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autoCompressPictures="0" defaultThemeVersion="124226"/>
  <bookViews>
    <workbookView xWindow="915" yWindow="0" windowWidth="19320" windowHeight="11760" tabRatio="500" activeTab="2"/>
  </bookViews>
  <sheets>
    <sheet name="Data" sheetId="9" r:id="rId1"/>
    <sheet name="CalculationsforGraph" sheetId="1" r:id="rId2"/>
    <sheet name="Graph" sheetId="3" r:id="rId3"/>
    <sheet name="Sheet2" sheetId="10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45621" concurrentCalc="0"/>
</workbook>
</file>

<file path=xl/calcChain.xml><?xml version="1.0" encoding="utf-8"?>
<calcChain xmlns="http://schemas.openxmlformats.org/spreadsheetml/2006/main">
  <c r="G424" i="1" l="1"/>
  <c r="FD21" i="9"/>
  <c r="AH11" i="1"/>
  <c r="FD22" i="9"/>
  <c r="AH12" i="1"/>
  <c r="FD23" i="9"/>
  <c r="AH13" i="1"/>
  <c r="FD30" i="9"/>
  <c r="AH20" i="1"/>
  <c r="FD10" i="9"/>
  <c r="AH3" i="1"/>
  <c r="FD11" i="9"/>
  <c r="AH4" i="1"/>
  <c r="FD12" i="9"/>
  <c r="AH5" i="1"/>
  <c r="FD16" i="9"/>
  <c r="AH6" i="1"/>
  <c r="FD17" i="9"/>
  <c r="AH7" i="1"/>
  <c r="FD18" i="9"/>
  <c r="AH8" i="1"/>
  <c r="FD19" i="9"/>
  <c r="AH9" i="1"/>
  <c r="FD20" i="9"/>
  <c r="AH10" i="1"/>
  <c r="FD24" i="9"/>
  <c r="AH14" i="1"/>
  <c r="FD25" i="9"/>
  <c r="AH15" i="1"/>
  <c r="FD26" i="9"/>
  <c r="AH16" i="1"/>
  <c r="FD27" i="9"/>
  <c r="AH17" i="1"/>
  <c r="FD28" i="9"/>
  <c r="AH18" i="1"/>
  <c r="FD29" i="9"/>
  <c r="AH19" i="1"/>
  <c r="FD31" i="9"/>
  <c r="AH21" i="1"/>
  <c r="FD32" i="9"/>
  <c r="AH22" i="1"/>
  <c r="FD33" i="9"/>
  <c r="AH23" i="1"/>
  <c r="FD34" i="9"/>
  <c r="AH24" i="1"/>
  <c r="FD36" i="9"/>
  <c r="AH25" i="1"/>
  <c r="FD37" i="9"/>
  <c r="AH26" i="1"/>
  <c r="FD38" i="9"/>
  <c r="AH27" i="1"/>
  <c r="FD39" i="9"/>
  <c r="AH28" i="1"/>
  <c r="FD40" i="9"/>
  <c r="AH29" i="1"/>
  <c r="FD41" i="9"/>
  <c r="AH30" i="1"/>
  <c r="FD42" i="9"/>
  <c r="AH31" i="1"/>
  <c r="FD43" i="9"/>
  <c r="AH32" i="1"/>
  <c r="FD44" i="9"/>
  <c r="AH33" i="1"/>
  <c r="FD45" i="9"/>
  <c r="AH34" i="1"/>
  <c r="FD47" i="9"/>
  <c r="AH35" i="1"/>
  <c r="FD48" i="9"/>
  <c r="AH36" i="1"/>
  <c r="FD49" i="9"/>
  <c r="AH37" i="1"/>
  <c r="FD50" i="9"/>
  <c r="AH38" i="1"/>
  <c r="FD51" i="9"/>
  <c r="AH39" i="1"/>
  <c r="FD52" i="9"/>
  <c r="AH40" i="1"/>
  <c r="FD53" i="9"/>
  <c r="AH41" i="1"/>
  <c r="FD54" i="9"/>
  <c r="AH42" i="1"/>
  <c r="FD55" i="9"/>
  <c r="AH43" i="1"/>
  <c r="FD56" i="9"/>
  <c r="AH44" i="1"/>
  <c r="FD58" i="9"/>
  <c r="AH45" i="1"/>
  <c r="FD59" i="9"/>
  <c r="AH46" i="1"/>
  <c r="FD60" i="9"/>
  <c r="AH47" i="1"/>
  <c r="FD61" i="9"/>
  <c r="AH48" i="1"/>
  <c r="FD62" i="9"/>
  <c r="AH49" i="1"/>
  <c r="FD63" i="9"/>
  <c r="AH50" i="1"/>
  <c r="FD65" i="9"/>
  <c r="AH51" i="1"/>
  <c r="FD67" i="9"/>
  <c r="AH52" i="1"/>
  <c r="FD68" i="9"/>
  <c r="AH53" i="1"/>
  <c r="FD70" i="9"/>
  <c r="AH54" i="1"/>
  <c r="FD71" i="9"/>
  <c r="AH55" i="1"/>
  <c r="FD72" i="9"/>
  <c r="AH56" i="1"/>
  <c r="FD73" i="9"/>
  <c r="AH57" i="1"/>
  <c r="FD74" i="9"/>
  <c r="AH58" i="1"/>
  <c r="FD75" i="9"/>
  <c r="AH59" i="1"/>
  <c r="FD76" i="9"/>
  <c r="AH60" i="1"/>
  <c r="FD77" i="9"/>
  <c r="AH61" i="1"/>
  <c r="FD78" i="9"/>
  <c r="AH62" i="1"/>
  <c r="FD79" i="9"/>
  <c r="AH63" i="1"/>
  <c r="FD80" i="9"/>
  <c r="AH64" i="1"/>
  <c r="FD81" i="9"/>
  <c r="AH65" i="1"/>
  <c r="FD83" i="9"/>
  <c r="AH66" i="1"/>
  <c r="FD85" i="9"/>
  <c r="AH67" i="1"/>
  <c r="FD86" i="9"/>
  <c r="AH68" i="1"/>
  <c r="FD87" i="9"/>
  <c r="AH69" i="1"/>
  <c r="FD88" i="9"/>
  <c r="AH70" i="1"/>
  <c r="FD89" i="9"/>
  <c r="AH71" i="1"/>
  <c r="FD90" i="9"/>
  <c r="AH72" i="1"/>
  <c r="FD91" i="9"/>
  <c r="AH73" i="1"/>
  <c r="FD92" i="9"/>
  <c r="AH74" i="1"/>
  <c r="FD93" i="9"/>
  <c r="AH75" i="1"/>
  <c r="FD94" i="9"/>
  <c r="AH76" i="1"/>
  <c r="FD95" i="9"/>
  <c r="AH77" i="1"/>
  <c r="FD96" i="9"/>
  <c r="AH78" i="1"/>
  <c r="FD97" i="9"/>
  <c r="AH79" i="1"/>
  <c r="FD98" i="9"/>
  <c r="AH80" i="1"/>
  <c r="FD100" i="9"/>
  <c r="AH81" i="1"/>
  <c r="FD101" i="9"/>
  <c r="AH82" i="1"/>
  <c r="FD102" i="9"/>
  <c r="AH83" i="1"/>
  <c r="FD103" i="9"/>
  <c r="AH84" i="1"/>
  <c r="FD104" i="9"/>
  <c r="AH85" i="1"/>
  <c r="FD105" i="9"/>
  <c r="AH86" i="1"/>
  <c r="FD106" i="9"/>
  <c r="AH87" i="1"/>
  <c r="FD107" i="9"/>
  <c r="AH88" i="1"/>
  <c r="FD110" i="9"/>
  <c r="AH89" i="1"/>
  <c r="FD112" i="9"/>
  <c r="AH90" i="1"/>
  <c r="FD113" i="9"/>
  <c r="AH91" i="1"/>
  <c r="FD114" i="9"/>
  <c r="AH92" i="1"/>
  <c r="FD116" i="9"/>
  <c r="AH93" i="1"/>
  <c r="FD117" i="9"/>
  <c r="AH94" i="1"/>
  <c r="FD118" i="9"/>
  <c r="AH95" i="1"/>
  <c r="FD120" i="9"/>
  <c r="AH96" i="1"/>
  <c r="FD122" i="9"/>
  <c r="AH97" i="1"/>
  <c r="FD123" i="9"/>
  <c r="AH98" i="1"/>
  <c r="FD124" i="9"/>
  <c r="AH99" i="1"/>
  <c r="FD125" i="9"/>
  <c r="AH100" i="1"/>
  <c r="FD126" i="9"/>
  <c r="AH101" i="1"/>
  <c r="FD127" i="9"/>
  <c r="AH102" i="1"/>
  <c r="FD130" i="9"/>
  <c r="AH103" i="1"/>
  <c r="FD131" i="9"/>
  <c r="AH104" i="1"/>
  <c r="FD132" i="9"/>
  <c r="AH105" i="1"/>
  <c r="FD133" i="9"/>
  <c r="AH106" i="1"/>
  <c r="FD134" i="9"/>
  <c r="AH107" i="1"/>
  <c r="FD135" i="9"/>
  <c r="AH108" i="1"/>
  <c r="FD136" i="9"/>
  <c r="AH109" i="1"/>
  <c r="FD138" i="9"/>
  <c r="AH110" i="1"/>
  <c r="FD139" i="9"/>
  <c r="AH111" i="1"/>
  <c r="FD142" i="9"/>
  <c r="AH112" i="1"/>
  <c r="FD143" i="9"/>
  <c r="AH113" i="1"/>
  <c r="FD144" i="9"/>
  <c r="AH114" i="1"/>
  <c r="FD145" i="9"/>
  <c r="AH115" i="1"/>
  <c r="FD146" i="9"/>
  <c r="AH116" i="1"/>
  <c r="FD148" i="9"/>
  <c r="AH117" i="1"/>
  <c r="FD149" i="9"/>
  <c r="AH118" i="1"/>
  <c r="FD150" i="9"/>
  <c r="AH119" i="1"/>
  <c r="FD151" i="9"/>
  <c r="AH120" i="1"/>
  <c r="FD152" i="9"/>
  <c r="AH121" i="1"/>
  <c r="FD153" i="9"/>
  <c r="AH122" i="1"/>
  <c r="FD154" i="9"/>
  <c r="AH123" i="1"/>
  <c r="FD156" i="9"/>
  <c r="AH124" i="1"/>
  <c r="FD157" i="9"/>
  <c r="AH125" i="1"/>
  <c r="FD158" i="9"/>
  <c r="AH126" i="1"/>
  <c r="FD159" i="9"/>
  <c r="AH127" i="1"/>
  <c r="FD160" i="9"/>
  <c r="AH128" i="1"/>
  <c r="FD161" i="9"/>
  <c r="AH129" i="1"/>
  <c r="FD162" i="9"/>
  <c r="AH130" i="1"/>
  <c r="FD163" i="9"/>
  <c r="AH131" i="1"/>
  <c r="FD164" i="9"/>
  <c r="AH132" i="1"/>
  <c r="FD165" i="9"/>
  <c r="AH133" i="1"/>
  <c r="FD166" i="9"/>
  <c r="AH134" i="1"/>
  <c r="FD167" i="9"/>
  <c r="AH135" i="1"/>
  <c r="FD168" i="9"/>
  <c r="AH136" i="1"/>
  <c r="FD169" i="9"/>
  <c r="AH137" i="1"/>
  <c r="FD170" i="9"/>
  <c r="AH138" i="1"/>
  <c r="FD171" i="9"/>
  <c r="AH139" i="1"/>
  <c r="FD172" i="9"/>
  <c r="AH140" i="1"/>
  <c r="FD173" i="9"/>
  <c r="AH141" i="1"/>
  <c r="FD174" i="9"/>
  <c r="AH142" i="1"/>
  <c r="FD176" i="9"/>
  <c r="AH143" i="1"/>
  <c r="FD177" i="9"/>
  <c r="AH144" i="1"/>
  <c r="FD178" i="9"/>
  <c r="AH145" i="1"/>
  <c r="FD179" i="9"/>
  <c r="AH146" i="1"/>
  <c r="FD180" i="9"/>
  <c r="AH147" i="1"/>
  <c r="FD181" i="9"/>
  <c r="AH148" i="1"/>
  <c r="FD183" i="9"/>
  <c r="AH149" i="1"/>
  <c r="FD184" i="9"/>
  <c r="AH150" i="1"/>
  <c r="FD186" i="9"/>
  <c r="AH152" i="1"/>
  <c r="FD187" i="9"/>
  <c r="AH153" i="1"/>
  <c r="FD188" i="9"/>
  <c r="AH154" i="1"/>
  <c r="FD189" i="9"/>
  <c r="AH155" i="1"/>
  <c r="FD190" i="9"/>
  <c r="AH156" i="1"/>
  <c r="FD191" i="9"/>
  <c r="AH157" i="1"/>
  <c r="FD192" i="9"/>
  <c r="AH158" i="1"/>
  <c r="FD193" i="9"/>
  <c r="AH159" i="1"/>
  <c r="FD194" i="9"/>
  <c r="AH160" i="1"/>
  <c r="FD195" i="9"/>
  <c r="AH161" i="1"/>
  <c r="FD196" i="9"/>
  <c r="AH162" i="1"/>
  <c r="FD197" i="9"/>
  <c r="AH163" i="1"/>
  <c r="FD198" i="9"/>
  <c r="AH164" i="1"/>
  <c r="FD199" i="9"/>
  <c r="AH165" i="1"/>
  <c r="FD200" i="9"/>
  <c r="AH166" i="1"/>
  <c r="FD201" i="9"/>
  <c r="AH167" i="1"/>
  <c r="FD202" i="9"/>
  <c r="AH168" i="1"/>
  <c r="FD203" i="9"/>
  <c r="AH169" i="1"/>
  <c r="FD204" i="9"/>
  <c r="AH170" i="1"/>
  <c r="FD205" i="9"/>
  <c r="AH171" i="1"/>
  <c r="FD206" i="9"/>
  <c r="AH172" i="1"/>
  <c r="FD207" i="9"/>
  <c r="AH173" i="1"/>
  <c r="FD208" i="9"/>
  <c r="AH174" i="1"/>
  <c r="FD209" i="9"/>
  <c r="AH175" i="1"/>
  <c r="FD210" i="9"/>
  <c r="AH176" i="1"/>
  <c r="FD211" i="9"/>
  <c r="AH177" i="1"/>
  <c r="FD212" i="9"/>
  <c r="AH178" i="1"/>
  <c r="FD213" i="9"/>
  <c r="AH179" i="1"/>
  <c r="FD214" i="9"/>
  <c r="AH180" i="1"/>
  <c r="FD215" i="9"/>
  <c r="AH181" i="1"/>
  <c r="FD217" i="9"/>
  <c r="AH182" i="1"/>
  <c r="FD218" i="9"/>
  <c r="AH183" i="1"/>
  <c r="FD219" i="9"/>
  <c r="AH184" i="1"/>
  <c r="FD220" i="9"/>
  <c r="AH185" i="1"/>
  <c r="FD221" i="9"/>
  <c r="AH186" i="1"/>
  <c r="FD223" i="9"/>
  <c r="AH187" i="1"/>
  <c r="FD224" i="9"/>
  <c r="AH188" i="1"/>
  <c r="FD228" i="9"/>
  <c r="AH189" i="1"/>
  <c r="FD229" i="9"/>
  <c r="AH190" i="1"/>
  <c r="FD230" i="9"/>
  <c r="AH191" i="1"/>
  <c r="FD231" i="9"/>
  <c r="AH192" i="1"/>
  <c r="FD232" i="9"/>
  <c r="AH193" i="1"/>
  <c r="FD234" i="9"/>
  <c r="AH194" i="1"/>
  <c r="FD236" i="9"/>
  <c r="AH195" i="1"/>
  <c r="FD237" i="9"/>
  <c r="AH196" i="1"/>
  <c r="FD238" i="9"/>
  <c r="AH197" i="1"/>
  <c r="FD239" i="9"/>
  <c r="AH198" i="1"/>
  <c r="FD240" i="9"/>
  <c r="AH199" i="1"/>
  <c r="FD241" i="9"/>
  <c r="AH200" i="1"/>
  <c r="FD243" i="9"/>
  <c r="AH201" i="1"/>
  <c r="FD244" i="9"/>
  <c r="AH202" i="1"/>
  <c r="FD245" i="9"/>
  <c r="AH203" i="1"/>
  <c r="FD246" i="9"/>
  <c r="AH204" i="1"/>
  <c r="FD247" i="9"/>
  <c r="AH205" i="1"/>
  <c r="FD248" i="9"/>
  <c r="AH206" i="1"/>
  <c r="FD249" i="9"/>
  <c r="AH207" i="1"/>
  <c r="FD250" i="9"/>
  <c r="AH208" i="1"/>
  <c r="FD251" i="9"/>
  <c r="AH209" i="1"/>
  <c r="FD252" i="9"/>
  <c r="AH210" i="1"/>
  <c r="FD253" i="9"/>
  <c r="AH211" i="1"/>
  <c r="FD254" i="9"/>
  <c r="AH212" i="1"/>
  <c r="FD255" i="9"/>
  <c r="AH213" i="1"/>
  <c r="FD256" i="9"/>
  <c r="AH214" i="1"/>
  <c r="FD257" i="9"/>
  <c r="AH215" i="1"/>
  <c r="FD258" i="9"/>
  <c r="AH216" i="1"/>
  <c r="FD260" i="9"/>
  <c r="AH217" i="1"/>
  <c r="FD261" i="9"/>
  <c r="AH218" i="1"/>
  <c r="FD263" i="9"/>
  <c r="AH219" i="1"/>
  <c r="FD265" i="9"/>
  <c r="AH220" i="1"/>
  <c r="FD266" i="9"/>
  <c r="AH221" i="1"/>
  <c r="FD267" i="9"/>
  <c r="AH222" i="1"/>
  <c r="FD268" i="9"/>
  <c r="AH223" i="1"/>
  <c r="FD270" i="9"/>
  <c r="AH224" i="1"/>
  <c r="FD271" i="9"/>
  <c r="AH225" i="1"/>
  <c r="FD272" i="9"/>
  <c r="AH226" i="1"/>
  <c r="FD273" i="9"/>
  <c r="AH227" i="1"/>
  <c r="FD274" i="9"/>
  <c r="AH228" i="1"/>
  <c r="FD275" i="9"/>
  <c r="AH229" i="1"/>
  <c r="FD276" i="9"/>
  <c r="AH230" i="1"/>
  <c r="FD279" i="9"/>
  <c r="AH231" i="1"/>
  <c r="FD280" i="9"/>
  <c r="AH232" i="1"/>
  <c r="FD281" i="9"/>
  <c r="AH233" i="1"/>
  <c r="FD282" i="9"/>
  <c r="AH234" i="1"/>
  <c r="FD283" i="9"/>
  <c r="AH235" i="1"/>
  <c r="FD284" i="9"/>
  <c r="AH236" i="1"/>
  <c r="FD285" i="9"/>
  <c r="AH237" i="1"/>
  <c r="FD286" i="9"/>
  <c r="AH238" i="1"/>
  <c r="FD287" i="9"/>
  <c r="AH239" i="1"/>
  <c r="FD288" i="9"/>
  <c r="AH240" i="1"/>
  <c r="FD289" i="9"/>
  <c r="AH241" i="1"/>
  <c r="FD290" i="9"/>
  <c r="AH242" i="1"/>
  <c r="FD291" i="9"/>
  <c r="AH243" i="1"/>
  <c r="FD292" i="9"/>
  <c r="AH244" i="1"/>
  <c r="FD293" i="9"/>
  <c r="AH245" i="1"/>
  <c r="FD294" i="9"/>
  <c r="AH246" i="1"/>
  <c r="FD295" i="9"/>
  <c r="AH247" i="1"/>
  <c r="FD297" i="9"/>
  <c r="AH248" i="1"/>
  <c r="FD298" i="9"/>
  <c r="AH249" i="1"/>
  <c r="FD299" i="9"/>
  <c r="AH250" i="1"/>
  <c r="FD300" i="9"/>
  <c r="AH251" i="1"/>
  <c r="FD301" i="9"/>
  <c r="AH252" i="1"/>
  <c r="FD302" i="9"/>
  <c r="AH253" i="1"/>
  <c r="FD304" i="9"/>
  <c r="AH254" i="1"/>
  <c r="FD305" i="9"/>
  <c r="AH255" i="1"/>
  <c r="FD306" i="9"/>
  <c r="AH256" i="1"/>
  <c r="FD307" i="9"/>
  <c r="AH257" i="1"/>
  <c r="FD309" i="9"/>
  <c r="AH258" i="1"/>
  <c r="FD310" i="9"/>
  <c r="AH259" i="1"/>
  <c r="FD311" i="9"/>
  <c r="AH260" i="1"/>
  <c r="FD312" i="9"/>
  <c r="AH261" i="1"/>
  <c r="FD313" i="9"/>
  <c r="AH262" i="1"/>
  <c r="FD314" i="9"/>
  <c r="AH263" i="1"/>
  <c r="FD315" i="9"/>
  <c r="AH264" i="1"/>
  <c r="FD316" i="9"/>
  <c r="AH265" i="1"/>
  <c r="FD318" i="9"/>
  <c r="AH266" i="1"/>
  <c r="FD319" i="9"/>
  <c r="AH267" i="1"/>
  <c r="FD320" i="9"/>
  <c r="AH268" i="1"/>
  <c r="FD321" i="9"/>
  <c r="AH269" i="1"/>
  <c r="FD322" i="9"/>
  <c r="AH270" i="1"/>
  <c r="FD323" i="9"/>
  <c r="AH271" i="1"/>
  <c r="FD324" i="9"/>
  <c r="AH272" i="1"/>
  <c r="FD325" i="9"/>
  <c r="AH273" i="1"/>
  <c r="FD326" i="9"/>
  <c r="AH274" i="1"/>
  <c r="FD327" i="9"/>
  <c r="AH275" i="1"/>
  <c r="FD328" i="9"/>
  <c r="AH276" i="1"/>
  <c r="FD329" i="9"/>
  <c r="AH277" i="1"/>
  <c r="FD330" i="9"/>
  <c r="AH278" i="1"/>
  <c r="FD331" i="9"/>
  <c r="AH279" i="1"/>
  <c r="FD332" i="9"/>
  <c r="AH280" i="1"/>
  <c r="FD333" i="9"/>
  <c r="AH281" i="1"/>
  <c r="FD334" i="9"/>
  <c r="AH282" i="1"/>
  <c r="FD335" i="9"/>
  <c r="AH283" i="1"/>
  <c r="FD337" i="9"/>
  <c r="AH284" i="1"/>
  <c r="FD338" i="9"/>
  <c r="AH285" i="1"/>
  <c r="FD339" i="9"/>
  <c r="AH286" i="1"/>
  <c r="FD340" i="9"/>
  <c r="AH287" i="1"/>
  <c r="FD341" i="9"/>
  <c r="AH288" i="1"/>
  <c r="FD342" i="9"/>
  <c r="AH289" i="1"/>
  <c r="FD343" i="9"/>
  <c r="AH290" i="1"/>
  <c r="FD344" i="9"/>
  <c r="AH291" i="1"/>
  <c r="FD345" i="9"/>
  <c r="AH292" i="1"/>
  <c r="FD346" i="9"/>
  <c r="AH293" i="1"/>
  <c r="FD347" i="9"/>
  <c r="AH294" i="1"/>
  <c r="FD348" i="9"/>
  <c r="AH295" i="1"/>
  <c r="FD350" i="9"/>
  <c r="AH296" i="1"/>
  <c r="FD351" i="9"/>
  <c r="AH297" i="1"/>
  <c r="FD352" i="9"/>
  <c r="AH298" i="1"/>
  <c r="FD353" i="9"/>
  <c r="AH299" i="1"/>
  <c r="FD354" i="9"/>
  <c r="AH300" i="1"/>
  <c r="FD355" i="9"/>
  <c r="AH301" i="1"/>
  <c r="FD356" i="9"/>
  <c r="AH302" i="1"/>
  <c r="FD357" i="9"/>
  <c r="AH303" i="1"/>
  <c r="FD358" i="9"/>
  <c r="AH304" i="1"/>
  <c r="FD359" i="9"/>
  <c r="AH305" i="1"/>
  <c r="FD360" i="9"/>
  <c r="AH306" i="1"/>
  <c r="FD362" i="9"/>
  <c r="AH307" i="1"/>
  <c r="FD363" i="9"/>
  <c r="AH308" i="1"/>
  <c r="FD364" i="9"/>
  <c r="AH309" i="1"/>
  <c r="FD365" i="9"/>
  <c r="AH310" i="1"/>
  <c r="FD367" i="9"/>
  <c r="AH311" i="1"/>
  <c r="FD368" i="9"/>
  <c r="AH312" i="1"/>
  <c r="FD369" i="9"/>
  <c r="AH313" i="1"/>
  <c r="FD370" i="9"/>
  <c r="AH314" i="1"/>
  <c r="FD371" i="9"/>
  <c r="AH315" i="1"/>
  <c r="FD372" i="9"/>
  <c r="AH316" i="1"/>
  <c r="FD373" i="9"/>
  <c r="AH317" i="1"/>
  <c r="FD374" i="9"/>
  <c r="AH318" i="1"/>
  <c r="FD375" i="9"/>
  <c r="AH319" i="1"/>
  <c r="FD376" i="9"/>
  <c r="AH320" i="1"/>
  <c r="FD377" i="9"/>
  <c r="AH321" i="1"/>
  <c r="FD378" i="9"/>
  <c r="AH322" i="1"/>
  <c r="FD379" i="9"/>
  <c r="AH323" i="1"/>
  <c r="FD380" i="9"/>
  <c r="AH324" i="1"/>
  <c r="FD381" i="9"/>
  <c r="AH325" i="1"/>
  <c r="FD382" i="9"/>
  <c r="AH326" i="1"/>
  <c r="FD383" i="9"/>
  <c r="AH327" i="1"/>
  <c r="FD384" i="9"/>
  <c r="AH328" i="1"/>
  <c r="FD385" i="9"/>
  <c r="AH329" i="1"/>
  <c r="FD386" i="9"/>
  <c r="AH330" i="1"/>
  <c r="FD387" i="9"/>
  <c r="AH331" i="1"/>
  <c r="FD388" i="9"/>
  <c r="AH332" i="1"/>
  <c r="FD390" i="9"/>
  <c r="AH333" i="1"/>
  <c r="FD391" i="9"/>
  <c r="AH334" i="1"/>
  <c r="FD393" i="9"/>
  <c r="AH335" i="1"/>
  <c r="FD394" i="9"/>
  <c r="AH336" i="1"/>
  <c r="FD395" i="9"/>
  <c r="AH337" i="1"/>
  <c r="FD396" i="9"/>
  <c r="AH338" i="1"/>
  <c r="FD397" i="9"/>
  <c r="AH339" i="1"/>
  <c r="FD398" i="9"/>
  <c r="AH340" i="1"/>
  <c r="FD399" i="9"/>
  <c r="AH341" i="1"/>
  <c r="FD400" i="9"/>
  <c r="AH342" i="1"/>
  <c r="FD401" i="9"/>
  <c r="AH343" i="1"/>
  <c r="FD402" i="9"/>
  <c r="AH344" i="1"/>
  <c r="FD403" i="9"/>
  <c r="AH345" i="1"/>
  <c r="FD404" i="9"/>
  <c r="AH346" i="1"/>
  <c r="FD405" i="9"/>
  <c r="AH347" i="1"/>
  <c r="FD406" i="9"/>
  <c r="AH348" i="1"/>
  <c r="FD407" i="9"/>
  <c r="AH349" i="1"/>
  <c r="FD408" i="9"/>
  <c r="AH350" i="1"/>
  <c r="FD410" i="9"/>
  <c r="AH351" i="1"/>
  <c r="FD411" i="9"/>
  <c r="AH352" i="1"/>
  <c r="FD412" i="9"/>
  <c r="AH353" i="1"/>
  <c r="FD413" i="9"/>
  <c r="AH354" i="1"/>
  <c r="FD414" i="9"/>
  <c r="AH355" i="1"/>
  <c r="AH399" i="1"/>
  <c r="AH424" i="1"/>
  <c r="FC21" i="9"/>
  <c r="AG11" i="1"/>
  <c r="FC22" i="9"/>
  <c r="AG12" i="1"/>
  <c r="FC23" i="9"/>
  <c r="AG13" i="1"/>
  <c r="FC30" i="9"/>
  <c r="AG20" i="1"/>
  <c r="FC10" i="9"/>
  <c r="AG3" i="1"/>
  <c r="FC11" i="9"/>
  <c r="AG4" i="1"/>
  <c r="FC12" i="9"/>
  <c r="AG5" i="1"/>
  <c r="FC16" i="9"/>
  <c r="AG6" i="1"/>
  <c r="FC17" i="9"/>
  <c r="AG7" i="1"/>
  <c r="FC18" i="9"/>
  <c r="AG8" i="1"/>
  <c r="FC19" i="9"/>
  <c r="AG9" i="1"/>
  <c r="FC20" i="9"/>
  <c r="AG10" i="1"/>
  <c r="FC24" i="9"/>
  <c r="AG14" i="1"/>
  <c r="FC25" i="9"/>
  <c r="AG15" i="1"/>
  <c r="FC26" i="9"/>
  <c r="AG16" i="1"/>
  <c r="FC27" i="9"/>
  <c r="AG17" i="1"/>
  <c r="FC28" i="9"/>
  <c r="AG18" i="1"/>
  <c r="FC29" i="9"/>
  <c r="AG19" i="1"/>
  <c r="FC31" i="9"/>
  <c r="AG21" i="1"/>
  <c r="FC32" i="9"/>
  <c r="AG22" i="1"/>
  <c r="FC33" i="9"/>
  <c r="AG23" i="1"/>
  <c r="FC34" i="9"/>
  <c r="AG24" i="1"/>
  <c r="FC36" i="9"/>
  <c r="AG25" i="1"/>
  <c r="FC37" i="9"/>
  <c r="AG26" i="1"/>
  <c r="FC38" i="9"/>
  <c r="AG27" i="1"/>
  <c r="FC39" i="9"/>
  <c r="AG28" i="1"/>
  <c r="FC40" i="9"/>
  <c r="AG29" i="1"/>
  <c r="FC41" i="9"/>
  <c r="AG30" i="1"/>
  <c r="FC42" i="9"/>
  <c r="AG31" i="1"/>
  <c r="FC43" i="9"/>
  <c r="AG32" i="1"/>
  <c r="FC44" i="9"/>
  <c r="AG33" i="1"/>
  <c r="FC45" i="9"/>
  <c r="AG34" i="1"/>
  <c r="FC47" i="9"/>
  <c r="AG35" i="1"/>
  <c r="FC48" i="9"/>
  <c r="AG36" i="1"/>
  <c r="FC49" i="9"/>
  <c r="AG37" i="1"/>
  <c r="FC50" i="9"/>
  <c r="AG38" i="1"/>
  <c r="FC51" i="9"/>
  <c r="AG39" i="1"/>
  <c r="FC52" i="9"/>
  <c r="AG40" i="1"/>
  <c r="FC53" i="9"/>
  <c r="AG41" i="1"/>
  <c r="FC54" i="9"/>
  <c r="AG42" i="1"/>
  <c r="FC55" i="9"/>
  <c r="AG43" i="1"/>
  <c r="FC56" i="9"/>
  <c r="AG44" i="1"/>
  <c r="FC58" i="9"/>
  <c r="AG45" i="1"/>
  <c r="FC59" i="9"/>
  <c r="AG46" i="1"/>
  <c r="FC60" i="9"/>
  <c r="AG47" i="1"/>
  <c r="FC61" i="9"/>
  <c r="AG48" i="1"/>
  <c r="FC62" i="9"/>
  <c r="AG49" i="1"/>
  <c r="FC63" i="9"/>
  <c r="AG50" i="1"/>
  <c r="FC65" i="9"/>
  <c r="AG51" i="1"/>
  <c r="FC67" i="9"/>
  <c r="AG52" i="1"/>
  <c r="FC68" i="9"/>
  <c r="AG53" i="1"/>
  <c r="FC70" i="9"/>
  <c r="AG54" i="1"/>
  <c r="FC71" i="9"/>
  <c r="AG55" i="1"/>
  <c r="FC72" i="9"/>
  <c r="AG56" i="1"/>
  <c r="FC73" i="9"/>
  <c r="AG57" i="1"/>
  <c r="FC74" i="9"/>
  <c r="AG58" i="1"/>
  <c r="FC75" i="9"/>
  <c r="AG59" i="1"/>
  <c r="FC76" i="9"/>
  <c r="AG60" i="1"/>
  <c r="FC77" i="9"/>
  <c r="AG61" i="1"/>
  <c r="FC78" i="9"/>
  <c r="AG62" i="1"/>
  <c r="FC79" i="9"/>
  <c r="AG63" i="1"/>
  <c r="FC80" i="9"/>
  <c r="AG64" i="1"/>
  <c r="FC81" i="9"/>
  <c r="AG65" i="1"/>
  <c r="FC83" i="9"/>
  <c r="AG66" i="1"/>
  <c r="FC85" i="9"/>
  <c r="AG67" i="1"/>
  <c r="FC86" i="9"/>
  <c r="AG68" i="1"/>
  <c r="FC87" i="9"/>
  <c r="AG69" i="1"/>
  <c r="FC88" i="9"/>
  <c r="AG70" i="1"/>
  <c r="FC89" i="9"/>
  <c r="AG71" i="1"/>
  <c r="FC90" i="9"/>
  <c r="AG72" i="1"/>
  <c r="FC91" i="9"/>
  <c r="AG73" i="1"/>
  <c r="FC92" i="9"/>
  <c r="AG74" i="1"/>
  <c r="FC93" i="9"/>
  <c r="AG75" i="1"/>
  <c r="FC94" i="9"/>
  <c r="AG76" i="1"/>
  <c r="FC95" i="9"/>
  <c r="AG77" i="1"/>
  <c r="FC96" i="9"/>
  <c r="AG78" i="1"/>
  <c r="FC97" i="9"/>
  <c r="AG79" i="1"/>
  <c r="FC98" i="9"/>
  <c r="AG80" i="1"/>
  <c r="FC100" i="9"/>
  <c r="AG81" i="1"/>
  <c r="FC101" i="9"/>
  <c r="AG82" i="1"/>
  <c r="FC102" i="9"/>
  <c r="AG83" i="1"/>
  <c r="FC103" i="9"/>
  <c r="AG84" i="1"/>
  <c r="FC104" i="9"/>
  <c r="AG85" i="1"/>
  <c r="FC105" i="9"/>
  <c r="AG86" i="1"/>
  <c r="FC106" i="9"/>
  <c r="AG87" i="1"/>
  <c r="FC107" i="9"/>
  <c r="AG88" i="1"/>
  <c r="FC110" i="9"/>
  <c r="AG89" i="1"/>
  <c r="FC112" i="9"/>
  <c r="AG90" i="1"/>
  <c r="FC113" i="9"/>
  <c r="AG91" i="1"/>
  <c r="FC114" i="9"/>
  <c r="AG92" i="1"/>
  <c r="FC116" i="9"/>
  <c r="AG93" i="1"/>
  <c r="FC117" i="9"/>
  <c r="AG94" i="1"/>
  <c r="FC118" i="9"/>
  <c r="AG95" i="1"/>
  <c r="FC120" i="9"/>
  <c r="AG96" i="1"/>
  <c r="FC122" i="9"/>
  <c r="AG97" i="1"/>
  <c r="FC123" i="9"/>
  <c r="AG98" i="1"/>
  <c r="FC124" i="9"/>
  <c r="AG99" i="1"/>
  <c r="FC125" i="9"/>
  <c r="AG100" i="1"/>
  <c r="FC126" i="9"/>
  <c r="AG101" i="1"/>
  <c r="FC127" i="9"/>
  <c r="AG102" i="1"/>
  <c r="FC130" i="9"/>
  <c r="AG103" i="1"/>
  <c r="FC131" i="9"/>
  <c r="AG104" i="1"/>
  <c r="FC132" i="9"/>
  <c r="AG105" i="1"/>
  <c r="FC133" i="9"/>
  <c r="AG106" i="1"/>
  <c r="FC134" i="9"/>
  <c r="AG107" i="1"/>
  <c r="FC135" i="9"/>
  <c r="AG108" i="1"/>
  <c r="FC136" i="9"/>
  <c r="AG109" i="1"/>
  <c r="FC138" i="9"/>
  <c r="AG110" i="1"/>
  <c r="FC139" i="9"/>
  <c r="AG111" i="1"/>
  <c r="FC142" i="9"/>
  <c r="AG112" i="1"/>
  <c r="FC143" i="9"/>
  <c r="AG113" i="1"/>
  <c r="FC144" i="9"/>
  <c r="AG114" i="1"/>
  <c r="FC145" i="9"/>
  <c r="AG115" i="1"/>
  <c r="FC146" i="9"/>
  <c r="AG116" i="1"/>
  <c r="FC148" i="9"/>
  <c r="AG117" i="1"/>
  <c r="FC149" i="9"/>
  <c r="AG118" i="1"/>
  <c r="FC150" i="9"/>
  <c r="AG119" i="1"/>
  <c r="FC151" i="9"/>
  <c r="AG120" i="1"/>
  <c r="FC152" i="9"/>
  <c r="AG121" i="1"/>
  <c r="FC153" i="9"/>
  <c r="AG122" i="1"/>
  <c r="FC154" i="9"/>
  <c r="AG123" i="1"/>
  <c r="FC156" i="9"/>
  <c r="AG124" i="1"/>
  <c r="FC157" i="9"/>
  <c r="AG125" i="1"/>
  <c r="FC158" i="9"/>
  <c r="AG126" i="1"/>
  <c r="FC159" i="9"/>
  <c r="AG127" i="1"/>
  <c r="FC160" i="9"/>
  <c r="AG128" i="1"/>
  <c r="FC161" i="9"/>
  <c r="AG129" i="1"/>
  <c r="FC162" i="9"/>
  <c r="AG130" i="1"/>
  <c r="FC163" i="9"/>
  <c r="AG131" i="1"/>
  <c r="FC164" i="9"/>
  <c r="AG132" i="1"/>
  <c r="FC165" i="9"/>
  <c r="AG133" i="1"/>
  <c r="FC166" i="9"/>
  <c r="AG134" i="1"/>
  <c r="FC167" i="9"/>
  <c r="AG135" i="1"/>
  <c r="FC168" i="9"/>
  <c r="AG136" i="1"/>
  <c r="FC169" i="9"/>
  <c r="AG137" i="1"/>
  <c r="FC170" i="9"/>
  <c r="AG138" i="1"/>
  <c r="FC171" i="9"/>
  <c r="AG139" i="1"/>
  <c r="FC172" i="9"/>
  <c r="AG140" i="1"/>
  <c r="FC173" i="9"/>
  <c r="AG141" i="1"/>
  <c r="FC174" i="9"/>
  <c r="AG142" i="1"/>
  <c r="FC176" i="9"/>
  <c r="AG143" i="1"/>
  <c r="FC177" i="9"/>
  <c r="AG144" i="1"/>
  <c r="FC178" i="9"/>
  <c r="AG145" i="1"/>
  <c r="FC179" i="9"/>
  <c r="AG146" i="1"/>
  <c r="FC180" i="9"/>
  <c r="AG147" i="1"/>
  <c r="FC181" i="9"/>
  <c r="AG148" i="1"/>
  <c r="FC183" i="9"/>
  <c r="AG149" i="1"/>
  <c r="FC184" i="9"/>
  <c r="AG150" i="1"/>
  <c r="FC186" i="9"/>
  <c r="AG152" i="1"/>
  <c r="FC187" i="9"/>
  <c r="AG153" i="1"/>
  <c r="FC188" i="9"/>
  <c r="AG154" i="1"/>
  <c r="FC189" i="9"/>
  <c r="AG155" i="1"/>
  <c r="FC190" i="9"/>
  <c r="AG156" i="1"/>
  <c r="FC191" i="9"/>
  <c r="AG157" i="1"/>
  <c r="FC192" i="9"/>
  <c r="AG158" i="1"/>
  <c r="FC193" i="9"/>
  <c r="AG159" i="1"/>
  <c r="FC194" i="9"/>
  <c r="AG160" i="1"/>
  <c r="FC195" i="9"/>
  <c r="AG161" i="1"/>
  <c r="FC196" i="9"/>
  <c r="AG162" i="1"/>
  <c r="FC197" i="9"/>
  <c r="AG163" i="1"/>
  <c r="FC198" i="9"/>
  <c r="AG164" i="1"/>
  <c r="FC199" i="9"/>
  <c r="AG165" i="1"/>
  <c r="FC200" i="9"/>
  <c r="AG166" i="1"/>
  <c r="FC201" i="9"/>
  <c r="AG167" i="1"/>
  <c r="FC202" i="9"/>
  <c r="AG168" i="1"/>
  <c r="FC203" i="9"/>
  <c r="AG169" i="1"/>
  <c r="FC204" i="9"/>
  <c r="AG170" i="1"/>
  <c r="FC205" i="9"/>
  <c r="AG171" i="1"/>
  <c r="FC206" i="9"/>
  <c r="AG172" i="1"/>
  <c r="FC207" i="9"/>
  <c r="AG173" i="1"/>
  <c r="FC208" i="9"/>
  <c r="AG174" i="1"/>
  <c r="FC209" i="9"/>
  <c r="AG175" i="1"/>
  <c r="FC210" i="9"/>
  <c r="AG176" i="1"/>
  <c r="FC211" i="9"/>
  <c r="AG177" i="1"/>
  <c r="FC212" i="9"/>
  <c r="AG178" i="1"/>
  <c r="FC213" i="9"/>
  <c r="AG179" i="1"/>
  <c r="FC214" i="9"/>
  <c r="AG180" i="1"/>
  <c r="FC215" i="9"/>
  <c r="AG181" i="1"/>
  <c r="FC217" i="9"/>
  <c r="AG182" i="1"/>
  <c r="FC218" i="9"/>
  <c r="AG183" i="1"/>
  <c r="FC219" i="9"/>
  <c r="AG184" i="1"/>
  <c r="FC220" i="9"/>
  <c r="AG185" i="1"/>
  <c r="FC221" i="9"/>
  <c r="AG186" i="1"/>
  <c r="FC223" i="9"/>
  <c r="AG187" i="1"/>
  <c r="FC224" i="9"/>
  <c r="AG188" i="1"/>
  <c r="FC228" i="9"/>
  <c r="AG189" i="1"/>
  <c r="FC229" i="9"/>
  <c r="AG190" i="1"/>
  <c r="FC230" i="9"/>
  <c r="AG191" i="1"/>
  <c r="FC231" i="9"/>
  <c r="AG192" i="1"/>
  <c r="FC232" i="9"/>
  <c r="AG193" i="1"/>
  <c r="FC234" i="9"/>
  <c r="AG194" i="1"/>
  <c r="FC236" i="9"/>
  <c r="AG195" i="1"/>
  <c r="FC237" i="9"/>
  <c r="AG196" i="1"/>
  <c r="FC238" i="9"/>
  <c r="AG197" i="1"/>
  <c r="FC239" i="9"/>
  <c r="AG198" i="1"/>
  <c r="FC240" i="9"/>
  <c r="AG199" i="1"/>
  <c r="FC241" i="9"/>
  <c r="AG200" i="1"/>
  <c r="FC243" i="9"/>
  <c r="AG201" i="1"/>
  <c r="FC244" i="9"/>
  <c r="AG202" i="1"/>
  <c r="FC245" i="9"/>
  <c r="AG203" i="1"/>
  <c r="FC246" i="9"/>
  <c r="AG204" i="1"/>
  <c r="FC247" i="9"/>
  <c r="AG205" i="1"/>
  <c r="FC248" i="9"/>
  <c r="AG206" i="1"/>
  <c r="FC249" i="9"/>
  <c r="AG207" i="1"/>
  <c r="FC250" i="9"/>
  <c r="AG208" i="1"/>
  <c r="FC251" i="9"/>
  <c r="AG209" i="1"/>
  <c r="FC252" i="9"/>
  <c r="AG210" i="1"/>
  <c r="FC253" i="9"/>
  <c r="AG211" i="1"/>
  <c r="FC254" i="9"/>
  <c r="AG212" i="1"/>
  <c r="FC255" i="9"/>
  <c r="AG213" i="1"/>
  <c r="FC256" i="9"/>
  <c r="AG214" i="1"/>
  <c r="FC257" i="9"/>
  <c r="AG215" i="1"/>
  <c r="FC258" i="9"/>
  <c r="AG216" i="1"/>
  <c r="FC260" i="9"/>
  <c r="AG217" i="1"/>
  <c r="FC261" i="9"/>
  <c r="AG218" i="1"/>
  <c r="FC263" i="9"/>
  <c r="AG219" i="1"/>
  <c r="FC265" i="9"/>
  <c r="AG220" i="1"/>
  <c r="FC266" i="9"/>
  <c r="AG221" i="1"/>
  <c r="FC267" i="9"/>
  <c r="AG222" i="1"/>
  <c r="FC268" i="9"/>
  <c r="AG223" i="1"/>
  <c r="FC270" i="9"/>
  <c r="AG224" i="1"/>
  <c r="FC271" i="9"/>
  <c r="AG225" i="1"/>
  <c r="FC272" i="9"/>
  <c r="AG226" i="1"/>
  <c r="FC273" i="9"/>
  <c r="AG227" i="1"/>
  <c r="FC274" i="9"/>
  <c r="AG228" i="1"/>
  <c r="FC275" i="9"/>
  <c r="AG229" i="1"/>
  <c r="FC276" i="9"/>
  <c r="AG230" i="1"/>
  <c r="FC279" i="9"/>
  <c r="AG231" i="1"/>
  <c r="FC280" i="9"/>
  <c r="AG232" i="1"/>
  <c r="FC281" i="9"/>
  <c r="AG233" i="1"/>
  <c r="FC282" i="9"/>
  <c r="AG234" i="1"/>
  <c r="FC283" i="9"/>
  <c r="AG235" i="1"/>
  <c r="FC284" i="9"/>
  <c r="AG236" i="1"/>
  <c r="FC285" i="9"/>
  <c r="AG237" i="1"/>
  <c r="FC286" i="9"/>
  <c r="AG238" i="1"/>
  <c r="FC287" i="9"/>
  <c r="AG239" i="1"/>
  <c r="FC288" i="9"/>
  <c r="AG240" i="1"/>
  <c r="FC289" i="9"/>
  <c r="AG241" i="1"/>
  <c r="FC290" i="9"/>
  <c r="AG242" i="1"/>
  <c r="FC291" i="9"/>
  <c r="AG243" i="1"/>
  <c r="FC292" i="9"/>
  <c r="AG244" i="1"/>
  <c r="FC293" i="9"/>
  <c r="AG245" i="1"/>
  <c r="FC294" i="9"/>
  <c r="AG246" i="1"/>
  <c r="FC295" i="9"/>
  <c r="AG247" i="1"/>
  <c r="FC297" i="9"/>
  <c r="AG248" i="1"/>
  <c r="FC298" i="9"/>
  <c r="AG249" i="1"/>
  <c r="FC299" i="9"/>
  <c r="AG250" i="1"/>
  <c r="FC300" i="9"/>
  <c r="AG251" i="1"/>
  <c r="FC301" i="9"/>
  <c r="AG252" i="1"/>
  <c r="FC302" i="9"/>
  <c r="AG253" i="1"/>
  <c r="FC304" i="9"/>
  <c r="AG254" i="1"/>
  <c r="FC305" i="9"/>
  <c r="AG255" i="1"/>
  <c r="FC306" i="9"/>
  <c r="AG256" i="1"/>
  <c r="FC307" i="9"/>
  <c r="AG257" i="1"/>
  <c r="FC309" i="9"/>
  <c r="AG258" i="1"/>
  <c r="FC310" i="9"/>
  <c r="AG259" i="1"/>
  <c r="FC311" i="9"/>
  <c r="AG260" i="1"/>
  <c r="FC312" i="9"/>
  <c r="AG261" i="1"/>
  <c r="FC313" i="9"/>
  <c r="AG262" i="1"/>
  <c r="FC314" i="9"/>
  <c r="AG263" i="1"/>
  <c r="FC315" i="9"/>
  <c r="AG264" i="1"/>
  <c r="FC316" i="9"/>
  <c r="AG265" i="1"/>
  <c r="FC318" i="9"/>
  <c r="AG266" i="1"/>
  <c r="FC319" i="9"/>
  <c r="AG267" i="1"/>
  <c r="FC320" i="9"/>
  <c r="AG268" i="1"/>
  <c r="FC321" i="9"/>
  <c r="AG269" i="1"/>
  <c r="FC322" i="9"/>
  <c r="AG270" i="1"/>
  <c r="FC323" i="9"/>
  <c r="AG271" i="1"/>
  <c r="FC324" i="9"/>
  <c r="AG272" i="1"/>
  <c r="FC325" i="9"/>
  <c r="AG273" i="1"/>
  <c r="FC326" i="9"/>
  <c r="AG274" i="1"/>
  <c r="FC327" i="9"/>
  <c r="AG275" i="1"/>
  <c r="FC328" i="9"/>
  <c r="AG276" i="1"/>
  <c r="FC329" i="9"/>
  <c r="AG277" i="1"/>
  <c r="FC330" i="9"/>
  <c r="AG278" i="1"/>
  <c r="FC331" i="9"/>
  <c r="AG279" i="1"/>
  <c r="FC332" i="9"/>
  <c r="AG280" i="1"/>
  <c r="FC333" i="9"/>
  <c r="AG281" i="1"/>
  <c r="FC334" i="9"/>
  <c r="AG282" i="1"/>
  <c r="FC335" i="9"/>
  <c r="AG283" i="1"/>
  <c r="FC337" i="9"/>
  <c r="AG284" i="1"/>
  <c r="FC338" i="9"/>
  <c r="AG285" i="1"/>
  <c r="FC339" i="9"/>
  <c r="AG286" i="1"/>
  <c r="FC340" i="9"/>
  <c r="AG287" i="1"/>
  <c r="FC341" i="9"/>
  <c r="AG288" i="1"/>
  <c r="FC342" i="9"/>
  <c r="AG289" i="1"/>
  <c r="FC343" i="9"/>
  <c r="AG290" i="1"/>
  <c r="FC344" i="9"/>
  <c r="AG291" i="1"/>
  <c r="FC345" i="9"/>
  <c r="AG292" i="1"/>
  <c r="FC346" i="9"/>
  <c r="AG293" i="1"/>
  <c r="FC347" i="9"/>
  <c r="AG294" i="1"/>
  <c r="FC348" i="9"/>
  <c r="AG295" i="1"/>
  <c r="FC350" i="9"/>
  <c r="AG296" i="1"/>
  <c r="FC351" i="9"/>
  <c r="AG297" i="1"/>
  <c r="FC352" i="9"/>
  <c r="AG298" i="1"/>
  <c r="FC353" i="9"/>
  <c r="AG299" i="1"/>
  <c r="FC354" i="9"/>
  <c r="AG300" i="1"/>
  <c r="FC355" i="9"/>
  <c r="AG301" i="1"/>
  <c r="FC356" i="9"/>
  <c r="AG302" i="1"/>
  <c r="FC357" i="9"/>
  <c r="AG303" i="1"/>
  <c r="FC358" i="9"/>
  <c r="AG304" i="1"/>
  <c r="FC359" i="9"/>
  <c r="AG305" i="1"/>
  <c r="FC360" i="9"/>
  <c r="AG306" i="1"/>
  <c r="FC362" i="9"/>
  <c r="AG307" i="1"/>
  <c r="FC363" i="9"/>
  <c r="AG308" i="1"/>
  <c r="FC364" i="9"/>
  <c r="AG309" i="1"/>
  <c r="FC365" i="9"/>
  <c r="AG310" i="1"/>
  <c r="FC367" i="9"/>
  <c r="AG311" i="1"/>
  <c r="FC368" i="9"/>
  <c r="AG312" i="1"/>
  <c r="FC369" i="9"/>
  <c r="AG313" i="1"/>
  <c r="FC370" i="9"/>
  <c r="AG314" i="1"/>
  <c r="FC371" i="9"/>
  <c r="AG315" i="1"/>
  <c r="FC372" i="9"/>
  <c r="AG316" i="1"/>
  <c r="FC373" i="9"/>
  <c r="AG317" i="1"/>
  <c r="FC374" i="9"/>
  <c r="AG318" i="1"/>
  <c r="FC375" i="9"/>
  <c r="AG319" i="1"/>
  <c r="FC376" i="9"/>
  <c r="AG320" i="1"/>
  <c r="FC377" i="9"/>
  <c r="AG321" i="1"/>
  <c r="FC378" i="9"/>
  <c r="AG322" i="1"/>
  <c r="FC379" i="9"/>
  <c r="AG323" i="1"/>
  <c r="FC380" i="9"/>
  <c r="AG324" i="1"/>
  <c r="FC381" i="9"/>
  <c r="AG325" i="1"/>
  <c r="FC382" i="9"/>
  <c r="AG326" i="1"/>
  <c r="FC383" i="9"/>
  <c r="AG327" i="1"/>
  <c r="FC384" i="9"/>
  <c r="AG328" i="1"/>
  <c r="FC385" i="9"/>
  <c r="AG329" i="1"/>
  <c r="FC386" i="9"/>
  <c r="AG330" i="1"/>
  <c r="FC387" i="9"/>
  <c r="AG331" i="1"/>
  <c r="FC388" i="9"/>
  <c r="AG332" i="1"/>
  <c r="FC390" i="9"/>
  <c r="AG333" i="1"/>
  <c r="FC391" i="9"/>
  <c r="AG334" i="1"/>
  <c r="FC393" i="9"/>
  <c r="AG335" i="1"/>
  <c r="FC394" i="9"/>
  <c r="AG336" i="1"/>
  <c r="FC395" i="9"/>
  <c r="AG337" i="1"/>
  <c r="FC396" i="9"/>
  <c r="AG338" i="1"/>
  <c r="FC397" i="9"/>
  <c r="AG339" i="1"/>
  <c r="FC398" i="9"/>
  <c r="AG340" i="1"/>
  <c r="FC399" i="9"/>
  <c r="AG341" i="1"/>
  <c r="FC400" i="9"/>
  <c r="AG342" i="1"/>
  <c r="FC401" i="9"/>
  <c r="AG343" i="1"/>
  <c r="FC402" i="9"/>
  <c r="AG344" i="1"/>
  <c r="FC403" i="9"/>
  <c r="AG345" i="1"/>
  <c r="FC404" i="9"/>
  <c r="AG346" i="1"/>
  <c r="FC405" i="9"/>
  <c r="AG347" i="1"/>
  <c r="FC406" i="9"/>
  <c r="AG348" i="1"/>
  <c r="FC407" i="9"/>
  <c r="AG349" i="1"/>
  <c r="FC408" i="9"/>
  <c r="AG350" i="1"/>
  <c r="FC410" i="9"/>
  <c r="AG351" i="1"/>
  <c r="FC411" i="9"/>
  <c r="AG352" i="1"/>
  <c r="FC412" i="9"/>
  <c r="AG353" i="1"/>
  <c r="FC413" i="9"/>
  <c r="AG354" i="1"/>
  <c r="FC414" i="9"/>
  <c r="AG355" i="1"/>
  <c r="AG399" i="1"/>
  <c r="AG424" i="1"/>
  <c r="FB21" i="9"/>
  <c r="AF11" i="1"/>
  <c r="FB22" i="9"/>
  <c r="AF12" i="1"/>
  <c r="FB23" i="9"/>
  <c r="AF13" i="1"/>
  <c r="FB30" i="9"/>
  <c r="AF20" i="1"/>
  <c r="FB10" i="9"/>
  <c r="AF3" i="1"/>
  <c r="FB11" i="9"/>
  <c r="AF4" i="1"/>
  <c r="FB12" i="9"/>
  <c r="AF5" i="1"/>
  <c r="FB16" i="9"/>
  <c r="AF6" i="1"/>
  <c r="FB17" i="9"/>
  <c r="AF7" i="1"/>
  <c r="FB18" i="9"/>
  <c r="AF8" i="1"/>
  <c r="FB19" i="9"/>
  <c r="AF9" i="1"/>
  <c r="FB20" i="9"/>
  <c r="AF10" i="1"/>
  <c r="FB24" i="9"/>
  <c r="AF14" i="1"/>
  <c r="FB25" i="9"/>
  <c r="AF15" i="1"/>
  <c r="FB26" i="9"/>
  <c r="AF16" i="1"/>
  <c r="FB27" i="9"/>
  <c r="AF17" i="1"/>
  <c r="FB28" i="9"/>
  <c r="AF18" i="1"/>
  <c r="FB29" i="9"/>
  <c r="AF19" i="1"/>
  <c r="FB31" i="9"/>
  <c r="AF21" i="1"/>
  <c r="FB32" i="9"/>
  <c r="AF22" i="1"/>
  <c r="FB33" i="9"/>
  <c r="AF23" i="1"/>
  <c r="FB34" i="9"/>
  <c r="AF24" i="1"/>
  <c r="FB36" i="9"/>
  <c r="AF25" i="1"/>
  <c r="FB37" i="9"/>
  <c r="AF26" i="1"/>
  <c r="FB38" i="9"/>
  <c r="AF27" i="1"/>
  <c r="FB39" i="9"/>
  <c r="AF28" i="1"/>
  <c r="FB40" i="9"/>
  <c r="AF29" i="1"/>
  <c r="FB41" i="9"/>
  <c r="AF30" i="1"/>
  <c r="FB42" i="9"/>
  <c r="AF31" i="1"/>
  <c r="FB43" i="9"/>
  <c r="AF32" i="1"/>
  <c r="FB44" i="9"/>
  <c r="AF33" i="1"/>
  <c r="FB45" i="9"/>
  <c r="AF34" i="1"/>
  <c r="FB47" i="9"/>
  <c r="AF35" i="1"/>
  <c r="FB48" i="9"/>
  <c r="AF36" i="1"/>
  <c r="FB49" i="9"/>
  <c r="AF37" i="1"/>
  <c r="FB50" i="9"/>
  <c r="AF38" i="1"/>
  <c r="FB51" i="9"/>
  <c r="AF39" i="1"/>
  <c r="FB52" i="9"/>
  <c r="AF40" i="1"/>
  <c r="FB53" i="9"/>
  <c r="AF41" i="1"/>
  <c r="FB54" i="9"/>
  <c r="AF42" i="1"/>
  <c r="FB55" i="9"/>
  <c r="AF43" i="1"/>
  <c r="FB56" i="9"/>
  <c r="AF44" i="1"/>
  <c r="FB58" i="9"/>
  <c r="AF45" i="1"/>
  <c r="FB59" i="9"/>
  <c r="AF46" i="1"/>
  <c r="FB60" i="9"/>
  <c r="AF47" i="1"/>
  <c r="FB61" i="9"/>
  <c r="AF48" i="1"/>
  <c r="FB62" i="9"/>
  <c r="AF49" i="1"/>
  <c r="FB63" i="9"/>
  <c r="AF50" i="1"/>
  <c r="FB65" i="9"/>
  <c r="AF51" i="1"/>
  <c r="FB67" i="9"/>
  <c r="AF52" i="1"/>
  <c r="FB68" i="9"/>
  <c r="AF53" i="1"/>
  <c r="FB70" i="9"/>
  <c r="AF54" i="1"/>
  <c r="FB71" i="9"/>
  <c r="AF55" i="1"/>
  <c r="FB72" i="9"/>
  <c r="AF56" i="1"/>
  <c r="FB73" i="9"/>
  <c r="AF57" i="1"/>
  <c r="FB74" i="9"/>
  <c r="AF58" i="1"/>
  <c r="FB75" i="9"/>
  <c r="AF59" i="1"/>
  <c r="FB76" i="9"/>
  <c r="AF60" i="1"/>
  <c r="FB77" i="9"/>
  <c r="AF61" i="1"/>
  <c r="FB78" i="9"/>
  <c r="AF62" i="1"/>
  <c r="FB79" i="9"/>
  <c r="AF63" i="1"/>
  <c r="FB80" i="9"/>
  <c r="AF64" i="1"/>
  <c r="FB83" i="9"/>
  <c r="AF66" i="1"/>
  <c r="FB85" i="9"/>
  <c r="AF67" i="1"/>
  <c r="FB86" i="9"/>
  <c r="AF68" i="1"/>
  <c r="FB87" i="9"/>
  <c r="AF69" i="1"/>
  <c r="FB88" i="9"/>
  <c r="AF70" i="1"/>
  <c r="FB89" i="9"/>
  <c r="AF71" i="1"/>
  <c r="FB90" i="9"/>
  <c r="AF72" i="1"/>
  <c r="FB91" i="9"/>
  <c r="AF73" i="1"/>
  <c r="FB92" i="9"/>
  <c r="AF74" i="1"/>
  <c r="FB93" i="9"/>
  <c r="AF75" i="1"/>
  <c r="FB94" i="9"/>
  <c r="AF76" i="1"/>
  <c r="FB95" i="9"/>
  <c r="AF77" i="1"/>
  <c r="FB96" i="9"/>
  <c r="AF78" i="1"/>
  <c r="FB97" i="9"/>
  <c r="AF79" i="1"/>
  <c r="FB98" i="9"/>
  <c r="AF80" i="1"/>
  <c r="FB100" i="9"/>
  <c r="AF81" i="1"/>
  <c r="FB101" i="9"/>
  <c r="AF82" i="1"/>
  <c r="FB102" i="9"/>
  <c r="AF83" i="1"/>
  <c r="FB103" i="9"/>
  <c r="AF84" i="1"/>
  <c r="FB104" i="9"/>
  <c r="AF85" i="1"/>
  <c r="FB105" i="9"/>
  <c r="AF86" i="1"/>
  <c r="FB106" i="9"/>
  <c r="AF87" i="1"/>
  <c r="FB107" i="9"/>
  <c r="AF88" i="1"/>
  <c r="FB110" i="9"/>
  <c r="AF89" i="1"/>
  <c r="FB112" i="9"/>
  <c r="AF90" i="1"/>
  <c r="FB113" i="9"/>
  <c r="AF91" i="1"/>
  <c r="FB114" i="9"/>
  <c r="AF92" i="1"/>
  <c r="FB116" i="9"/>
  <c r="AF93" i="1"/>
  <c r="FB117" i="9"/>
  <c r="AF94" i="1"/>
  <c r="FB118" i="9"/>
  <c r="AF95" i="1"/>
  <c r="FB120" i="9"/>
  <c r="AF96" i="1"/>
  <c r="FB122" i="9"/>
  <c r="AF97" i="1"/>
  <c r="FB123" i="9"/>
  <c r="AF98" i="1"/>
  <c r="FB124" i="9"/>
  <c r="AF99" i="1"/>
  <c r="FB125" i="9"/>
  <c r="AF100" i="1"/>
  <c r="FB126" i="9"/>
  <c r="AF101" i="1"/>
  <c r="FB127" i="9"/>
  <c r="AF102" i="1"/>
  <c r="FB130" i="9"/>
  <c r="AF103" i="1"/>
  <c r="FB131" i="9"/>
  <c r="AF104" i="1"/>
  <c r="FB132" i="9"/>
  <c r="AF105" i="1"/>
  <c r="FB133" i="9"/>
  <c r="AF106" i="1"/>
  <c r="FB134" i="9"/>
  <c r="AF107" i="1"/>
  <c r="FB135" i="9"/>
  <c r="AF108" i="1"/>
  <c r="FB136" i="9"/>
  <c r="AF109" i="1"/>
  <c r="FB138" i="9"/>
  <c r="AF110" i="1"/>
  <c r="FB139" i="9"/>
  <c r="AF111" i="1"/>
  <c r="FB142" i="9"/>
  <c r="AF112" i="1"/>
  <c r="FB143" i="9"/>
  <c r="AF113" i="1"/>
  <c r="FB144" i="9"/>
  <c r="AF114" i="1"/>
  <c r="FB145" i="9"/>
  <c r="AF115" i="1"/>
  <c r="FB146" i="9"/>
  <c r="AF116" i="1"/>
  <c r="FB148" i="9"/>
  <c r="AF117" i="1"/>
  <c r="FB149" i="9"/>
  <c r="AF118" i="1"/>
  <c r="FB150" i="9"/>
  <c r="AF119" i="1"/>
  <c r="FB151" i="9"/>
  <c r="AF120" i="1"/>
  <c r="FB152" i="9"/>
  <c r="AF121" i="1"/>
  <c r="FB153" i="9"/>
  <c r="AF122" i="1"/>
  <c r="FB154" i="9"/>
  <c r="AF123" i="1"/>
  <c r="FB156" i="9"/>
  <c r="AF124" i="1"/>
  <c r="FB157" i="9"/>
  <c r="AF125" i="1"/>
  <c r="FB158" i="9"/>
  <c r="AF126" i="1"/>
  <c r="FB159" i="9"/>
  <c r="AF127" i="1"/>
  <c r="FB160" i="9"/>
  <c r="AF128" i="1"/>
  <c r="FB161" i="9"/>
  <c r="AF129" i="1"/>
  <c r="FB162" i="9"/>
  <c r="AF130" i="1"/>
  <c r="FB163" i="9"/>
  <c r="AF131" i="1"/>
  <c r="FB164" i="9"/>
  <c r="AF132" i="1"/>
  <c r="FB165" i="9"/>
  <c r="AF133" i="1"/>
  <c r="FB166" i="9"/>
  <c r="AF134" i="1"/>
  <c r="FB167" i="9"/>
  <c r="AF135" i="1"/>
  <c r="FB168" i="9"/>
  <c r="AF136" i="1"/>
  <c r="FB169" i="9"/>
  <c r="AF137" i="1"/>
  <c r="FB170" i="9"/>
  <c r="AF138" i="1"/>
  <c r="FB171" i="9"/>
  <c r="AF139" i="1"/>
  <c r="FB172" i="9"/>
  <c r="AF140" i="1"/>
  <c r="FB173" i="9"/>
  <c r="AF141" i="1"/>
  <c r="FB174" i="9"/>
  <c r="AF142" i="1"/>
  <c r="FB176" i="9"/>
  <c r="AF143" i="1"/>
  <c r="FB177" i="9"/>
  <c r="AF144" i="1"/>
  <c r="FB178" i="9"/>
  <c r="AF145" i="1"/>
  <c r="FB179" i="9"/>
  <c r="AF146" i="1"/>
  <c r="FB180" i="9"/>
  <c r="AF147" i="1"/>
  <c r="FB181" i="9"/>
  <c r="AF148" i="1"/>
  <c r="FB183" i="9"/>
  <c r="AF149" i="1"/>
  <c r="FB184" i="9"/>
  <c r="AF150" i="1"/>
  <c r="FB186" i="9"/>
  <c r="AF152" i="1"/>
  <c r="FB187" i="9"/>
  <c r="AF153" i="1"/>
  <c r="FB188" i="9"/>
  <c r="AF154" i="1"/>
  <c r="FB189" i="9"/>
  <c r="AF155" i="1"/>
  <c r="FB190" i="9"/>
  <c r="AF156" i="1"/>
  <c r="FB191" i="9"/>
  <c r="AF157" i="1"/>
  <c r="FB192" i="9"/>
  <c r="AF158" i="1"/>
  <c r="FB193" i="9"/>
  <c r="AF159" i="1"/>
  <c r="FB194" i="9"/>
  <c r="AF160" i="1"/>
  <c r="FB195" i="9"/>
  <c r="AF161" i="1"/>
  <c r="FB196" i="9"/>
  <c r="AF162" i="1"/>
  <c r="FB197" i="9"/>
  <c r="AF163" i="1"/>
  <c r="FB198" i="9"/>
  <c r="AF164" i="1"/>
  <c r="FB199" i="9"/>
  <c r="AF165" i="1"/>
  <c r="FB200" i="9"/>
  <c r="AF166" i="1"/>
  <c r="FB201" i="9"/>
  <c r="AF167" i="1"/>
  <c r="FB202" i="9"/>
  <c r="AF168" i="1"/>
  <c r="FB203" i="9"/>
  <c r="AF169" i="1"/>
  <c r="FB204" i="9"/>
  <c r="AF170" i="1"/>
  <c r="FB205" i="9"/>
  <c r="AF171" i="1"/>
  <c r="FB206" i="9"/>
  <c r="AF172" i="1"/>
  <c r="FB207" i="9"/>
  <c r="AF173" i="1"/>
  <c r="FB208" i="9"/>
  <c r="AF174" i="1"/>
  <c r="FB209" i="9"/>
  <c r="AF175" i="1"/>
  <c r="FB210" i="9"/>
  <c r="AF176" i="1"/>
  <c r="FB211" i="9"/>
  <c r="AF177" i="1"/>
  <c r="FB212" i="9"/>
  <c r="AF178" i="1"/>
  <c r="FB213" i="9"/>
  <c r="AF179" i="1"/>
  <c r="FB214" i="9"/>
  <c r="AF180" i="1"/>
  <c r="FB215" i="9"/>
  <c r="AF181" i="1"/>
  <c r="FB217" i="9"/>
  <c r="AF182" i="1"/>
  <c r="FB218" i="9"/>
  <c r="AF183" i="1"/>
  <c r="FB219" i="9"/>
  <c r="AF184" i="1"/>
  <c r="FB220" i="9"/>
  <c r="AF185" i="1"/>
  <c r="FB221" i="9"/>
  <c r="AF186" i="1"/>
  <c r="FB223" i="9"/>
  <c r="AF187" i="1"/>
  <c r="FB224" i="9"/>
  <c r="AF188" i="1"/>
  <c r="FB228" i="9"/>
  <c r="AF189" i="1"/>
  <c r="FB229" i="9"/>
  <c r="AF190" i="1"/>
  <c r="FB230" i="9"/>
  <c r="AF191" i="1"/>
  <c r="FB231" i="9"/>
  <c r="AF192" i="1"/>
  <c r="FB232" i="9"/>
  <c r="AF193" i="1"/>
  <c r="FB234" i="9"/>
  <c r="AF194" i="1"/>
  <c r="FB236" i="9"/>
  <c r="AF195" i="1"/>
  <c r="FB237" i="9"/>
  <c r="AF196" i="1"/>
  <c r="FB238" i="9"/>
  <c r="AF197" i="1"/>
  <c r="FB239" i="9"/>
  <c r="AF198" i="1"/>
  <c r="FB240" i="9"/>
  <c r="AF199" i="1"/>
  <c r="FB241" i="9"/>
  <c r="AF200" i="1"/>
  <c r="FB243" i="9"/>
  <c r="AF201" i="1"/>
  <c r="FB244" i="9"/>
  <c r="AF202" i="1"/>
  <c r="FB245" i="9"/>
  <c r="AF203" i="1"/>
  <c r="FB246" i="9"/>
  <c r="AF204" i="1"/>
  <c r="FB247" i="9"/>
  <c r="AF205" i="1"/>
  <c r="FB248" i="9"/>
  <c r="AF206" i="1"/>
  <c r="FB249" i="9"/>
  <c r="AF207" i="1"/>
  <c r="FB250" i="9"/>
  <c r="AF208" i="1"/>
  <c r="FB251" i="9"/>
  <c r="AF209" i="1"/>
  <c r="FB252" i="9"/>
  <c r="AF210" i="1"/>
  <c r="FB253" i="9"/>
  <c r="AF211" i="1"/>
  <c r="FB254" i="9"/>
  <c r="AF212" i="1"/>
  <c r="FB255" i="9"/>
  <c r="AF213" i="1"/>
  <c r="FB256" i="9"/>
  <c r="AF214" i="1"/>
  <c r="FB257" i="9"/>
  <c r="AF215" i="1"/>
  <c r="FB258" i="9"/>
  <c r="AF216" i="1"/>
  <c r="FB260" i="9"/>
  <c r="AF217" i="1"/>
  <c r="FB261" i="9"/>
  <c r="AF218" i="1"/>
  <c r="FB263" i="9"/>
  <c r="AF219" i="1"/>
  <c r="FB265" i="9"/>
  <c r="AF220" i="1"/>
  <c r="FB266" i="9"/>
  <c r="AF221" i="1"/>
  <c r="FB267" i="9"/>
  <c r="AF222" i="1"/>
  <c r="FB268" i="9"/>
  <c r="AF223" i="1"/>
  <c r="FB270" i="9"/>
  <c r="AF224" i="1"/>
  <c r="FB271" i="9"/>
  <c r="AF225" i="1"/>
  <c r="FB272" i="9"/>
  <c r="AF226" i="1"/>
  <c r="FB273" i="9"/>
  <c r="AF227" i="1"/>
  <c r="FB274" i="9"/>
  <c r="AF228" i="1"/>
  <c r="FB275" i="9"/>
  <c r="AF229" i="1"/>
  <c r="FB276" i="9"/>
  <c r="AF230" i="1"/>
  <c r="FB279" i="9"/>
  <c r="AF231" i="1"/>
  <c r="FB280" i="9"/>
  <c r="AF232" i="1"/>
  <c r="FB281" i="9"/>
  <c r="AF233" i="1"/>
  <c r="FB282" i="9"/>
  <c r="AF234" i="1"/>
  <c r="FB283" i="9"/>
  <c r="AF235" i="1"/>
  <c r="FB284" i="9"/>
  <c r="AF236" i="1"/>
  <c r="FB285" i="9"/>
  <c r="AF237" i="1"/>
  <c r="FB286" i="9"/>
  <c r="AF238" i="1"/>
  <c r="FB287" i="9"/>
  <c r="AF239" i="1"/>
  <c r="FB288" i="9"/>
  <c r="AF240" i="1"/>
  <c r="FB289" i="9"/>
  <c r="AF241" i="1"/>
  <c r="FB290" i="9"/>
  <c r="AF242" i="1"/>
  <c r="FB291" i="9"/>
  <c r="AF243" i="1"/>
  <c r="FB292" i="9"/>
  <c r="AF244" i="1"/>
  <c r="FB293" i="9"/>
  <c r="AF245" i="1"/>
  <c r="FB294" i="9"/>
  <c r="AF246" i="1"/>
  <c r="FB295" i="9"/>
  <c r="AF247" i="1"/>
  <c r="FB297" i="9"/>
  <c r="AF248" i="1"/>
  <c r="FB298" i="9"/>
  <c r="AF249" i="1"/>
  <c r="FB299" i="9"/>
  <c r="AF250" i="1"/>
  <c r="FB300" i="9"/>
  <c r="AF251" i="1"/>
  <c r="FB301" i="9"/>
  <c r="AF252" i="1"/>
  <c r="FB302" i="9"/>
  <c r="AF253" i="1"/>
  <c r="FB304" i="9"/>
  <c r="AF254" i="1"/>
  <c r="FB305" i="9"/>
  <c r="AF255" i="1"/>
  <c r="FB306" i="9"/>
  <c r="AF256" i="1"/>
  <c r="FB307" i="9"/>
  <c r="AF257" i="1"/>
  <c r="FB309" i="9"/>
  <c r="AF258" i="1"/>
  <c r="FB310" i="9"/>
  <c r="AF259" i="1"/>
  <c r="FB311" i="9"/>
  <c r="AF260" i="1"/>
  <c r="FB312" i="9"/>
  <c r="AF261" i="1"/>
  <c r="FB313" i="9"/>
  <c r="AF262" i="1"/>
  <c r="FB314" i="9"/>
  <c r="AF263" i="1"/>
  <c r="FB315" i="9"/>
  <c r="AF264" i="1"/>
  <c r="FB316" i="9"/>
  <c r="AF265" i="1"/>
  <c r="FB318" i="9"/>
  <c r="AF266" i="1"/>
  <c r="FB319" i="9"/>
  <c r="AF267" i="1"/>
  <c r="FB320" i="9"/>
  <c r="AF268" i="1"/>
  <c r="FB321" i="9"/>
  <c r="AF269" i="1"/>
  <c r="FB322" i="9"/>
  <c r="AF270" i="1"/>
  <c r="FB323" i="9"/>
  <c r="AF271" i="1"/>
  <c r="FB324" i="9"/>
  <c r="AF272" i="1"/>
  <c r="FB325" i="9"/>
  <c r="AF273" i="1"/>
  <c r="FB326" i="9"/>
  <c r="AF274" i="1"/>
  <c r="FB327" i="9"/>
  <c r="AF275" i="1"/>
  <c r="FB328" i="9"/>
  <c r="AF276" i="1"/>
  <c r="FB329" i="9"/>
  <c r="AF277" i="1"/>
  <c r="FB330" i="9"/>
  <c r="AF278" i="1"/>
  <c r="FB331" i="9"/>
  <c r="AF279" i="1"/>
  <c r="FB332" i="9"/>
  <c r="AF280" i="1"/>
  <c r="FB333" i="9"/>
  <c r="AF281" i="1"/>
  <c r="FB334" i="9"/>
  <c r="AF282" i="1"/>
  <c r="FB335" i="9"/>
  <c r="AF283" i="1"/>
  <c r="FB337" i="9"/>
  <c r="AF284" i="1"/>
  <c r="FB338" i="9"/>
  <c r="AF285" i="1"/>
  <c r="FB339" i="9"/>
  <c r="AF286" i="1"/>
  <c r="FB340" i="9"/>
  <c r="AF287" i="1"/>
  <c r="FB341" i="9"/>
  <c r="AF288" i="1"/>
  <c r="FB342" i="9"/>
  <c r="AF289" i="1"/>
  <c r="FB343" i="9"/>
  <c r="AF290" i="1"/>
  <c r="FB344" i="9"/>
  <c r="AF291" i="1"/>
  <c r="FB345" i="9"/>
  <c r="AF292" i="1"/>
  <c r="FB346" i="9"/>
  <c r="AF293" i="1"/>
  <c r="FB347" i="9"/>
  <c r="AF294" i="1"/>
  <c r="FB348" i="9"/>
  <c r="AF295" i="1"/>
  <c r="FB350" i="9"/>
  <c r="AF296" i="1"/>
  <c r="FB351" i="9"/>
  <c r="AF297" i="1"/>
  <c r="FB352" i="9"/>
  <c r="AF298" i="1"/>
  <c r="FB353" i="9"/>
  <c r="AF299" i="1"/>
  <c r="FB354" i="9"/>
  <c r="AF300" i="1"/>
  <c r="FB355" i="9"/>
  <c r="AF301" i="1"/>
  <c r="FB356" i="9"/>
  <c r="AF302" i="1"/>
  <c r="FB357" i="9"/>
  <c r="AF303" i="1"/>
  <c r="FB358" i="9"/>
  <c r="AF304" i="1"/>
  <c r="FB359" i="9"/>
  <c r="AF305" i="1"/>
  <c r="FB360" i="9"/>
  <c r="AF306" i="1"/>
  <c r="FB362" i="9"/>
  <c r="AF307" i="1"/>
  <c r="FB363" i="9"/>
  <c r="AF308" i="1"/>
  <c r="FB364" i="9"/>
  <c r="AF309" i="1"/>
  <c r="FB365" i="9"/>
  <c r="AF310" i="1"/>
  <c r="FB367" i="9"/>
  <c r="AF311" i="1"/>
  <c r="FB368" i="9"/>
  <c r="AF312" i="1"/>
  <c r="FB369" i="9"/>
  <c r="AF313" i="1"/>
  <c r="FB370" i="9"/>
  <c r="AF314" i="1"/>
  <c r="FB371" i="9"/>
  <c r="AF315" i="1"/>
  <c r="FB372" i="9"/>
  <c r="AF316" i="1"/>
  <c r="FB373" i="9"/>
  <c r="AF317" i="1"/>
  <c r="FB374" i="9"/>
  <c r="AF318" i="1"/>
  <c r="FB375" i="9"/>
  <c r="AF319" i="1"/>
  <c r="FB376" i="9"/>
  <c r="AF320" i="1"/>
  <c r="FB377" i="9"/>
  <c r="AF321" i="1"/>
  <c r="FB378" i="9"/>
  <c r="AF322" i="1"/>
  <c r="FB379" i="9"/>
  <c r="AF323" i="1"/>
  <c r="FB380" i="9"/>
  <c r="AF324" i="1"/>
  <c r="FB381" i="9"/>
  <c r="AF325" i="1"/>
  <c r="FB382" i="9"/>
  <c r="AF326" i="1"/>
  <c r="FB383" i="9"/>
  <c r="AF327" i="1"/>
  <c r="FB384" i="9"/>
  <c r="AF328" i="1"/>
  <c r="FB385" i="9"/>
  <c r="AF329" i="1"/>
  <c r="FB386" i="9"/>
  <c r="AF330" i="1"/>
  <c r="FB387" i="9"/>
  <c r="AF331" i="1"/>
  <c r="FB388" i="9"/>
  <c r="AF332" i="1"/>
  <c r="FB390" i="9"/>
  <c r="AF333" i="1"/>
  <c r="FB391" i="9"/>
  <c r="AF334" i="1"/>
  <c r="FB393" i="9"/>
  <c r="AF335" i="1"/>
  <c r="FB394" i="9"/>
  <c r="AF336" i="1"/>
  <c r="FB395" i="9"/>
  <c r="AF337" i="1"/>
  <c r="FB396" i="9"/>
  <c r="AF338" i="1"/>
  <c r="FB397" i="9"/>
  <c r="AF339" i="1"/>
  <c r="FB398" i="9"/>
  <c r="AF340" i="1"/>
  <c r="FB399" i="9"/>
  <c r="AF341" i="1"/>
  <c r="FB400" i="9"/>
  <c r="AF342" i="1"/>
  <c r="FB401" i="9"/>
  <c r="AF343" i="1"/>
  <c r="FB402" i="9"/>
  <c r="AF344" i="1"/>
  <c r="FB403" i="9"/>
  <c r="AF345" i="1"/>
  <c r="FB404" i="9"/>
  <c r="AF346" i="1"/>
  <c r="FB405" i="9"/>
  <c r="AF347" i="1"/>
  <c r="FB406" i="9"/>
  <c r="AF348" i="1"/>
  <c r="FB407" i="9"/>
  <c r="AF349" i="1"/>
  <c r="FB408" i="9"/>
  <c r="AF350" i="1"/>
  <c r="FB410" i="9"/>
  <c r="AF351" i="1"/>
  <c r="FB411" i="9"/>
  <c r="AF352" i="1"/>
  <c r="FB412" i="9"/>
  <c r="AF353" i="1"/>
  <c r="FB413" i="9"/>
  <c r="AF354" i="1"/>
  <c r="FB414" i="9"/>
  <c r="AF355" i="1"/>
  <c r="AF399" i="1"/>
  <c r="AF424" i="1"/>
  <c r="FA21" i="9"/>
  <c r="AE11" i="1"/>
  <c r="FA22" i="9"/>
  <c r="AE12" i="1"/>
  <c r="FA23" i="9"/>
  <c r="AE13" i="1"/>
  <c r="FA30" i="9"/>
  <c r="AE20" i="1"/>
  <c r="FA10" i="9"/>
  <c r="AE3" i="1"/>
  <c r="FA11" i="9"/>
  <c r="AE4" i="1"/>
  <c r="FA12" i="9"/>
  <c r="AE5" i="1"/>
  <c r="FA16" i="9"/>
  <c r="AE6" i="1"/>
  <c r="FA17" i="9"/>
  <c r="AE7" i="1"/>
  <c r="FA18" i="9"/>
  <c r="AE8" i="1"/>
  <c r="FA19" i="9"/>
  <c r="AE9" i="1"/>
  <c r="FA20" i="9"/>
  <c r="AE10" i="1"/>
  <c r="FA24" i="9"/>
  <c r="AE14" i="1"/>
  <c r="FA25" i="9"/>
  <c r="AE15" i="1"/>
  <c r="FA26" i="9"/>
  <c r="AE16" i="1"/>
  <c r="FA27" i="9"/>
  <c r="AE17" i="1"/>
  <c r="FA28" i="9"/>
  <c r="AE18" i="1"/>
  <c r="FA29" i="9"/>
  <c r="AE19" i="1"/>
  <c r="FA31" i="9"/>
  <c r="AE21" i="1"/>
  <c r="FA32" i="9"/>
  <c r="AE22" i="1"/>
  <c r="FA33" i="9"/>
  <c r="AE23" i="1"/>
  <c r="FA34" i="9"/>
  <c r="AE24" i="1"/>
  <c r="FA36" i="9"/>
  <c r="AE25" i="1"/>
  <c r="FA37" i="9"/>
  <c r="AE26" i="1"/>
  <c r="FA38" i="9"/>
  <c r="AE27" i="1"/>
  <c r="FA39" i="9"/>
  <c r="AE28" i="1"/>
  <c r="FA40" i="9"/>
  <c r="AE29" i="1"/>
  <c r="FA41" i="9"/>
  <c r="AE30" i="1"/>
  <c r="FA42" i="9"/>
  <c r="AE31" i="1"/>
  <c r="FA43" i="9"/>
  <c r="AE32" i="1"/>
  <c r="FA44" i="9"/>
  <c r="AE33" i="1"/>
  <c r="FA45" i="9"/>
  <c r="AE34" i="1"/>
  <c r="FA47" i="9"/>
  <c r="AE35" i="1"/>
  <c r="FA48" i="9"/>
  <c r="AE36" i="1"/>
  <c r="FA49" i="9"/>
  <c r="AE37" i="1"/>
  <c r="FA50" i="9"/>
  <c r="AE38" i="1"/>
  <c r="FA51" i="9"/>
  <c r="AE39" i="1"/>
  <c r="FA52" i="9"/>
  <c r="AE40" i="1"/>
  <c r="FA53" i="9"/>
  <c r="AE41" i="1"/>
  <c r="FA54" i="9"/>
  <c r="AE42" i="1"/>
  <c r="FA55" i="9"/>
  <c r="AE43" i="1"/>
  <c r="FA56" i="9"/>
  <c r="AE44" i="1"/>
  <c r="FA58" i="9"/>
  <c r="AE45" i="1"/>
  <c r="FA59" i="9"/>
  <c r="AE46" i="1"/>
  <c r="FA60" i="9"/>
  <c r="AE47" i="1"/>
  <c r="FA61" i="9"/>
  <c r="AE48" i="1"/>
  <c r="FA62" i="9"/>
  <c r="AE49" i="1"/>
  <c r="FA63" i="9"/>
  <c r="AE50" i="1"/>
  <c r="FA65" i="9"/>
  <c r="AE51" i="1"/>
  <c r="FA67" i="9"/>
  <c r="AE52" i="1"/>
  <c r="FA68" i="9"/>
  <c r="AE53" i="1"/>
  <c r="FA70" i="9"/>
  <c r="AE54" i="1"/>
  <c r="FA71" i="9"/>
  <c r="AE55" i="1"/>
  <c r="FA72" i="9"/>
  <c r="AE56" i="1"/>
  <c r="FA73" i="9"/>
  <c r="AE57" i="1"/>
  <c r="FA74" i="9"/>
  <c r="AE58" i="1"/>
  <c r="FA75" i="9"/>
  <c r="AE59" i="1"/>
  <c r="FA76" i="9"/>
  <c r="AE60" i="1"/>
  <c r="FA77" i="9"/>
  <c r="AE61" i="1"/>
  <c r="FA78" i="9"/>
  <c r="AE62" i="1"/>
  <c r="FA79" i="9"/>
  <c r="AE63" i="1"/>
  <c r="FA80" i="9"/>
  <c r="AE64" i="1"/>
  <c r="FA81" i="9"/>
  <c r="AE65" i="1"/>
  <c r="FA83" i="9"/>
  <c r="AE66" i="1"/>
  <c r="FA85" i="9"/>
  <c r="AE67" i="1"/>
  <c r="FA86" i="9"/>
  <c r="AE68" i="1"/>
  <c r="FA87" i="9"/>
  <c r="AE69" i="1"/>
  <c r="FA88" i="9"/>
  <c r="AE70" i="1"/>
  <c r="FA89" i="9"/>
  <c r="AE71" i="1"/>
  <c r="FA90" i="9"/>
  <c r="AE72" i="1"/>
  <c r="FA91" i="9"/>
  <c r="AE73" i="1"/>
  <c r="FA92" i="9"/>
  <c r="AE74" i="1"/>
  <c r="FA93" i="9"/>
  <c r="AE75" i="1"/>
  <c r="FA94" i="9"/>
  <c r="AE76" i="1"/>
  <c r="FA95" i="9"/>
  <c r="AE77" i="1"/>
  <c r="FA96" i="9"/>
  <c r="AE78" i="1"/>
  <c r="FA97" i="9"/>
  <c r="AE79" i="1"/>
  <c r="FA98" i="9"/>
  <c r="AE80" i="1"/>
  <c r="FA100" i="9"/>
  <c r="AE81" i="1"/>
  <c r="FA101" i="9"/>
  <c r="AE82" i="1"/>
  <c r="FA102" i="9"/>
  <c r="AE83" i="1"/>
  <c r="FA103" i="9"/>
  <c r="AE84" i="1"/>
  <c r="FA104" i="9"/>
  <c r="AE85" i="1"/>
  <c r="FA105" i="9"/>
  <c r="AE86" i="1"/>
  <c r="FA106" i="9"/>
  <c r="AE87" i="1"/>
  <c r="FA107" i="9"/>
  <c r="AE88" i="1"/>
  <c r="FA110" i="9"/>
  <c r="AE89" i="1"/>
  <c r="FA112" i="9"/>
  <c r="AE90" i="1"/>
  <c r="FA113" i="9"/>
  <c r="AE91" i="1"/>
  <c r="FA114" i="9"/>
  <c r="AE92" i="1"/>
  <c r="FA116" i="9"/>
  <c r="AE93" i="1"/>
  <c r="FA117" i="9"/>
  <c r="AE94" i="1"/>
  <c r="FA118" i="9"/>
  <c r="AE95" i="1"/>
  <c r="FA120" i="9"/>
  <c r="AE96" i="1"/>
  <c r="FA122" i="9"/>
  <c r="AE97" i="1"/>
  <c r="FA123" i="9"/>
  <c r="AE98" i="1"/>
  <c r="FA124" i="9"/>
  <c r="AE99" i="1"/>
  <c r="FA125" i="9"/>
  <c r="AE100" i="1"/>
  <c r="FA126" i="9"/>
  <c r="AE101" i="1"/>
  <c r="FA127" i="9"/>
  <c r="AE102" i="1"/>
  <c r="FA130" i="9"/>
  <c r="AE103" i="1"/>
  <c r="FA131" i="9"/>
  <c r="AE104" i="1"/>
  <c r="FA132" i="9"/>
  <c r="AE105" i="1"/>
  <c r="FA133" i="9"/>
  <c r="AE106" i="1"/>
  <c r="FA134" i="9"/>
  <c r="AE107" i="1"/>
  <c r="FA135" i="9"/>
  <c r="AE108" i="1"/>
  <c r="FA136" i="9"/>
  <c r="AE109" i="1"/>
  <c r="FA138" i="9"/>
  <c r="AE110" i="1"/>
  <c r="FA139" i="9"/>
  <c r="AE111" i="1"/>
  <c r="FA142" i="9"/>
  <c r="AE112" i="1"/>
  <c r="FA143" i="9"/>
  <c r="AE113" i="1"/>
  <c r="FA144" i="9"/>
  <c r="AE114" i="1"/>
  <c r="FA145" i="9"/>
  <c r="AE115" i="1"/>
  <c r="FA146" i="9"/>
  <c r="AE116" i="1"/>
  <c r="FA148" i="9"/>
  <c r="AE117" i="1"/>
  <c r="FA149" i="9"/>
  <c r="AE118" i="1"/>
  <c r="FA150" i="9"/>
  <c r="AE119" i="1"/>
  <c r="FA151" i="9"/>
  <c r="AE120" i="1"/>
  <c r="FA152" i="9"/>
  <c r="AE121" i="1"/>
  <c r="FA153" i="9"/>
  <c r="AE122" i="1"/>
  <c r="FA154" i="9"/>
  <c r="AE123" i="1"/>
  <c r="FA156" i="9"/>
  <c r="AE124" i="1"/>
  <c r="FA157" i="9"/>
  <c r="AE125" i="1"/>
  <c r="FA158" i="9"/>
  <c r="AE126" i="1"/>
  <c r="FA159" i="9"/>
  <c r="AE127" i="1"/>
  <c r="FA160" i="9"/>
  <c r="AE128" i="1"/>
  <c r="FA161" i="9"/>
  <c r="AE129" i="1"/>
  <c r="FA162" i="9"/>
  <c r="AE130" i="1"/>
  <c r="FA163" i="9"/>
  <c r="AE131" i="1"/>
  <c r="FA164" i="9"/>
  <c r="AE132" i="1"/>
  <c r="FA165" i="9"/>
  <c r="AE133" i="1"/>
  <c r="FA166" i="9"/>
  <c r="AE134" i="1"/>
  <c r="FA167" i="9"/>
  <c r="AE135" i="1"/>
  <c r="FA168" i="9"/>
  <c r="AE136" i="1"/>
  <c r="FA169" i="9"/>
  <c r="AE137" i="1"/>
  <c r="FA170" i="9"/>
  <c r="AE138" i="1"/>
  <c r="FA171" i="9"/>
  <c r="AE139" i="1"/>
  <c r="FA172" i="9"/>
  <c r="AE140" i="1"/>
  <c r="FA173" i="9"/>
  <c r="AE141" i="1"/>
  <c r="FA174" i="9"/>
  <c r="AE142" i="1"/>
  <c r="FA176" i="9"/>
  <c r="AE143" i="1"/>
  <c r="FA177" i="9"/>
  <c r="AE144" i="1"/>
  <c r="FA178" i="9"/>
  <c r="AE145" i="1"/>
  <c r="FA179" i="9"/>
  <c r="AE146" i="1"/>
  <c r="FA180" i="9"/>
  <c r="AE147" i="1"/>
  <c r="FA181" i="9"/>
  <c r="AE148" i="1"/>
  <c r="FA183" i="9"/>
  <c r="AE149" i="1"/>
  <c r="FA184" i="9"/>
  <c r="AE150" i="1"/>
  <c r="FA186" i="9"/>
  <c r="AE152" i="1"/>
  <c r="FA187" i="9"/>
  <c r="AE153" i="1"/>
  <c r="FA188" i="9"/>
  <c r="AE154" i="1"/>
  <c r="FA189" i="9"/>
  <c r="AE155" i="1"/>
  <c r="FA190" i="9"/>
  <c r="AE156" i="1"/>
  <c r="FA191" i="9"/>
  <c r="AE157" i="1"/>
  <c r="FA192" i="9"/>
  <c r="AE158" i="1"/>
  <c r="FA193" i="9"/>
  <c r="AE159" i="1"/>
  <c r="FA194" i="9"/>
  <c r="AE160" i="1"/>
  <c r="FA195" i="9"/>
  <c r="AE161" i="1"/>
  <c r="FA196" i="9"/>
  <c r="AE162" i="1"/>
  <c r="FA197" i="9"/>
  <c r="AE163" i="1"/>
  <c r="FA198" i="9"/>
  <c r="AE164" i="1"/>
  <c r="FA199" i="9"/>
  <c r="AE165" i="1"/>
  <c r="FA200" i="9"/>
  <c r="AE166" i="1"/>
  <c r="FA201" i="9"/>
  <c r="AE167" i="1"/>
  <c r="FA202" i="9"/>
  <c r="AE168" i="1"/>
  <c r="FA203" i="9"/>
  <c r="AE169" i="1"/>
  <c r="FA204" i="9"/>
  <c r="AE170" i="1"/>
  <c r="FA205" i="9"/>
  <c r="AE171" i="1"/>
  <c r="FA206" i="9"/>
  <c r="AE172" i="1"/>
  <c r="FA207" i="9"/>
  <c r="AE173" i="1"/>
  <c r="FA208" i="9"/>
  <c r="AE174" i="1"/>
  <c r="FA209" i="9"/>
  <c r="AE175" i="1"/>
  <c r="FA210" i="9"/>
  <c r="AE176" i="1"/>
  <c r="FA211" i="9"/>
  <c r="AE177" i="1"/>
  <c r="FA212" i="9"/>
  <c r="AE178" i="1"/>
  <c r="FA213" i="9"/>
  <c r="AE179" i="1"/>
  <c r="FA214" i="9"/>
  <c r="AE180" i="1"/>
  <c r="FA215" i="9"/>
  <c r="AE181" i="1"/>
  <c r="FA217" i="9"/>
  <c r="AE182" i="1"/>
  <c r="FA218" i="9"/>
  <c r="AE183" i="1"/>
  <c r="FA219" i="9"/>
  <c r="AE184" i="1"/>
  <c r="FA220" i="9"/>
  <c r="AE185" i="1"/>
  <c r="FA221" i="9"/>
  <c r="AE186" i="1"/>
  <c r="FA223" i="9"/>
  <c r="AE187" i="1"/>
  <c r="FA224" i="9"/>
  <c r="AE188" i="1"/>
  <c r="FA228" i="9"/>
  <c r="AE189" i="1"/>
  <c r="FA229" i="9"/>
  <c r="AE190" i="1"/>
  <c r="FA230" i="9"/>
  <c r="AE191" i="1"/>
  <c r="FA231" i="9"/>
  <c r="AE192" i="1"/>
  <c r="FA232" i="9"/>
  <c r="AE193" i="1"/>
  <c r="FA234" i="9"/>
  <c r="AE194" i="1"/>
  <c r="FA236" i="9"/>
  <c r="AE195" i="1"/>
  <c r="FA237" i="9"/>
  <c r="AE196" i="1"/>
  <c r="FA238" i="9"/>
  <c r="AE197" i="1"/>
  <c r="FA239" i="9"/>
  <c r="AE198" i="1"/>
  <c r="FA240" i="9"/>
  <c r="AE199" i="1"/>
  <c r="FA241" i="9"/>
  <c r="AE200" i="1"/>
  <c r="FA243" i="9"/>
  <c r="AE201" i="1"/>
  <c r="FA244" i="9"/>
  <c r="AE202" i="1"/>
  <c r="FA245" i="9"/>
  <c r="AE203" i="1"/>
  <c r="FA246" i="9"/>
  <c r="AE204" i="1"/>
  <c r="FA247" i="9"/>
  <c r="AE205" i="1"/>
  <c r="FA248" i="9"/>
  <c r="AE206" i="1"/>
  <c r="FA249" i="9"/>
  <c r="AE207" i="1"/>
  <c r="FA250" i="9"/>
  <c r="AE208" i="1"/>
  <c r="FA251" i="9"/>
  <c r="AE209" i="1"/>
  <c r="FA252" i="9"/>
  <c r="AE210" i="1"/>
  <c r="FA253" i="9"/>
  <c r="AE211" i="1"/>
  <c r="FA254" i="9"/>
  <c r="AE212" i="1"/>
  <c r="FA255" i="9"/>
  <c r="AE213" i="1"/>
  <c r="FA256" i="9"/>
  <c r="AE214" i="1"/>
  <c r="FA257" i="9"/>
  <c r="AE215" i="1"/>
  <c r="FA258" i="9"/>
  <c r="AE216" i="1"/>
  <c r="FA260" i="9"/>
  <c r="AE217" i="1"/>
  <c r="FA261" i="9"/>
  <c r="AE218" i="1"/>
  <c r="FA263" i="9"/>
  <c r="AE219" i="1"/>
  <c r="FA265" i="9"/>
  <c r="AE220" i="1"/>
  <c r="FA266" i="9"/>
  <c r="AE221" i="1"/>
  <c r="FA267" i="9"/>
  <c r="AE222" i="1"/>
  <c r="FA268" i="9"/>
  <c r="AE223" i="1"/>
  <c r="FA270" i="9"/>
  <c r="AE224" i="1"/>
  <c r="FA271" i="9"/>
  <c r="AE225" i="1"/>
  <c r="FA272" i="9"/>
  <c r="AE226" i="1"/>
  <c r="FA273" i="9"/>
  <c r="AE227" i="1"/>
  <c r="FA274" i="9"/>
  <c r="AE228" i="1"/>
  <c r="FA275" i="9"/>
  <c r="AE229" i="1"/>
  <c r="FA276" i="9"/>
  <c r="AE230" i="1"/>
  <c r="FA279" i="9"/>
  <c r="AE231" i="1"/>
  <c r="FA280" i="9"/>
  <c r="AE232" i="1"/>
  <c r="FA281" i="9"/>
  <c r="AE233" i="1"/>
  <c r="FA282" i="9"/>
  <c r="AE234" i="1"/>
  <c r="FA283" i="9"/>
  <c r="AE235" i="1"/>
  <c r="FA284" i="9"/>
  <c r="AE236" i="1"/>
  <c r="FA285" i="9"/>
  <c r="AE237" i="1"/>
  <c r="FA286" i="9"/>
  <c r="AE238" i="1"/>
  <c r="FA287" i="9"/>
  <c r="AE239" i="1"/>
  <c r="FA288" i="9"/>
  <c r="AE240" i="1"/>
  <c r="FA289" i="9"/>
  <c r="AE241" i="1"/>
  <c r="FA290" i="9"/>
  <c r="AE242" i="1"/>
  <c r="FA291" i="9"/>
  <c r="AE243" i="1"/>
  <c r="FA292" i="9"/>
  <c r="AE244" i="1"/>
  <c r="FA293" i="9"/>
  <c r="AE245" i="1"/>
  <c r="FA294" i="9"/>
  <c r="AE246" i="1"/>
  <c r="FA295" i="9"/>
  <c r="AE247" i="1"/>
  <c r="FA297" i="9"/>
  <c r="AE248" i="1"/>
  <c r="FA298" i="9"/>
  <c r="AE249" i="1"/>
  <c r="FA299" i="9"/>
  <c r="AE250" i="1"/>
  <c r="FA300" i="9"/>
  <c r="AE251" i="1"/>
  <c r="FA301" i="9"/>
  <c r="AE252" i="1"/>
  <c r="FA302" i="9"/>
  <c r="AE253" i="1"/>
  <c r="FA304" i="9"/>
  <c r="AE254" i="1"/>
  <c r="FA305" i="9"/>
  <c r="AE255" i="1"/>
  <c r="FA306" i="9"/>
  <c r="AE256" i="1"/>
  <c r="FA307" i="9"/>
  <c r="AE257" i="1"/>
  <c r="FA309" i="9"/>
  <c r="AE258" i="1"/>
  <c r="FA310" i="9"/>
  <c r="AE259" i="1"/>
  <c r="FA311" i="9"/>
  <c r="AE260" i="1"/>
  <c r="FA312" i="9"/>
  <c r="AE261" i="1"/>
  <c r="FA313" i="9"/>
  <c r="AE262" i="1"/>
  <c r="FA314" i="9"/>
  <c r="AE263" i="1"/>
  <c r="FA315" i="9"/>
  <c r="AE264" i="1"/>
  <c r="FA316" i="9"/>
  <c r="AE265" i="1"/>
  <c r="FA318" i="9"/>
  <c r="AE266" i="1"/>
  <c r="FA319" i="9"/>
  <c r="AE267" i="1"/>
  <c r="FA320" i="9"/>
  <c r="AE268" i="1"/>
  <c r="FA321" i="9"/>
  <c r="AE269" i="1"/>
  <c r="FA322" i="9"/>
  <c r="AE270" i="1"/>
  <c r="FA323" i="9"/>
  <c r="AE271" i="1"/>
  <c r="FA324" i="9"/>
  <c r="AE272" i="1"/>
  <c r="FA325" i="9"/>
  <c r="AE273" i="1"/>
  <c r="FA326" i="9"/>
  <c r="AE274" i="1"/>
  <c r="FA327" i="9"/>
  <c r="AE275" i="1"/>
  <c r="FA328" i="9"/>
  <c r="AE276" i="1"/>
  <c r="FA329" i="9"/>
  <c r="AE277" i="1"/>
  <c r="FA330" i="9"/>
  <c r="AE278" i="1"/>
  <c r="FA331" i="9"/>
  <c r="AE279" i="1"/>
  <c r="FA332" i="9"/>
  <c r="AE280" i="1"/>
  <c r="FA333" i="9"/>
  <c r="AE281" i="1"/>
  <c r="FA334" i="9"/>
  <c r="AE282" i="1"/>
  <c r="FA335" i="9"/>
  <c r="AE283" i="1"/>
  <c r="FA337" i="9"/>
  <c r="AE284" i="1"/>
  <c r="FA338" i="9"/>
  <c r="AE285" i="1"/>
  <c r="FA339" i="9"/>
  <c r="AE286" i="1"/>
  <c r="FA340" i="9"/>
  <c r="AE287" i="1"/>
  <c r="FA341" i="9"/>
  <c r="AE288" i="1"/>
  <c r="FA342" i="9"/>
  <c r="AE289" i="1"/>
  <c r="FA343" i="9"/>
  <c r="AE290" i="1"/>
  <c r="FA344" i="9"/>
  <c r="AE291" i="1"/>
  <c r="FA345" i="9"/>
  <c r="AE292" i="1"/>
  <c r="FA346" i="9"/>
  <c r="AE293" i="1"/>
  <c r="FA347" i="9"/>
  <c r="AE294" i="1"/>
  <c r="FA348" i="9"/>
  <c r="AE295" i="1"/>
  <c r="FA350" i="9"/>
  <c r="AE296" i="1"/>
  <c r="FA351" i="9"/>
  <c r="AE297" i="1"/>
  <c r="FA352" i="9"/>
  <c r="AE298" i="1"/>
  <c r="FA353" i="9"/>
  <c r="AE299" i="1"/>
  <c r="FA354" i="9"/>
  <c r="AE300" i="1"/>
  <c r="FA355" i="9"/>
  <c r="AE301" i="1"/>
  <c r="FA356" i="9"/>
  <c r="AE302" i="1"/>
  <c r="FA357" i="9"/>
  <c r="AE303" i="1"/>
  <c r="FA358" i="9"/>
  <c r="AE304" i="1"/>
  <c r="FA359" i="9"/>
  <c r="AE305" i="1"/>
  <c r="FA360" i="9"/>
  <c r="AE306" i="1"/>
  <c r="FA362" i="9"/>
  <c r="AE307" i="1"/>
  <c r="FA363" i="9"/>
  <c r="AE308" i="1"/>
  <c r="FA364" i="9"/>
  <c r="AE309" i="1"/>
  <c r="FA365" i="9"/>
  <c r="AE310" i="1"/>
  <c r="FA367" i="9"/>
  <c r="AE311" i="1"/>
  <c r="FA368" i="9"/>
  <c r="AE312" i="1"/>
  <c r="FA369" i="9"/>
  <c r="AE313" i="1"/>
  <c r="FA370" i="9"/>
  <c r="AE314" i="1"/>
  <c r="FA371" i="9"/>
  <c r="AE315" i="1"/>
  <c r="FA372" i="9"/>
  <c r="AE316" i="1"/>
  <c r="FA373" i="9"/>
  <c r="AE317" i="1"/>
  <c r="FA374" i="9"/>
  <c r="AE318" i="1"/>
  <c r="FA375" i="9"/>
  <c r="AE319" i="1"/>
  <c r="FA376" i="9"/>
  <c r="AE320" i="1"/>
  <c r="FA377" i="9"/>
  <c r="AE321" i="1"/>
  <c r="FA378" i="9"/>
  <c r="AE322" i="1"/>
  <c r="FA379" i="9"/>
  <c r="AE323" i="1"/>
  <c r="FA380" i="9"/>
  <c r="AE324" i="1"/>
  <c r="FA381" i="9"/>
  <c r="AE325" i="1"/>
  <c r="FA382" i="9"/>
  <c r="AE326" i="1"/>
  <c r="FA383" i="9"/>
  <c r="AE327" i="1"/>
  <c r="FA384" i="9"/>
  <c r="AE328" i="1"/>
  <c r="FA385" i="9"/>
  <c r="AE329" i="1"/>
  <c r="FA386" i="9"/>
  <c r="AE330" i="1"/>
  <c r="FA387" i="9"/>
  <c r="AE331" i="1"/>
  <c r="FA388" i="9"/>
  <c r="AE332" i="1"/>
  <c r="FA390" i="9"/>
  <c r="AE333" i="1"/>
  <c r="FA391" i="9"/>
  <c r="AE334" i="1"/>
  <c r="FA393" i="9"/>
  <c r="AE335" i="1"/>
  <c r="FA394" i="9"/>
  <c r="AE336" i="1"/>
  <c r="FA395" i="9"/>
  <c r="AE337" i="1"/>
  <c r="FA396" i="9"/>
  <c r="AE338" i="1"/>
  <c r="FA397" i="9"/>
  <c r="AE339" i="1"/>
  <c r="FA398" i="9"/>
  <c r="AE340" i="1"/>
  <c r="FA399" i="9"/>
  <c r="AE341" i="1"/>
  <c r="FA400" i="9"/>
  <c r="AE342" i="1"/>
  <c r="FA401" i="9"/>
  <c r="AE343" i="1"/>
  <c r="FA402" i="9"/>
  <c r="AE344" i="1"/>
  <c r="FA403" i="9"/>
  <c r="AE345" i="1"/>
  <c r="FA404" i="9"/>
  <c r="AE346" i="1"/>
  <c r="FA405" i="9"/>
  <c r="AE347" i="1"/>
  <c r="FA406" i="9"/>
  <c r="AE348" i="1"/>
  <c r="FA407" i="9"/>
  <c r="AE349" i="1"/>
  <c r="FA408" i="9"/>
  <c r="AE350" i="1"/>
  <c r="FA410" i="9"/>
  <c r="AE351" i="1"/>
  <c r="FA411" i="9"/>
  <c r="AE352" i="1"/>
  <c r="FA412" i="9"/>
  <c r="AE353" i="1"/>
  <c r="FA413" i="9"/>
  <c r="AE354" i="1"/>
  <c r="FA414" i="9"/>
  <c r="AE355" i="1"/>
  <c r="AE399" i="1"/>
  <c r="AE424" i="1"/>
  <c r="EZ21" i="9"/>
  <c r="AD11" i="1"/>
  <c r="EZ22" i="9"/>
  <c r="AD12" i="1"/>
  <c r="EZ23" i="9"/>
  <c r="AD13" i="1"/>
  <c r="EZ30" i="9"/>
  <c r="AD20" i="1"/>
  <c r="EZ10" i="9"/>
  <c r="AD3" i="1"/>
  <c r="EZ11" i="9"/>
  <c r="AD4" i="1"/>
  <c r="EZ12" i="9"/>
  <c r="AD5" i="1"/>
  <c r="EZ16" i="9"/>
  <c r="AD6" i="1"/>
  <c r="EZ17" i="9"/>
  <c r="AD7" i="1"/>
  <c r="EZ18" i="9"/>
  <c r="AD8" i="1"/>
  <c r="EZ19" i="9"/>
  <c r="AD9" i="1"/>
  <c r="EZ20" i="9"/>
  <c r="AD10" i="1"/>
  <c r="EZ24" i="9"/>
  <c r="AD14" i="1"/>
  <c r="EZ25" i="9"/>
  <c r="AD15" i="1"/>
  <c r="EZ26" i="9"/>
  <c r="AD16" i="1"/>
  <c r="EZ27" i="9"/>
  <c r="AD17" i="1"/>
  <c r="EZ28" i="9"/>
  <c r="AD18" i="1"/>
  <c r="EZ29" i="9"/>
  <c r="AD19" i="1"/>
  <c r="EZ31" i="9"/>
  <c r="AD21" i="1"/>
  <c r="EZ32" i="9"/>
  <c r="AD22" i="1"/>
  <c r="EZ33" i="9"/>
  <c r="AD23" i="1"/>
  <c r="EZ34" i="9"/>
  <c r="AD24" i="1"/>
  <c r="EZ36" i="9"/>
  <c r="AD25" i="1"/>
  <c r="EZ37" i="9"/>
  <c r="AD26" i="1"/>
  <c r="EZ38" i="9"/>
  <c r="AD27" i="1"/>
  <c r="EZ39" i="9"/>
  <c r="AD28" i="1"/>
  <c r="EZ40" i="9"/>
  <c r="AD29" i="1"/>
  <c r="EZ41" i="9"/>
  <c r="AD30" i="1"/>
  <c r="EZ42" i="9"/>
  <c r="AD31" i="1"/>
  <c r="EZ43" i="9"/>
  <c r="AD32" i="1"/>
  <c r="EZ44" i="9"/>
  <c r="AD33" i="1"/>
  <c r="EZ45" i="9"/>
  <c r="AD34" i="1"/>
  <c r="EZ47" i="9"/>
  <c r="AD35" i="1"/>
  <c r="EZ48" i="9"/>
  <c r="AD36" i="1"/>
  <c r="EZ49" i="9"/>
  <c r="AD37" i="1"/>
  <c r="EZ50" i="9"/>
  <c r="AD38" i="1"/>
  <c r="EZ51" i="9"/>
  <c r="AD39" i="1"/>
  <c r="EZ52" i="9"/>
  <c r="AD40" i="1"/>
  <c r="EZ53" i="9"/>
  <c r="AD41" i="1"/>
  <c r="EZ54" i="9"/>
  <c r="AD42" i="1"/>
  <c r="EZ55" i="9"/>
  <c r="AD43" i="1"/>
  <c r="EZ56" i="9"/>
  <c r="AD44" i="1"/>
  <c r="EZ58" i="9"/>
  <c r="AD45" i="1"/>
  <c r="EZ59" i="9"/>
  <c r="AD46" i="1"/>
  <c r="EZ60" i="9"/>
  <c r="AD47" i="1"/>
  <c r="EZ61" i="9"/>
  <c r="AD48" i="1"/>
  <c r="EZ62" i="9"/>
  <c r="AD49" i="1"/>
  <c r="EZ63" i="9"/>
  <c r="AD50" i="1"/>
  <c r="EZ65" i="9"/>
  <c r="AD51" i="1"/>
  <c r="EZ67" i="9"/>
  <c r="AD52" i="1"/>
  <c r="EZ68" i="9"/>
  <c r="AD53" i="1"/>
  <c r="EZ70" i="9"/>
  <c r="AD54" i="1"/>
  <c r="EZ71" i="9"/>
  <c r="AD55" i="1"/>
  <c r="EZ72" i="9"/>
  <c r="AD56" i="1"/>
  <c r="EZ73" i="9"/>
  <c r="AD57" i="1"/>
  <c r="EZ74" i="9"/>
  <c r="AD58" i="1"/>
  <c r="EZ75" i="9"/>
  <c r="AD59" i="1"/>
  <c r="EZ76" i="9"/>
  <c r="AD60" i="1"/>
  <c r="EZ77" i="9"/>
  <c r="AD61" i="1"/>
  <c r="EZ78" i="9"/>
  <c r="AD62" i="1"/>
  <c r="EZ79" i="9"/>
  <c r="AD63" i="1"/>
  <c r="EZ80" i="9"/>
  <c r="AD64" i="1"/>
  <c r="EZ81" i="9"/>
  <c r="AD65" i="1"/>
  <c r="EZ83" i="9"/>
  <c r="AD66" i="1"/>
  <c r="EZ85" i="9"/>
  <c r="AD67" i="1"/>
  <c r="EZ86" i="9"/>
  <c r="AD68" i="1"/>
  <c r="EZ87" i="9"/>
  <c r="AD69" i="1"/>
  <c r="EZ88" i="9"/>
  <c r="AD70" i="1"/>
  <c r="EZ89" i="9"/>
  <c r="AD71" i="1"/>
  <c r="EZ90" i="9"/>
  <c r="AD72" i="1"/>
  <c r="EZ91" i="9"/>
  <c r="AD73" i="1"/>
  <c r="EZ92" i="9"/>
  <c r="AD74" i="1"/>
  <c r="EZ93" i="9"/>
  <c r="AD75" i="1"/>
  <c r="EZ94" i="9"/>
  <c r="AD76" i="1"/>
  <c r="EZ95" i="9"/>
  <c r="AD77" i="1"/>
  <c r="EZ96" i="9"/>
  <c r="AD78" i="1"/>
  <c r="EZ97" i="9"/>
  <c r="AD79" i="1"/>
  <c r="EZ98" i="9"/>
  <c r="AD80" i="1"/>
  <c r="EZ100" i="9"/>
  <c r="AD81" i="1"/>
  <c r="EZ101" i="9"/>
  <c r="AD82" i="1"/>
  <c r="EZ102" i="9"/>
  <c r="AD83" i="1"/>
  <c r="EZ103" i="9"/>
  <c r="AD84" i="1"/>
  <c r="EZ104" i="9"/>
  <c r="AD85" i="1"/>
  <c r="EZ105" i="9"/>
  <c r="AD86" i="1"/>
  <c r="EZ106" i="9"/>
  <c r="AD87" i="1"/>
  <c r="EZ107" i="9"/>
  <c r="AD88" i="1"/>
  <c r="EZ110" i="9"/>
  <c r="AD89" i="1"/>
  <c r="EZ112" i="9"/>
  <c r="AD90" i="1"/>
  <c r="EZ113" i="9"/>
  <c r="AD91" i="1"/>
  <c r="EZ114" i="9"/>
  <c r="AD92" i="1"/>
  <c r="EZ116" i="9"/>
  <c r="AD93" i="1"/>
  <c r="EZ117" i="9"/>
  <c r="AD94" i="1"/>
  <c r="EZ118" i="9"/>
  <c r="AD95" i="1"/>
  <c r="EZ120" i="9"/>
  <c r="AD96" i="1"/>
  <c r="EZ122" i="9"/>
  <c r="AD97" i="1"/>
  <c r="EZ123" i="9"/>
  <c r="AD98" i="1"/>
  <c r="EZ124" i="9"/>
  <c r="AD99" i="1"/>
  <c r="EZ125" i="9"/>
  <c r="AD100" i="1"/>
  <c r="EZ126" i="9"/>
  <c r="AD101" i="1"/>
  <c r="EZ127" i="9"/>
  <c r="AD102" i="1"/>
  <c r="EZ130" i="9"/>
  <c r="AD103" i="1"/>
  <c r="EZ131" i="9"/>
  <c r="AD104" i="1"/>
  <c r="EZ132" i="9"/>
  <c r="AD105" i="1"/>
  <c r="EZ133" i="9"/>
  <c r="AD106" i="1"/>
  <c r="EZ134" i="9"/>
  <c r="AD107" i="1"/>
  <c r="EZ135" i="9"/>
  <c r="AD108" i="1"/>
  <c r="EZ136" i="9"/>
  <c r="AD109" i="1"/>
  <c r="EZ138" i="9"/>
  <c r="AD110" i="1"/>
  <c r="EZ139" i="9"/>
  <c r="AD111" i="1"/>
  <c r="EZ142" i="9"/>
  <c r="AD112" i="1"/>
  <c r="EZ143" i="9"/>
  <c r="AD113" i="1"/>
  <c r="EZ144" i="9"/>
  <c r="AD114" i="1"/>
  <c r="EZ145" i="9"/>
  <c r="AD115" i="1"/>
  <c r="EZ146" i="9"/>
  <c r="AD116" i="1"/>
  <c r="EZ148" i="9"/>
  <c r="AD117" i="1"/>
  <c r="EZ149" i="9"/>
  <c r="AD118" i="1"/>
  <c r="EZ150" i="9"/>
  <c r="AD119" i="1"/>
  <c r="EZ151" i="9"/>
  <c r="AD120" i="1"/>
  <c r="EZ152" i="9"/>
  <c r="AD121" i="1"/>
  <c r="EZ153" i="9"/>
  <c r="AD122" i="1"/>
  <c r="EZ154" i="9"/>
  <c r="AD123" i="1"/>
  <c r="EZ156" i="9"/>
  <c r="AD124" i="1"/>
  <c r="EZ157" i="9"/>
  <c r="AD125" i="1"/>
  <c r="EZ158" i="9"/>
  <c r="AD126" i="1"/>
  <c r="EZ159" i="9"/>
  <c r="AD127" i="1"/>
  <c r="EZ160" i="9"/>
  <c r="AD128" i="1"/>
  <c r="EZ161" i="9"/>
  <c r="AD129" i="1"/>
  <c r="EZ162" i="9"/>
  <c r="AD130" i="1"/>
  <c r="EZ163" i="9"/>
  <c r="AD131" i="1"/>
  <c r="EZ164" i="9"/>
  <c r="AD132" i="1"/>
  <c r="EZ165" i="9"/>
  <c r="AD133" i="1"/>
  <c r="EZ166" i="9"/>
  <c r="AD134" i="1"/>
  <c r="EZ167" i="9"/>
  <c r="AD135" i="1"/>
  <c r="EZ168" i="9"/>
  <c r="AD136" i="1"/>
  <c r="EZ169" i="9"/>
  <c r="AD137" i="1"/>
  <c r="EZ170" i="9"/>
  <c r="AD138" i="1"/>
  <c r="EZ171" i="9"/>
  <c r="AD139" i="1"/>
  <c r="EZ172" i="9"/>
  <c r="AD140" i="1"/>
  <c r="EZ173" i="9"/>
  <c r="AD141" i="1"/>
  <c r="EZ174" i="9"/>
  <c r="AD142" i="1"/>
  <c r="EZ176" i="9"/>
  <c r="AD143" i="1"/>
  <c r="EZ177" i="9"/>
  <c r="AD144" i="1"/>
  <c r="EZ178" i="9"/>
  <c r="AD145" i="1"/>
  <c r="EZ179" i="9"/>
  <c r="AD146" i="1"/>
  <c r="EZ180" i="9"/>
  <c r="AD147" i="1"/>
  <c r="EZ181" i="9"/>
  <c r="AD148" i="1"/>
  <c r="EZ183" i="9"/>
  <c r="AD149" i="1"/>
  <c r="EZ184" i="9"/>
  <c r="AD150" i="1"/>
  <c r="EZ186" i="9"/>
  <c r="AD152" i="1"/>
  <c r="EZ187" i="9"/>
  <c r="AD153" i="1"/>
  <c r="EZ188" i="9"/>
  <c r="AD154" i="1"/>
  <c r="EZ189" i="9"/>
  <c r="AD155" i="1"/>
  <c r="EZ190" i="9"/>
  <c r="AD156" i="1"/>
  <c r="EZ191" i="9"/>
  <c r="AD157" i="1"/>
  <c r="EZ192" i="9"/>
  <c r="AD158" i="1"/>
  <c r="EZ193" i="9"/>
  <c r="AD159" i="1"/>
  <c r="EZ194" i="9"/>
  <c r="AD160" i="1"/>
  <c r="EZ195" i="9"/>
  <c r="AD161" i="1"/>
  <c r="EZ196" i="9"/>
  <c r="AD162" i="1"/>
  <c r="EZ197" i="9"/>
  <c r="AD163" i="1"/>
  <c r="EZ198" i="9"/>
  <c r="AD164" i="1"/>
  <c r="EZ199" i="9"/>
  <c r="AD165" i="1"/>
  <c r="EZ200" i="9"/>
  <c r="AD166" i="1"/>
  <c r="EZ201" i="9"/>
  <c r="AD167" i="1"/>
  <c r="EZ202" i="9"/>
  <c r="AD168" i="1"/>
  <c r="EZ203" i="9"/>
  <c r="AD169" i="1"/>
  <c r="EZ204" i="9"/>
  <c r="AD170" i="1"/>
  <c r="EZ205" i="9"/>
  <c r="AD171" i="1"/>
  <c r="EZ206" i="9"/>
  <c r="AD172" i="1"/>
  <c r="EZ207" i="9"/>
  <c r="AD173" i="1"/>
  <c r="EZ208" i="9"/>
  <c r="AD174" i="1"/>
  <c r="EZ209" i="9"/>
  <c r="AD175" i="1"/>
  <c r="EZ210" i="9"/>
  <c r="AD176" i="1"/>
  <c r="EZ211" i="9"/>
  <c r="AD177" i="1"/>
  <c r="EZ212" i="9"/>
  <c r="AD178" i="1"/>
  <c r="EZ213" i="9"/>
  <c r="AD179" i="1"/>
  <c r="EZ214" i="9"/>
  <c r="AD180" i="1"/>
  <c r="EZ215" i="9"/>
  <c r="AD181" i="1"/>
  <c r="EZ217" i="9"/>
  <c r="AD182" i="1"/>
  <c r="EZ218" i="9"/>
  <c r="AD183" i="1"/>
  <c r="EZ219" i="9"/>
  <c r="AD184" i="1"/>
  <c r="EZ220" i="9"/>
  <c r="AD185" i="1"/>
  <c r="EZ221" i="9"/>
  <c r="AD186" i="1"/>
  <c r="EZ223" i="9"/>
  <c r="AD187" i="1"/>
  <c r="EZ224" i="9"/>
  <c r="AD188" i="1"/>
  <c r="EZ228" i="9"/>
  <c r="AD189" i="1"/>
  <c r="EZ229" i="9"/>
  <c r="AD190" i="1"/>
  <c r="EZ230" i="9"/>
  <c r="AD191" i="1"/>
  <c r="EZ231" i="9"/>
  <c r="AD192" i="1"/>
  <c r="EZ232" i="9"/>
  <c r="AD193" i="1"/>
  <c r="EZ234" i="9"/>
  <c r="AD194" i="1"/>
  <c r="EZ236" i="9"/>
  <c r="AD195" i="1"/>
  <c r="EZ237" i="9"/>
  <c r="AD196" i="1"/>
  <c r="EZ238" i="9"/>
  <c r="AD197" i="1"/>
  <c r="EZ239" i="9"/>
  <c r="AD198" i="1"/>
  <c r="EZ240" i="9"/>
  <c r="AD199" i="1"/>
  <c r="EZ241" i="9"/>
  <c r="AD200" i="1"/>
  <c r="EZ243" i="9"/>
  <c r="AD201" i="1"/>
  <c r="EZ244" i="9"/>
  <c r="AD202" i="1"/>
  <c r="EZ245" i="9"/>
  <c r="AD203" i="1"/>
  <c r="EZ246" i="9"/>
  <c r="AD204" i="1"/>
  <c r="EZ247" i="9"/>
  <c r="AD205" i="1"/>
  <c r="EZ248" i="9"/>
  <c r="AD206" i="1"/>
  <c r="EZ249" i="9"/>
  <c r="AD207" i="1"/>
  <c r="EZ250" i="9"/>
  <c r="AD208" i="1"/>
  <c r="EZ251" i="9"/>
  <c r="AD209" i="1"/>
  <c r="EZ252" i="9"/>
  <c r="AD210" i="1"/>
  <c r="EZ253" i="9"/>
  <c r="AD211" i="1"/>
  <c r="EZ254" i="9"/>
  <c r="AD212" i="1"/>
  <c r="EZ255" i="9"/>
  <c r="AD213" i="1"/>
  <c r="EZ256" i="9"/>
  <c r="AD214" i="1"/>
  <c r="EZ257" i="9"/>
  <c r="AD215" i="1"/>
  <c r="EZ258" i="9"/>
  <c r="AD216" i="1"/>
  <c r="EZ260" i="9"/>
  <c r="AD217" i="1"/>
  <c r="EZ261" i="9"/>
  <c r="AD218" i="1"/>
  <c r="EZ263" i="9"/>
  <c r="AD219" i="1"/>
  <c r="EZ265" i="9"/>
  <c r="AD220" i="1"/>
  <c r="EZ266" i="9"/>
  <c r="AD221" i="1"/>
  <c r="EZ267" i="9"/>
  <c r="AD222" i="1"/>
  <c r="EZ268" i="9"/>
  <c r="AD223" i="1"/>
  <c r="EZ270" i="9"/>
  <c r="AD224" i="1"/>
  <c r="EZ271" i="9"/>
  <c r="AD225" i="1"/>
  <c r="EZ272" i="9"/>
  <c r="AD226" i="1"/>
  <c r="EZ273" i="9"/>
  <c r="AD227" i="1"/>
  <c r="EZ274" i="9"/>
  <c r="AD228" i="1"/>
  <c r="EZ275" i="9"/>
  <c r="AD229" i="1"/>
  <c r="EZ276" i="9"/>
  <c r="AD230" i="1"/>
  <c r="EZ279" i="9"/>
  <c r="AD231" i="1"/>
  <c r="EZ280" i="9"/>
  <c r="AD232" i="1"/>
  <c r="EZ281" i="9"/>
  <c r="AD233" i="1"/>
  <c r="EZ282" i="9"/>
  <c r="AD234" i="1"/>
  <c r="EZ283" i="9"/>
  <c r="AD235" i="1"/>
  <c r="EZ284" i="9"/>
  <c r="AD236" i="1"/>
  <c r="EZ285" i="9"/>
  <c r="AD237" i="1"/>
  <c r="EZ286" i="9"/>
  <c r="AD238" i="1"/>
  <c r="EZ287" i="9"/>
  <c r="AD239" i="1"/>
  <c r="EZ288" i="9"/>
  <c r="AD240" i="1"/>
  <c r="EZ289" i="9"/>
  <c r="AD241" i="1"/>
  <c r="EZ290" i="9"/>
  <c r="AD242" i="1"/>
  <c r="EZ291" i="9"/>
  <c r="AD243" i="1"/>
  <c r="EZ292" i="9"/>
  <c r="AD244" i="1"/>
  <c r="EZ293" i="9"/>
  <c r="AD245" i="1"/>
  <c r="EZ294" i="9"/>
  <c r="AD246" i="1"/>
  <c r="EZ295" i="9"/>
  <c r="AD247" i="1"/>
  <c r="EZ297" i="9"/>
  <c r="AD248" i="1"/>
  <c r="EZ298" i="9"/>
  <c r="AD249" i="1"/>
  <c r="EZ299" i="9"/>
  <c r="AD250" i="1"/>
  <c r="EZ300" i="9"/>
  <c r="AD251" i="1"/>
  <c r="EZ301" i="9"/>
  <c r="AD252" i="1"/>
  <c r="EZ302" i="9"/>
  <c r="AD253" i="1"/>
  <c r="EZ304" i="9"/>
  <c r="AD254" i="1"/>
  <c r="EZ305" i="9"/>
  <c r="AD255" i="1"/>
  <c r="EZ306" i="9"/>
  <c r="AD256" i="1"/>
  <c r="EZ307" i="9"/>
  <c r="AD257" i="1"/>
  <c r="EZ309" i="9"/>
  <c r="AD258" i="1"/>
  <c r="EZ310" i="9"/>
  <c r="AD259" i="1"/>
  <c r="EZ311" i="9"/>
  <c r="AD260" i="1"/>
  <c r="EZ312" i="9"/>
  <c r="AD261" i="1"/>
  <c r="EZ313" i="9"/>
  <c r="AD262" i="1"/>
  <c r="EZ314" i="9"/>
  <c r="AD263" i="1"/>
  <c r="EZ315" i="9"/>
  <c r="AD264" i="1"/>
  <c r="EZ316" i="9"/>
  <c r="AD265" i="1"/>
  <c r="EZ318" i="9"/>
  <c r="AD266" i="1"/>
  <c r="EZ319" i="9"/>
  <c r="AD267" i="1"/>
  <c r="EZ320" i="9"/>
  <c r="AD268" i="1"/>
  <c r="EZ321" i="9"/>
  <c r="AD269" i="1"/>
  <c r="EZ322" i="9"/>
  <c r="AD270" i="1"/>
  <c r="EZ323" i="9"/>
  <c r="AD271" i="1"/>
  <c r="EZ324" i="9"/>
  <c r="AD272" i="1"/>
  <c r="EZ325" i="9"/>
  <c r="AD273" i="1"/>
  <c r="EZ326" i="9"/>
  <c r="AD274" i="1"/>
  <c r="EZ327" i="9"/>
  <c r="AD275" i="1"/>
  <c r="EZ328" i="9"/>
  <c r="AD276" i="1"/>
  <c r="EZ329" i="9"/>
  <c r="AD277" i="1"/>
  <c r="EZ330" i="9"/>
  <c r="AD278" i="1"/>
  <c r="EZ331" i="9"/>
  <c r="AD279" i="1"/>
  <c r="EZ332" i="9"/>
  <c r="AD280" i="1"/>
  <c r="EZ333" i="9"/>
  <c r="AD281" i="1"/>
  <c r="EZ334" i="9"/>
  <c r="AD282" i="1"/>
  <c r="EZ335" i="9"/>
  <c r="AD283" i="1"/>
  <c r="EZ337" i="9"/>
  <c r="AD284" i="1"/>
  <c r="EZ338" i="9"/>
  <c r="AD285" i="1"/>
  <c r="EZ339" i="9"/>
  <c r="AD286" i="1"/>
  <c r="EZ340" i="9"/>
  <c r="AD287" i="1"/>
  <c r="EZ341" i="9"/>
  <c r="AD288" i="1"/>
  <c r="EZ342" i="9"/>
  <c r="AD289" i="1"/>
  <c r="EZ343" i="9"/>
  <c r="AD290" i="1"/>
  <c r="EZ344" i="9"/>
  <c r="AD291" i="1"/>
  <c r="EZ345" i="9"/>
  <c r="AD292" i="1"/>
  <c r="EZ346" i="9"/>
  <c r="AD293" i="1"/>
  <c r="EZ347" i="9"/>
  <c r="AD294" i="1"/>
  <c r="EZ348" i="9"/>
  <c r="AD295" i="1"/>
  <c r="EZ350" i="9"/>
  <c r="AD296" i="1"/>
  <c r="EZ351" i="9"/>
  <c r="AD297" i="1"/>
  <c r="EZ352" i="9"/>
  <c r="AD298" i="1"/>
  <c r="EZ353" i="9"/>
  <c r="AD299" i="1"/>
  <c r="EZ354" i="9"/>
  <c r="AD300" i="1"/>
  <c r="EZ355" i="9"/>
  <c r="AD301" i="1"/>
  <c r="EZ356" i="9"/>
  <c r="AD302" i="1"/>
  <c r="EZ357" i="9"/>
  <c r="AD303" i="1"/>
  <c r="EZ358" i="9"/>
  <c r="AD304" i="1"/>
  <c r="EZ359" i="9"/>
  <c r="AD305" i="1"/>
  <c r="EZ360" i="9"/>
  <c r="AD306" i="1"/>
  <c r="EZ362" i="9"/>
  <c r="AD307" i="1"/>
  <c r="EZ363" i="9"/>
  <c r="AD308" i="1"/>
  <c r="EZ364" i="9"/>
  <c r="AD309" i="1"/>
  <c r="EZ365" i="9"/>
  <c r="AD310" i="1"/>
  <c r="EZ367" i="9"/>
  <c r="AD311" i="1"/>
  <c r="EZ368" i="9"/>
  <c r="AD312" i="1"/>
  <c r="EZ369" i="9"/>
  <c r="AD313" i="1"/>
  <c r="EZ370" i="9"/>
  <c r="AD314" i="1"/>
  <c r="EZ371" i="9"/>
  <c r="AD315" i="1"/>
  <c r="EZ372" i="9"/>
  <c r="AD316" i="1"/>
  <c r="EZ373" i="9"/>
  <c r="AD317" i="1"/>
  <c r="EZ374" i="9"/>
  <c r="AD318" i="1"/>
  <c r="EZ375" i="9"/>
  <c r="AD319" i="1"/>
  <c r="EZ376" i="9"/>
  <c r="AD320" i="1"/>
  <c r="EZ377" i="9"/>
  <c r="AD321" i="1"/>
  <c r="EZ378" i="9"/>
  <c r="AD322" i="1"/>
  <c r="EZ379" i="9"/>
  <c r="AD323" i="1"/>
  <c r="EZ380" i="9"/>
  <c r="AD324" i="1"/>
  <c r="EZ381" i="9"/>
  <c r="AD325" i="1"/>
  <c r="EZ382" i="9"/>
  <c r="AD326" i="1"/>
  <c r="EZ383" i="9"/>
  <c r="AD327" i="1"/>
  <c r="EZ384" i="9"/>
  <c r="AD328" i="1"/>
  <c r="EZ385" i="9"/>
  <c r="AD329" i="1"/>
  <c r="EZ386" i="9"/>
  <c r="AD330" i="1"/>
  <c r="EZ387" i="9"/>
  <c r="AD331" i="1"/>
  <c r="EZ388" i="9"/>
  <c r="AD332" i="1"/>
  <c r="EZ390" i="9"/>
  <c r="AD333" i="1"/>
  <c r="EZ391" i="9"/>
  <c r="AD334" i="1"/>
  <c r="EZ393" i="9"/>
  <c r="AD335" i="1"/>
  <c r="EZ394" i="9"/>
  <c r="AD336" i="1"/>
  <c r="EZ395" i="9"/>
  <c r="AD337" i="1"/>
  <c r="EZ396" i="9"/>
  <c r="AD338" i="1"/>
  <c r="EZ397" i="9"/>
  <c r="AD339" i="1"/>
  <c r="EZ398" i="9"/>
  <c r="AD340" i="1"/>
  <c r="EZ399" i="9"/>
  <c r="AD341" i="1"/>
  <c r="EZ400" i="9"/>
  <c r="AD342" i="1"/>
  <c r="EZ401" i="9"/>
  <c r="AD343" i="1"/>
  <c r="EZ402" i="9"/>
  <c r="AD344" i="1"/>
  <c r="EZ403" i="9"/>
  <c r="AD345" i="1"/>
  <c r="EZ404" i="9"/>
  <c r="AD346" i="1"/>
  <c r="EZ405" i="9"/>
  <c r="AD347" i="1"/>
  <c r="EZ406" i="9"/>
  <c r="AD348" i="1"/>
  <c r="EZ407" i="9"/>
  <c r="AD349" i="1"/>
  <c r="EZ408" i="9"/>
  <c r="AD350" i="1"/>
  <c r="EZ410" i="9"/>
  <c r="AD351" i="1"/>
  <c r="EZ411" i="9"/>
  <c r="AD352" i="1"/>
  <c r="EZ412" i="9"/>
  <c r="AD353" i="1"/>
  <c r="EZ413" i="9"/>
  <c r="AD354" i="1"/>
  <c r="EZ414" i="9"/>
  <c r="AD355" i="1"/>
  <c r="AD399" i="1"/>
  <c r="AD424" i="1"/>
  <c r="EY21" i="9"/>
  <c r="AC11" i="1"/>
  <c r="EY22" i="9"/>
  <c r="AC12" i="1"/>
  <c r="EY23" i="9"/>
  <c r="AC13" i="1"/>
  <c r="EY30" i="9"/>
  <c r="AC20" i="1"/>
  <c r="EY10" i="9"/>
  <c r="AC3" i="1"/>
  <c r="EY11" i="9"/>
  <c r="AC4" i="1"/>
  <c r="EY12" i="9"/>
  <c r="AC5" i="1"/>
  <c r="EY16" i="9"/>
  <c r="AC6" i="1"/>
  <c r="EY17" i="9"/>
  <c r="AC7" i="1"/>
  <c r="EY18" i="9"/>
  <c r="AC8" i="1"/>
  <c r="EY19" i="9"/>
  <c r="AC9" i="1"/>
  <c r="EY20" i="9"/>
  <c r="AC10" i="1"/>
  <c r="EY24" i="9"/>
  <c r="AC14" i="1"/>
  <c r="EY25" i="9"/>
  <c r="AC15" i="1"/>
  <c r="EY26" i="9"/>
  <c r="AC16" i="1"/>
  <c r="EY27" i="9"/>
  <c r="AC17" i="1"/>
  <c r="EY28" i="9"/>
  <c r="AC18" i="1"/>
  <c r="EY29" i="9"/>
  <c r="AC19" i="1"/>
  <c r="EY31" i="9"/>
  <c r="AC21" i="1"/>
  <c r="EY32" i="9"/>
  <c r="AC22" i="1"/>
  <c r="EY33" i="9"/>
  <c r="AC23" i="1"/>
  <c r="EY34" i="9"/>
  <c r="AC24" i="1"/>
  <c r="EY36" i="9"/>
  <c r="AC25" i="1"/>
  <c r="EY37" i="9"/>
  <c r="AC26" i="1"/>
  <c r="EY38" i="9"/>
  <c r="AC27" i="1"/>
  <c r="EY39" i="9"/>
  <c r="AC28" i="1"/>
  <c r="EY40" i="9"/>
  <c r="AC29" i="1"/>
  <c r="EY41" i="9"/>
  <c r="AC30" i="1"/>
  <c r="EY42" i="9"/>
  <c r="AC31" i="1"/>
  <c r="EY43" i="9"/>
  <c r="AC32" i="1"/>
  <c r="EY44" i="9"/>
  <c r="AC33" i="1"/>
  <c r="EY45" i="9"/>
  <c r="AC34" i="1"/>
  <c r="EY47" i="9"/>
  <c r="AC35" i="1"/>
  <c r="EY48" i="9"/>
  <c r="AC36" i="1"/>
  <c r="EY49" i="9"/>
  <c r="AC37" i="1"/>
  <c r="EY50" i="9"/>
  <c r="AC38" i="1"/>
  <c r="EY51" i="9"/>
  <c r="AC39" i="1"/>
  <c r="EY52" i="9"/>
  <c r="AC40" i="1"/>
  <c r="EY53" i="9"/>
  <c r="AC41" i="1"/>
  <c r="EY54" i="9"/>
  <c r="AC42" i="1"/>
  <c r="EY55" i="9"/>
  <c r="AC43" i="1"/>
  <c r="EY56" i="9"/>
  <c r="AC44" i="1"/>
  <c r="EY58" i="9"/>
  <c r="AC45" i="1"/>
  <c r="EY59" i="9"/>
  <c r="AC46" i="1"/>
  <c r="EY60" i="9"/>
  <c r="AC47" i="1"/>
  <c r="EY61" i="9"/>
  <c r="AC48" i="1"/>
  <c r="EY62" i="9"/>
  <c r="AC49" i="1"/>
  <c r="EY63" i="9"/>
  <c r="AC50" i="1"/>
  <c r="EY65" i="9"/>
  <c r="AC51" i="1"/>
  <c r="EY67" i="9"/>
  <c r="AC52" i="1"/>
  <c r="EY68" i="9"/>
  <c r="AC53" i="1"/>
  <c r="EY70" i="9"/>
  <c r="AC54" i="1"/>
  <c r="EY71" i="9"/>
  <c r="AC55" i="1"/>
  <c r="EY72" i="9"/>
  <c r="AC56" i="1"/>
  <c r="EY73" i="9"/>
  <c r="AC57" i="1"/>
  <c r="EY74" i="9"/>
  <c r="AC58" i="1"/>
  <c r="EY75" i="9"/>
  <c r="AC59" i="1"/>
  <c r="EY76" i="9"/>
  <c r="AC60" i="1"/>
  <c r="EY77" i="9"/>
  <c r="AC61" i="1"/>
  <c r="EY78" i="9"/>
  <c r="AC62" i="1"/>
  <c r="EY79" i="9"/>
  <c r="AC63" i="1"/>
  <c r="EY80" i="9"/>
  <c r="AC64" i="1"/>
  <c r="EY81" i="9"/>
  <c r="AC65" i="1"/>
  <c r="EY83" i="9"/>
  <c r="AC66" i="1"/>
  <c r="EY85" i="9"/>
  <c r="AC67" i="1"/>
  <c r="EY86" i="9"/>
  <c r="AC68" i="1"/>
  <c r="EY87" i="9"/>
  <c r="AC69" i="1"/>
  <c r="EY88" i="9"/>
  <c r="AC70" i="1"/>
  <c r="EY89" i="9"/>
  <c r="AC71" i="1"/>
  <c r="EY90" i="9"/>
  <c r="AC72" i="1"/>
  <c r="EY91" i="9"/>
  <c r="AC73" i="1"/>
  <c r="EY92" i="9"/>
  <c r="AC74" i="1"/>
  <c r="EY93" i="9"/>
  <c r="AC75" i="1"/>
  <c r="EY94" i="9"/>
  <c r="AC76" i="1"/>
  <c r="EY95" i="9"/>
  <c r="AC77" i="1"/>
  <c r="EY96" i="9"/>
  <c r="AC78" i="1"/>
  <c r="EY97" i="9"/>
  <c r="AC79" i="1"/>
  <c r="EY98" i="9"/>
  <c r="AC80" i="1"/>
  <c r="EY100" i="9"/>
  <c r="AC81" i="1"/>
  <c r="EY101" i="9"/>
  <c r="AC82" i="1"/>
  <c r="EY102" i="9"/>
  <c r="AC83" i="1"/>
  <c r="EY103" i="9"/>
  <c r="AC84" i="1"/>
  <c r="EY104" i="9"/>
  <c r="AC85" i="1"/>
  <c r="EY105" i="9"/>
  <c r="AC86" i="1"/>
  <c r="EY106" i="9"/>
  <c r="AC87" i="1"/>
  <c r="EY107" i="9"/>
  <c r="AC88" i="1"/>
  <c r="EY110" i="9"/>
  <c r="AC89" i="1"/>
  <c r="EY112" i="9"/>
  <c r="AC90" i="1"/>
  <c r="EY113" i="9"/>
  <c r="AC91" i="1"/>
  <c r="EY114" i="9"/>
  <c r="AC92" i="1"/>
  <c r="EY116" i="9"/>
  <c r="AC93" i="1"/>
  <c r="EY117" i="9"/>
  <c r="AC94" i="1"/>
  <c r="EY118" i="9"/>
  <c r="AC95" i="1"/>
  <c r="EY120" i="9"/>
  <c r="AC96" i="1"/>
  <c r="EY122" i="9"/>
  <c r="AC97" i="1"/>
  <c r="EY123" i="9"/>
  <c r="AC98" i="1"/>
  <c r="EY124" i="9"/>
  <c r="AC99" i="1"/>
  <c r="EY125" i="9"/>
  <c r="AC100" i="1"/>
  <c r="EY126" i="9"/>
  <c r="AC101" i="1"/>
  <c r="EY127" i="9"/>
  <c r="AC102" i="1"/>
  <c r="EY130" i="9"/>
  <c r="AC103" i="1"/>
  <c r="EY131" i="9"/>
  <c r="AC104" i="1"/>
  <c r="EY132" i="9"/>
  <c r="AC105" i="1"/>
  <c r="EY133" i="9"/>
  <c r="AC106" i="1"/>
  <c r="EY134" i="9"/>
  <c r="AC107" i="1"/>
  <c r="EY135" i="9"/>
  <c r="AC108" i="1"/>
  <c r="EY136" i="9"/>
  <c r="AC109" i="1"/>
  <c r="EY138" i="9"/>
  <c r="AC110" i="1"/>
  <c r="EY139" i="9"/>
  <c r="AC111" i="1"/>
  <c r="EY142" i="9"/>
  <c r="AC112" i="1"/>
  <c r="EY143" i="9"/>
  <c r="AC113" i="1"/>
  <c r="EY144" i="9"/>
  <c r="AC114" i="1"/>
  <c r="EY145" i="9"/>
  <c r="AC115" i="1"/>
  <c r="EY146" i="9"/>
  <c r="AC116" i="1"/>
  <c r="EY148" i="9"/>
  <c r="AC117" i="1"/>
  <c r="EY149" i="9"/>
  <c r="AC118" i="1"/>
  <c r="EY150" i="9"/>
  <c r="AC119" i="1"/>
  <c r="EY151" i="9"/>
  <c r="AC120" i="1"/>
  <c r="EY152" i="9"/>
  <c r="AC121" i="1"/>
  <c r="EY153" i="9"/>
  <c r="AC122" i="1"/>
  <c r="EY154" i="9"/>
  <c r="AC123" i="1"/>
  <c r="EY156" i="9"/>
  <c r="AC124" i="1"/>
  <c r="EY157" i="9"/>
  <c r="AC125" i="1"/>
  <c r="EY158" i="9"/>
  <c r="AC126" i="1"/>
  <c r="EY159" i="9"/>
  <c r="AC127" i="1"/>
  <c r="EY160" i="9"/>
  <c r="AC128" i="1"/>
  <c r="EY161" i="9"/>
  <c r="AC129" i="1"/>
  <c r="EY162" i="9"/>
  <c r="AC130" i="1"/>
  <c r="EY163" i="9"/>
  <c r="AC131" i="1"/>
  <c r="EY164" i="9"/>
  <c r="AC132" i="1"/>
  <c r="EY165" i="9"/>
  <c r="AC133" i="1"/>
  <c r="EY166" i="9"/>
  <c r="AC134" i="1"/>
  <c r="EY167" i="9"/>
  <c r="AC135" i="1"/>
  <c r="EY168" i="9"/>
  <c r="AC136" i="1"/>
  <c r="EY169" i="9"/>
  <c r="AC137" i="1"/>
  <c r="EY170" i="9"/>
  <c r="AC138" i="1"/>
  <c r="EY171" i="9"/>
  <c r="AC139" i="1"/>
  <c r="EY172" i="9"/>
  <c r="AC140" i="1"/>
  <c r="EY173" i="9"/>
  <c r="AC141" i="1"/>
  <c r="EY174" i="9"/>
  <c r="AC142" i="1"/>
  <c r="EY176" i="9"/>
  <c r="AC143" i="1"/>
  <c r="EY177" i="9"/>
  <c r="AC144" i="1"/>
  <c r="EY178" i="9"/>
  <c r="AC145" i="1"/>
  <c r="EY179" i="9"/>
  <c r="AC146" i="1"/>
  <c r="EY180" i="9"/>
  <c r="AC147" i="1"/>
  <c r="EY181" i="9"/>
  <c r="AC148" i="1"/>
  <c r="EY183" i="9"/>
  <c r="AC149" i="1"/>
  <c r="EY184" i="9"/>
  <c r="AC150" i="1"/>
  <c r="EY186" i="9"/>
  <c r="AC152" i="1"/>
  <c r="EY187" i="9"/>
  <c r="AC153" i="1"/>
  <c r="EY188" i="9"/>
  <c r="AC154" i="1"/>
  <c r="EY189" i="9"/>
  <c r="AC155" i="1"/>
  <c r="EY190" i="9"/>
  <c r="AC156" i="1"/>
  <c r="EY191" i="9"/>
  <c r="AC157" i="1"/>
  <c r="EY192" i="9"/>
  <c r="AC158" i="1"/>
  <c r="EY193" i="9"/>
  <c r="AC159" i="1"/>
  <c r="EY194" i="9"/>
  <c r="AC160" i="1"/>
  <c r="EY195" i="9"/>
  <c r="AC161" i="1"/>
  <c r="EY196" i="9"/>
  <c r="AC162" i="1"/>
  <c r="EY197" i="9"/>
  <c r="AC163" i="1"/>
  <c r="EY198" i="9"/>
  <c r="AC164" i="1"/>
  <c r="EY199" i="9"/>
  <c r="AC165" i="1"/>
  <c r="EY200" i="9"/>
  <c r="AC166" i="1"/>
  <c r="EY201" i="9"/>
  <c r="AC167" i="1"/>
  <c r="EY202" i="9"/>
  <c r="AC168" i="1"/>
  <c r="EY203" i="9"/>
  <c r="AC169" i="1"/>
  <c r="EY204" i="9"/>
  <c r="AC170" i="1"/>
  <c r="EY205" i="9"/>
  <c r="AC171" i="1"/>
  <c r="EY206" i="9"/>
  <c r="AC172" i="1"/>
  <c r="EY207" i="9"/>
  <c r="AC173" i="1"/>
  <c r="EY208" i="9"/>
  <c r="AC174" i="1"/>
  <c r="EY209" i="9"/>
  <c r="AC175" i="1"/>
  <c r="EY210" i="9"/>
  <c r="AC176" i="1"/>
  <c r="EY211" i="9"/>
  <c r="AC177" i="1"/>
  <c r="EY212" i="9"/>
  <c r="AC178" i="1"/>
  <c r="EY213" i="9"/>
  <c r="AC179" i="1"/>
  <c r="EY214" i="9"/>
  <c r="AC180" i="1"/>
  <c r="EY215" i="9"/>
  <c r="AC181" i="1"/>
  <c r="EY217" i="9"/>
  <c r="AC182" i="1"/>
  <c r="EY218" i="9"/>
  <c r="AC183" i="1"/>
  <c r="EY219" i="9"/>
  <c r="AC184" i="1"/>
  <c r="EY220" i="9"/>
  <c r="AC185" i="1"/>
  <c r="EY221" i="9"/>
  <c r="AC186" i="1"/>
  <c r="EY223" i="9"/>
  <c r="AC187" i="1"/>
  <c r="EY224" i="9"/>
  <c r="AC188" i="1"/>
  <c r="EY228" i="9"/>
  <c r="AC189" i="1"/>
  <c r="EY229" i="9"/>
  <c r="AC190" i="1"/>
  <c r="EY230" i="9"/>
  <c r="AC191" i="1"/>
  <c r="EY231" i="9"/>
  <c r="AC192" i="1"/>
  <c r="EY232" i="9"/>
  <c r="AC193" i="1"/>
  <c r="EY234" i="9"/>
  <c r="AC194" i="1"/>
  <c r="EY236" i="9"/>
  <c r="AC195" i="1"/>
  <c r="EY237" i="9"/>
  <c r="AC196" i="1"/>
  <c r="EY238" i="9"/>
  <c r="AC197" i="1"/>
  <c r="EY239" i="9"/>
  <c r="AC198" i="1"/>
  <c r="EY240" i="9"/>
  <c r="AC199" i="1"/>
  <c r="EY241" i="9"/>
  <c r="AC200" i="1"/>
  <c r="EY243" i="9"/>
  <c r="AC201" i="1"/>
  <c r="EY244" i="9"/>
  <c r="AC202" i="1"/>
  <c r="EY245" i="9"/>
  <c r="AC203" i="1"/>
  <c r="EY246" i="9"/>
  <c r="AC204" i="1"/>
  <c r="EY247" i="9"/>
  <c r="AC205" i="1"/>
  <c r="EY248" i="9"/>
  <c r="AC206" i="1"/>
  <c r="EY249" i="9"/>
  <c r="AC207" i="1"/>
  <c r="EY250" i="9"/>
  <c r="AC208" i="1"/>
  <c r="EY251" i="9"/>
  <c r="AC209" i="1"/>
  <c r="EY252" i="9"/>
  <c r="AC210" i="1"/>
  <c r="EY253" i="9"/>
  <c r="AC211" i="1"/>
  <c r="EY254" i="9"/>
  <c r="AC212" i="1"/>
  <c r="EY255" i="9"/>
  <c r="AC213" i="1"/>
  <c r="EY256" i="9"/>
  <c r="AC214" i="1"/>
  <c r="EY257" i="9"/>
  <c r="AC215" i="1"/>
  <c r="EY258" i="9"/>
  <c r="AC216" i="1"/>
  <c r="EY260" i="9"/>
  <c r="AC217" i="1"/>
  <c r="EY261" i="9"/>
  <c r="AC218" i="1"/>
  <c r="EY263" i="9"/>
  <c r="AC219" i="1"/>
  <c r="EY265" i="9"/>
  <c r="AC220" i="1"/>
  <c r="EY266" i="9"/>
  <c r="AC221" i="1"/>
  <c r="EY267" i="9"/>
  <c r="AC222" i="1"/>
  <c r="EY268" i="9"/>
  <c r="AC223" i="1"/>
  <c r="EY270" i="9"/>
  <c r="AC224" i="1"/>
  <c r="EY271" i="9"/>
  <c r="AC225" i="1"/>
  <c r="EY272" i="9"/>
  <c r="AC226" i="1"/>
  <c r="EY273" i="9"/>
  <c r="AC227" i="1"/>
  <c r="EY274" i="9"/>
  <c r="AC228" i="1"/>
  <c r="EY275" i="9"/>
  <c r="AC229" i="1"/>
  <c r="EY276" i="9"/>
  <c r="AC230" i="1"/>
  <c r="EY279" i="9"/>
  <c r="AC231" i="1"/>
  <c r="EY280" i="9"/>
  <c r="AC232" i="1"/>
  <c r="EY281" i="9"/>
  <c r="AC233" i="1"/>
  <c r="EY282" i="9"/>
  <c r="AC234" i="1"/>
  <c r="EY283" i="9"/>
  <c r="AC235" i="1"/>
  <c r="EY284" i="9"/>
  <c r="AC236" i="1"/>
  <c r="EY285" i="9"/>
  <c r="AC237" i="1"/>
  <c r="EY286" i="9"/>
  <c r="AC238" i="1"/>
  <c r="EY287" i="9"/>
  <c r="AC239" i="1"/>
  <c r="EY288" i="9"/>
  <c r="AC240" i="1"/>
  <c r="EY289" i="9"/>
  <c r="AC241" i="1"/>
  <c r="EY290" i="9"/>
  <c r="AC242" i="1"/>
  <c r="EY291" i="9"/>
  <c r="AC243" i="1"/>
  <c r="EY292" i="9"/>
  <c r="AC244" i="1"/>
  <c r="EY293" i="9"/>
  <c r="AC245" i="1"/>
  <c r="EY294" i="9"/>
  <c r="AC246" i="1"/>
  <c r="EY295" i="9"/>
  <c r="AC247" i="1"/>
  <c r="EY297" i="9"/>
  <c r="AC248" i="1"/>
  <c r="EY298" i="9"/>
  <c r="AC249" i="1"/>
  <c r="EY299" i="9"/>
  <c r="AC250" i="1"/>
  <c r="EY300" i="9"/>
  <c r="AC251" i="1"/>
  <c r="EY301" i="9"/>
  <c r="AC252" i="1"/>
  <c r="EY302" i="9"/>
  <c r="AC253" i="1"/>
  <c r="EY304" i="9"/>
  <c r="AC254" i="1"/>
  <c r="EY305" i="9"/>
  <c r="AC255" i="1"/>
  <c r="EY306" i="9"/>
  <c r="AC256" i="1"/>
  <c r="EY307" i="9"/>
  <c r="AC257" i="1"/>
  <c r="EY309" i="9"/>
  <c r="AC258" i="1"/>
  <c r="EY310" i="9"/>
  <c r="AC259" i="1"/>
  <c r="EY311" i="9"/>
  <c r="AC260" i="1"/>
  <c r="EY312" i="9"/>
  <c r="AC261" i="1"/>
  <c r="EY313" i="9"/>
  <c r="AC262" i="1"/>
  <c r="EY314" i="9"/>
  <c r="AC263" i="1"/>
  <c r="EY315" i="9"/>
  <c r="AC264" i="1"/>
  <c r="EY316" i="9"/>
  <c r="AC265" i="1"/>
  <c r="EY318" i="9"/>
  <c r="AC266" i="1"/>
  <c r="EY319" i="9"/>
  <c r="AC267" i="1"/>
  <c r="EY320" i="9"/>
  <c r="AC268" i="1"/>
  <c r="EY321" i="9"/>
  <c r="AC269" i="1"/>
  <c r="EY322" i="9"/>
  <c r="AC270" i="1"/>
  <c r="EY323" i="9"/>
  <c r="AC271" i="1"/>
  <c r="EY324" i="9"/>
  <c r="AC272" i="1"/>
  <c r="EY325" i="9"/>
  <c r="AC273" i="1"/>
  <c r="EY326" i="9"/>
  <c r="AC274" i="1"/>
  <c r="EY327" i="9"/>
  <c r="AC275" i="1"/>
  <c r="EY328" i="9"/>
  <c r="AC276" i="1"/>
  <c r="EY329" i="9"/>
  <c r="AC277" i="1"/>
  <c r="EY330" i="9"/>
  <c r="AC278" i="1"/>
  <c r="EY331" i="9"/>
  <c r="AC279" i="1"/>
  <c r="EY332" i="9"/>
  <c r="AC280" i="1"/>
  <c r="EY333" i="9"/>
  <c r="AC281" i="1"/>
  <c r="EY334" i="9"/>
  <c r="AC282" i="1"/>
  <c r="EY335" i="9"/>
  <c r="AC283" i="1"/>
  <c r="EY337" i="9"/>
  <c r="AC284" i="1"/>
  <c r="EY338" i="9"/>
  <c r="AC285" i="1"/>
  <c r="EY339" i="9"/>
  <c r="AC286" i="1"/>
  <c r="EY340" i="9"/>
  <c r="AC287" i="1"/>
  <c r="EY341" i="9"/>
  <c r="AC288" i="1"/>
  <c r="EY342" i="9"/>
  <c r="AC289" i="1"/>
  <c r="EY343" i="9"/>
  <c r="AC290" i="1"/>
  <c r="EY344" i="9"/>
  <c r="AC291" i="1"/>
  <c r="EY345" i="9"/>
  <c r="AC292" i="1"/>
  <c r="EY346" i="9"/>
  <c r="AC293" i="1"/>
  <c r="EY347" i="9"/>
  <c r="AC294" i="1"/>
  <c r="EY348" i="9"/>
  <c r="AC295" i="1"/>
  <c r="EY350" i="9"/>
  <c r="AC296" i="1"/>
  <c r="EY351" i="9"/>
  <c r="AC297" i="1"/>
  <c r="EY352" i="9"/>
  <c r="AC298" i="1"/>
  <c r="EY353" i="9"/>
  <c r="AC299" i="1"/>
  <c r="EY354" i="9"/>
  <c r="AC300" i="1"/>
  <c r="EY355" i="9"/>
  <c r="AC301" i="1"/>
  <c r="EY356" i="9"/>
  <c r="AC302" i="1"/>
  <c r="EY357" i="9"/>
  <c r="AC303" i="1"/>
  <c r="EY358" i="9"/>
  <c r="AC304" i="1"/>
  <c r="EY359" i="9"/>
  <c r="AC305" i="1"/>
  <c r="EY360" i="9"/>
  <c r="AC306" i="1"/>
  <c r="EY362" i="9"/>
  <c r="AC307" i="1"/>
  <c r="EY363" i="9"/>
  <c r="AC308" i="1"/>
  <c r="EY364" i="9"/>
  <c r="AC309" i="1"/>
  <c r="EY365" i="9"/>
  <c r="AC310" i="1"/>
  <c r="EY367" i="9"/>
  <c r="AC311" i="1"/>
  <c r="EY368" i="9"/>
  <c r="AC312" i="1"/>
  <c r="EY369" i="9"/>
  <c r="AC313" i="1"/>
  <c r="EY370" i="9"/>
  <c r="AC314" i="1"/>
  <c r="EY371" i="9"/>
  <c r="AC315" i="1"/>
  <c r="EY372" i="9"/>
  <c r="AC316" i="1"/>
  <c r="EY373" i="9"/>
  <c r="AC317" i="1"/>
  <c r="EY374" i="9"/>
  <c r="AC318" i="1"/>
  <c r="EY375" i="9"/>
  <c r="AC319" i="1"/>
  <c r="EY376" i="9"/>
  <c r="AC320" i="1"/>
  <c r="EY377" i="9"/>
  <c r="AC321" i="1"/>
  <c r="EY378" i="9"/>
  <c r="AC322" i="1"/>
  <c r="EY379" i="9"/>
  <c r="AC323" i="1"/>
  <c r="EY380" i="9"/>
  <c r="AC324" i="1"/>
  <c r="EY381" i="9"/>
  <c r="AC325" i="1"/>
  <c r="EY382" i="9"/>
  <c r="AC326" i="1"/>
  <c r="EY383" i="9"/>
  <c r="AC327" i="1"/>
  <c r="EY384" i="9"/>
  <c r="AC328" i="1"/>
  <c r="EY385" i="9"/>
  <c r="AC329" i="1"/>
  <c r="EY386" i="9"/>
  <c r="AC330" i="1"/>
  <c r="EY387" i="9"/>
  <c r="AC331" i="1"/>
  <c r="EY388" i="9"/>
  <c r="AC332" i="1"/>
  <c r="EY390" i="9"/>
  <c r="AC333" i="1"/>
  <c r="EY391" i="9"/>
  <c r="AC334" i="1"/>
  <c r="EY393" i="9"/>
  <c r="AC335" i="1"/>
  <c r="EY394" i="9"/>
  <c r="AC336" i="1"/>
  <c r="EY395" i="9"/>
  <c r="AC337" i="1"/>
  <c r="EY396" i="9"/>
  <c r="AC338" i="1"/>
  <c r="EY397" i="9"/>
  <c r="AC339" i="1"/>
  <c r="EY398" i="9"/>
  <c r="AC340" i="1"/>
  <c r="EY399" i="9"/>
  <c r="AC341" i="1"/>
  <c r="EY400" i="9"/>
  <c r="AC342" i="1"/>
  <c r="EY401" i="9"/>
  <c r="AC343" i="1"/>
  <c r="EY402" i="9"/>
  <c r="AC344" i="1"/>
  <c r="EY403" i="9"/>
  <c r="AC345" i="1"/>
  <c r="EY404" i="9"/>
  <c r="AC346" i="1"/>
  <c r="EY405" i="9"/>
  <c r="AC347" i="1"/>
  <c r="EY406" i="9"/>
  <c r="AC348" i="1"/>
  <c r="EY407" i="9"/>
  <c r="AC349" i="1"/>
  <c r="EY408" i="9"/>
  <c r="AC350" i="1"/>
  <c r="EY410" i="9"/>
  <c r="AC351" i="1"/>
  <c r="EY411" i="9"/>
  <c r="AC352" i="1"/>
  <c r="EY412" i="9"/>
  <c r="AC353" i="1"/>
  <c r="EY413" i="9"/>
  <c r="AC354" i="1"/>
  <c r="EY414" i="9"/>
  <c r="AC355" i="1"/>
  <c r="AC399" i="1"/>
  <c r="AC424" i="1"/>
  <c r="EX21" i="9"/>
  <c r="AB11" i="1"/>
  <c r="EX22" i="9"/>
  <c r="AB12" i="1"/>
  <c r="EX23" i="9"/>
  <c r="AB13" i="1"/>
  <c r="EX30" i="9"/>
  <c r="AB20" i="1"/>
  <c r="EX10" i="9"/>
  <c r="AB3" i="1"/>
  <c r="EX11" i="9"/>
  <c r="AB4" i="1"/>
  <c r="EX12" i="9"/>
  <c r="AB5" i="1"/>
  <c r="EX16" i="9"/>
  <c r="AB6" i="1"/>
  <c r="EX17" i="9"/>
  <c r="AB7" i="1"/>
  <c r="EX18" i="9"/>
  <c r="AB8" i="1"/>
  <c r="EX19" i="9"/>
  <c r="AB9" i="1"/>
  <c r="EX20" i="9"/>
  <c r="AB10" i="1"/>
  <c r="EX24" i="9"/>
  <c r="AB14" i="1"/>
  <c r="EX25" i="9"/>
  <c r="AB15" i="1"/>
  <c r="EX26" i="9"/>
  <c r="AB16" i="1"/>
  <c r="EX27" i="9"/>
  <c r="AB17" i="1"/>
  <c r="EX28" i="9"/>
  <c r="AB18" i="1"/>
  <c r="EX29" i="9"/>
  <c r="AB19" i="1"/>
  <c r="EX31" i="9"/>
  <c r="AB21" i="1"/>
  <c r="EX32" i="9"/>
  <c r="AB22" i="1"/>
  <c r="EX33" i="9"/>
  <c r="AB23" i="1"/>
  <c r="EX34" i="9"/>
  <c r="AB24" i="1"/>
  <c r="EX36" i="9"/>
  <c r="AB25" i="1"/>
  <c r="EX37" i="9"/>
  <c r="AB26" i="1"/>
  <c r="EX38" i="9"/>
  <c r="AB27" i="1"/>
  <c r="EX39" i="9"/>
  <c r="AB28" i="1"/>
  <c r="EX40" i="9"/>
  <c r="AB29" i="1"/>
  <c r="EX41" i="9"/>
  <c r="AB30" i="1"/>
  <c r="EX42" i="9"/>
  <c r="AB31" i="1"/>
  <c r="EX43" i="9"/>
  <c r="AB32" i="1"/>
  <c r="EX44" i="9"/>
  <c r="AB33" i="1"/>
  <c r="EX45" i="9"/>
  <c r="AB34" i="1"/>
  <c r="EX47" i="9"/>
  <c r="AB35" i="1"/>
  <c r="EX48" i="9"/>
  <c r="AB36" i="1"/>
  <c r="EX49" i="9"/>
  <c r="AB37" i="1"/>
  <c r="EX50" i="9"/>
  <c r="AB38" i="1"/>
  <c r="EX51" i="9"/>
  <c r="AB39" i="1"/>
  <c r="EX52" i="9"/>
  <c r="AB40" i="1"/>
  <c r="EX53" i="9"/>
  <c r="AB41" i="1"/>
  <c r="EX54" i="9"/>
  <c r="AB42" i="1"/>
  <c r="EX55" i="9"/>
  <c r="AB43" i="1"/>
  <c r="EX56" i="9"/>
  <c r="AB44" i="1"/>
  <c r="EX58" i="9"/>
  <c r="AB45" i="1"/>
  <c r="EX59" i="9"/>
  <c r="AB46" i="1"/>
  <c r="EX60" i="9"/>
  <c r="AB47" i="1"/>
  <c r="EX61" i="9"/>
  <c r="AB48" i="1"/>
  <c r="EX62" i="9"/>
  <c r="AB49" i="1"/>
  <c r="EX63" i="9"/>
  <c r="AB50" i="1"/>
  <c r="EX65" i="9"/>
  <c r="AB51" i="1"/>
  <c r="EX67" i="9"/>
  <c r="AB52" i="1"/>
  <c r="EX68" i="9"/>
  <c r="AB53" i="1"/>
  <c r="EX70" i="9"/>
  <c r="AB54" i="1"/>
  <c r="EX71" i="9"/>
  <c r="AB55" i="1"/>
  <c r="EX72" i="9"/>
  <c r="AB56" i="1"/>
  <c r="EX73" i="9"/>
  <c r="AB57" i="1"/>
  <c r="EX74" i="9"/>
  <c r="AB58" i="1"/>
  <c r="EX75" i="9"/>
  <c r="AB59" i="1"/>
  <c r="EX76" i="9"/>
  <c r="AB60" i="1"/>
  <c r="EX77" i="9"/>
  <c r="AB61" i="1"/>
  <c r="EX78" i="9"/>
  <c r="AB62" i="1"/>
  <c r="EX79" i="9"/>
  <c r="AB63" i="1"/>
  <c r="EX80" i="9"/>
  <c r="AB64" i="1"/>
  <c r="EX81" i="9"/>
  <c r="AB65" i="1"/>
  <c r="EX83" i="9"/>
  <c r="AB66" i="1"/>
  <c r="EX85" i="9"/>
  <c r="AB67" i="1"/>
  <c r="EX86" i="9"/>
  <c r="AB68" i="1"/>
  <c r="EX87" i="9"/>
  <c r="AB69" i="1"/>
  <c r="EX88" i="9"/>
  <c r="AB70" i="1"/>
  <c r="EX89" i="9"/>
  <c r="AB71" i="1"/>
  <c r="EX90" i="9"/>
  <c r="AB72" i="1"/>
  <c r="EX91" i="9"/>
  <c r="AB73" i="1"/>
  <c r="EX92" i="9"/>
  <c r="AB74" i="1"/>
  <c r="EX93" i="9"/>
  <c r="AB75" i="1"/>
  <c r="EX94" i="9"/>
  <c r="AB76" i="1"/>
  <c r="EX95" i="9"/>
  <c r="AB77" i="1"/>
  <c r="EX96" i="9"/>
  <c r="AB78" i="1"/>
  <c r="EX97" i="9"/>
  <c r="AB79" i="1"/>
  <c r="EX98" i="9"/>
  <c r="AB80" i="1"/>
  <c r="EX100" i="9"/>
  <c r="AB81" i="1"/>
  <c r="EX101" i="9"/>
  <c r="AB82" i="1"/>
  <c r="EX102" i="9"/>
  <c r="AB83" i="1"/>
  <c r="EX103" i="9"/>
  <c r="AB84" i="1"/>
  <c r="EX104" i="9"/>
  <c r="AB85" i="1"/>
  <c r="EX105" i="9"/>
  <c r="AB86" i="1"/>
  <c r="EX106" i="9"/>
  <c r="AB87" i="1"/>
  <c r="EX107" i="9"/>
  <c r="AB88" i="1"/>
  <c r="EX110" i="9"/>
  <c r="AB89" i="1"/>
  <c r="EX112" i="9"/>
  <c r="AB90" i="1"/>
  <c r="EX113" i="9"/>
  <c r="AB91" i="1"/>
  <c r="EX114" i="9"/>
  <c r="AB92" i="1"/>
  <c r="EX116" i="9"/>
  <c r="AB93" i="1"/>
  <c r="EX117" i="9"/>
  <c r="AB94" i="1"/>
  <c r="EX118" i="9"/>
  <c r="AB95" i="1"/>
  <c r="EX120" i="9"/>
  <c r="AB96" i="1"/>
  <c r="EX122" i="9"/>
  <c r="AB97" i="1"/>
  <c r="EX123" i="9"/>
  <c r="AB98" i="1"/>
  <c r="EX124" i="9"/>
  <c r="AB99" i="1"/>
  <c r="EX125" i="9"/>
  <c r="AB100" i="1"/>
  <c r="EX126" i="9"/>
  <c r="AB101" i="1"/>
  <c r="EX127" i="9"/>
  <c r="AB102" i="1"/>
  <c r="EX130" i="9"/>
  <c r="AB103" i="1"/>
  <c r="EX131" i="9"/>
  <c r="AB104" i="1"/>
  <c r="EX132" i="9"/>
  <c r="AB105" i="1"/>
  <c r="EX133" i="9"/>
  <c r="AB106" i="1"/>
  <c r="EX134" i="9"/>
  <c r="AB107" i="1"/>
  <c r="EX135" i="9"/>
  <c r="AB108" i="1"/>
  <c r="EX136" i="9"/>
  <c r="AB109" i="1"/>
  <c r="EX138" i="9"/>
  <c r="AB110" i="1"/>
  <c r="EX139" i="9"/>
  <c r="AB111" i="1"/>
  <c r="EX142" i="9"/>
  <c r="AB112" i="1"/>
  <c r="EX143" i="9"/>
  <c r="AB113" i="1"/>
  <c r="EX144" i="9"/>
  <c r="AB114" i="1"/>
  <c r="EX145" i="9"/>
  <c r="AB115" i="1"/>
  <c r="EX146" i="9"/>
  <c r="AB116" i="1"/>
  <c r="EX148" i="9"/>
  <c r="AB117" i="1"/>
  <c r="EX149" i="9"/>
  <c r="AB118" i="1"/>
  <c r="EX150" i="9"/>
  <c r="AB119" i="1"/>
  <c r="EX151" i="9"/>
  <c r="AB120" i="1"/>
  <c r="EX152" i="9"/>
  <c r="AB121" i="1"/>
  <c r="EX153" i="9"/>
  <c r="AB122" i="1"/>
  <c r="EX154" i="9"/>
  <c r="AB123" i="1"/>
  <c r="EX156" i="9"/>
  <c r="AB124" i="1"/>
  <c r="EX157" i="9"/>
  <c r="AB125" i="1"/>
  <c r="EX158" i="9"/>
  <c r="AB126" i="1"/>
  <c r="EX159" i="9"/>
  <c r="AB127" i="1"/>
  <c r="EX160" i="9"/>
  <c r="AB128" i="1"/>
  <c r="EX161" i="9"/>
  <c r="AB129" i="1"/>
  <c r="EX162" i="9"/>
  <c r="AB130" i="1"/>
  <c r="EX163" i="9"/>
  <c r="AB131" i="1"/>
  <c r="EX164" i="9"/>
  <c r="AB132" i="1"/>
  <c r="EX165" i="9"/>
  <c r="AB133" i="1"/>
  <c r="EX166" i="9"/>
  <c r="AB134" i="1"/>
  <c r="EX167" i="9"/>
  <c r="AB135" i="1"/>
  <c r="EX168" i="9"/>
  <c r="AB136" i="1"/>
  <c r="EX169" i="9"/>
  <c r="AB137" i="1"/>
  <c r="EX170" i="9"/>
  <c r="AB138" i="1"/>
  <c r="EX171" i="9"/>
  <c r="AB139" i="1"/>
  <c r="EX172" i="9"/>
  <c r="AB140" i="1"/>
  <c r="EX173" i="9"/>
  <c r="AB141" i="1"/>
  <c r="EX174" i="9"/>
  <c r="AB142" i="1"/>
  <c r="EX176" i="9"/>
  <c r="AB143" i="1"/>
  <c r="EX177" i="9"/>
  <c r="AB144" i="1"/>
  <c r="EX178" i="9"/>
  <c r="AB145" i="1"/>
  <c r="EX179" i="9"/>
  <c r="AB146" i="1"/>
  <c r="EX180" i="9"/>
  <c r="AB147" i="1"/>
  <c r="EX181" i="9"/>
  <c r="AB148" i="1"/>
  <c r="EX183" i="9"/>
  <c r="AB149" i="1"/>
  <c r="EX184" i="9"/>
  <c r="AB150" i="1"/>
  <c r="EX186" i="9"/>
  <c r="AB152" i="1"/>
  <c r="EX187" i="9"/>
  <c r="AB153" i="1"/>
  <c r="EX188" i="9"/>
  <c r="AB154" i="1"/>
  <c r="EX189" i="9"/>
  <c r="AB155" i="1"/>
  <c r="EX190" i="9"/>
  <c r="AB156" i="1"/>
  <c r="EX191" i="9"/>
  <c r="AB157" i="1"/>
  <c r="EX192" i="9"/>
  <c r="AB158" i="1"/>
  <c r="EX193" i="9"/>
  <c r="AB159" i="1"/>
  <c r="EX194" i="9"/>
  <c r="AB160" i="1"/>
  <c r="EX195" i="9"/>
  <c r="AB161" i="1"/>
  <c r="EX196" i="9"/>
  <c r="AB162" i="1"/>
  <c r="EX197" i="9"/>
  <c r="AB163" i="1"/>
  <c r="EX198" i="9"/>
  <c r="AB164" i="1"/>
  <c r="EX199" i="9"/>
  <c r="AB165" i="1"/>
  <c r="EX200" i="9"/>
  <c r="AB166" i="1"/>
  <c r="EX201" i="9"/>
  <c r="AB167" i="1"/>
  <c r="EX202" i="9"/>
  <c r="AB168" i="1"/>
  <c r="EX203" i="9"/>
  <c r="AB169" i="1"/>
  <c r="EX204" i="9"/>
  <c r="AB170" i="1"/>
  <c r="EX205" i="9"/>
  <c r="AB171" i="1"/>
  <c r="EX206" i="9"/>
  <c r="AB172" i="1"/>
  <c r="EX207" i="9"/>
  <c r="AB173" i="1"/>
  <c r="EX208" i="9"/>
  <c r="AB174" i="1"/>
  <c r="EX209" i="9"/>
  <c r="AB175" i="1"/>
  <c r="EX210" i="9"/>
  <c r="AB176" i="1"/>
  <c r="EX211" i="9"/>
  <c r="AB177" i="1"/>
  <c r="EX212" i="9"/>
  <c r="AB178" i="1"/>
  <c r="EX213" i="9"/>
  <c r="AB179" i="1"/>
  <c r="EX214" i="9"/>
  <c r="AB180" i="1"/>
  <c r="EX215" i="9"/>
  <c r="AB181" i="1"/>
  <c r="EX217" i="9"/>
  <c r="AB182" i="1"/>
  <c r="EX218" i="9"/>
  <c r="AB183" i="1"/>
  <c r="EX219" i="9"/>
  <c r="AB184" i="1"/>
  <c r="EX220" i="9"/>
  <c r="AB185" i="1"/>
  <c r="EX221" i="9"/>
  <c r="AB186" i="1"/>
  <c r="EX223" i="9"/>
  <c r="AB187" i="1"/>
  <c r="EX224" i="9"/>
  <c r="AB188" i="1"/>
  <c r="EX228" i="9"/>
  <c r="AB189" i="1"/>
  <c r="EX229" i="9"/>
  <c r="AB190" i="1"/>
  <c r="EX230" i="9"/>
  <c r="AB191" i="1"/>
  <c r="EX231" i="9"/>
  <c r="AB192" i="1"/>
  <c r="EX232" i="9"/>
  <c r="AB193" i="1"/>
  <c r="EX234" i="9"/>
  <c r="AB194" i="1"/>
  <c r="EX236" i="9"/>
  <c r="AB195" i="1"/>
  <c r="EX237" i="9"/>
  <c r="AB196" i="1"/>
  <c r="EX238" i="9"/>
  <c r="AB197" i="1"/>
  <c r="EX239" i="9"/>
  <c r="AB198" i="1"/>
  <c r="EX240" i="9"/>
  <c r="AB199" i="1"/>
  <c r="EX241" i="9"/>
  <c r="AB200" i="1"/>
  <c r="EX243" i="9"/>
  <c r="AB201" i="1"/>
  <c r="EX244" i="9"/>
  <c r="AB202" i="1"/>
  <c r="EX245" i="9"/>
  <c r="AB203" i="1"/>
  <c r="EX246" i="9"/>
  <c r="AB204" i="1"/>
  <c r="EX247" i="9"/>
  <c r="AB205" i="1"/>
  <c r="EX248" i="9"/>
  <c r="AB206" i="1"/>
  <c r="EX249" i="9"/>
  <c r="AB207" i="1"/>
  <c r="EX250" i="9"/>
  <c r="AB208" i="1"/>
  <c r="EX251" i="9"/>
  <c r="AB209" i="1"/>
  <c r="EX252" i="9"/>
  <c r="AB210" i="1"/>
  <c r="EX253" i="9"/>
  <c r="AB211" i="1"/>
  <c r="EX254" i="9"/>
  <c r="AB212" i="1"/>
  <c r="EX255" i="9"/>
  <c r="AB213" i="1"/>
  <c r="EX256" i="9"/>
  <c r="AB214" i="1"/>
  <c r="EX257" i="9"/>
  <c r="AB215" i="1"/>
  <c r="EX258" i="9"/>
  <c r="AB216" i="1"/>
  <c r="EX260" i="9"/>
  <c r="AB217" i="1"/>
  <c r="EX261" i="9"/>
  <c r="AB218" i="1"/>
  <c r="EX263" i="9"/>
  <c r="AB219" i="1"/>
  <c r="EX265" i="9"/>
  <c r="AB220" i="1"/>
  <c r="EX266" i="9"/>
  <c r="AB221" i="1"/>
  <c r="EX267" i="9"/>
  <c r="AB222" i="1"/>
  <c r="EX268" i="9"/>
  <c r="AB223" i="1"/>
  <c r="EX270" i="9"/>
  <c r="AB224" i="1"/>
  <c r="EX271" i="9"/>
  <c r="AB225" i="1"/>
  <c r="EX272" i="9"/>
  <c r="AB226" i="1"/>
  <c r="EX273" i="9"/>
  <c r="AB227" i="1"/>
  <c r="EX274" i="9"/>
  <c r="AB228" i="1"/>
  <c r="EX275" i="9"/>
  <c r="AB229" i="1"/>
  <c r="EX276" i="9"/>
  <c r="AB230" i="1"/>
  <c r="EX279" i="9"/>
  <c r="AB231" i="1"/>
  <c r="EX280" i="9"/>
  <c r="AB232" i="1"/>
  <c r="EX281" i="9"/>
  <c r="AB233" i="1"/>
  <c r="EX282" i="9"/>
  <c r="AB234" i="1"/>
  <c r="EX283" i="9"/>
  <c r="AB235" i="1"/>
  <c r="EX284" i="9"/>
  <c r="AB236" i="1"/>
  <c r="EX285" i="9"/>
  <c r="AB237" i="1"/>
  <c r="EX286" i="9"/>
  <c r="AB238" i="1"/>
  <c r="EX287" i="9"/>
  <c r="AB239" i="1"/>
  <c r="EX288" i="9"/>
  <c r="AB240" i="1"/>
  <c r="EX289" i="9"/>
  <c r="AB241" i="1"/>
  <c r="EX290" i="9"/>
  <c r="AB242" i="1"/>
  <c r="EX291" i="9"/>
  <c r="AB243" i="1"/>
  <c r="EX292" i="9"/>
  <c r="AB244" i="1"/>
  <c r="EX293" i="9"/>
  <c r="AB245" i="1"/>
  <c r="EX294" i="9"/>
  <c r="AB246" i="1"/>
  <c r="EX295" i="9"/>
  <c r="AB247" i="1"/>
  <c r="EX297" i="9"/>
  <c r="AB248" i="1"/>
  <c r="EX298" i="9"/>
  <c r="AB249" i="1"/>
  <c r="EX299" i="9"/>
  <c r="AB250" i="1"/>
  <c r="EX300" i="9"/>
  <c r="AB251" i="1"/>
  <c r="EX301" i="9"/>
  <c r="AB252" i="1"/>
  <c r="EX302" i="9"/>
  <c r="AB253" i="1"/>
  <c r="EX304" i="9"/>
  <c r="AB254" i="1"/>
  <c r="EX305" i="9"/>
  <c r="AB255" i="1"/>
  <c r="EX306" i="9"/>
  <c r="AB256" i="1"/>
  <c r="EX307" i="9"/>
  <c r="AB257" i="1"/>
  <c r="EX309" i="9"/>
  <c r="AB258" i="1"/>
  <c r="EX310" i="9"/>
  <c r="AB259" i="1"/>
  <c r="EX311" i="9"/>
  <c r="AB260" i="1"/>
  <c r="EX312" i="9"/>
  <c r="AB261" i="1"/>
  <c r="EX313" i="9"/>
  <c r="AB262" i="1"/>
  <c r="EX314" i="9"/>
  <c r="AB263" i="1"/>
  <c r="EX315" i="9"/>
  <c r="AB264" i="1"/>
  <c r="EX316" i="9"/>
  <c r="AB265" i="1"/>
  <c r="EX318" i="9"/>
  <c r="AB266" i="1"/>
  <c r="EX319" i="9"/>
  <c r="AB267" i="1"/>
  <c r="EX320" i="9"/>
  <c r="AB268" i="1"/>
  <c r="EX321" i="9"/>
  <c r="AB269" i="1"/>
  <c r="EX322" i="9"/>
  <c r="AB270" i="1"/>
  <c r="EX323" i="9"/>
  <c r="AB271" i="1"/>
  <c r="EX324" i="9"/>
  <c r="AB272" i="1"/>
  <c r="EX325" i="9"/>
  <c r="AB273" i="1"/>
  <c r="EX326" i="9"/>
  <c r="AB274" i="1"/>
  <c r="EX327" i="9"/>
  <c r="AB275" i="1"/>
  <c r="EX328" i="9"/>
  <c r="AB276" i="1"/>
  <c r="EX329" i="9"/>
  <c r="AB277" i="1"/>
  <c r="EX330" i="9"/>
  <c r="AB278" i="1"/>
  <c r="EX331" i="9"/>
  <c r="AB279" i="1"/>
  <c r="EX332" i="9"/>
  <c r="AB280" i="1"/>
  <c r="EX333" i="9"/>
  <c r="AB281" i="1"/>
  <c r="EX334" i="9"/>
  <c r="AB282" i="1"/>
  <c r="EX335" i="9"/>
  <c r="AB283" i="1"/>
  <c r="EX337" i="9"/>
  <c r="AB284" i="1"/>
  <c r="EX338" i="9"/>
  <c r="AB285" i="1"/>
  <c r="EX339" i="9"/>
  <c r="AB286" i="1"/>
  <c r="EX340" i="9"/>
  <c r="AB287" i="1"/>
  <c r="EX341" i="9"/>
  <c r="AB288" i="1"/>
  <c r="EX342" i="9"/>
  <c r="AB289" i="1"/>
  <c r="EX343" i="9"/>
  <c r="AB290" i="1"/>
  <c r="EX344" i="9"/>
  <c r="AB291" i="1"/>
  <c r="EX345" i="9"/>
  <c r="AB292" i="1"/>
  <c r="EX346" i="9"/>
  <c r="AB293" i="1"/>
  <c r="EX347" i="9"/>
  <c r="AB294" i="1"/>
  <c r="EX348" i="9"/>
  <c r="AB295" i="1"/>
  <c r="EX350" i="9"/>
  <c r="AB296" i="1"/>
  <c r="EX351" i="9"/>
  <c r="AB297" i="1"/>
  <c r="EX352" i="9"/>
  <c r="AB298" i="1"/>
  <c r="EX353" i="9"/>
  <c r="AB299" i="1"/>
  <c r="EX354" i="9"/>
  <c r="AB300" i="1"/>
  <c r="EX355" i="9"/>
  <c r="AB301" i="1"/>
  <c r="EX356" i="9"/>
  <c r="AB302" i="1"/>
  <c r="EX357" i="9"/>
  <c r="AB303" i="1"/>
  <c r="EX358" i="9"/>
  <c r="AB304" i="1"/>
  <c r="EX359" i="9"/>
  <c r="AB305" i="1"/>
  <c r="EX360" i="9"/>
  <c r="AB306" i="1"/>
  <c r="EX362" i="9"/>
  <c r="AB307" i="1"/>
  <c r="EX363" i="9"/>
  <c r="AB308" i="1"/>
  <c r="EX364" i="9"/>
  <c r="AB309" i="1"/>
  <c r="EX365" i="9"/>
  <c r="AB310" i="1"/>
  <c r="EX367" i="9"/>
  <c r="AB311" i="1"/>
  <c r="EX368" i="9"/>
  <c r="AB312" i="1"/>
  <c r="EX369" i="9"/>
  <c r="AB313" i="1"/>
  <c r="EX370" i="9"/>
  <c r="AB314" i="1"/>
  <c r="EX371" i="9"/>
  <c r="AB315" i="1"/>
  <c r="EX372" i="9"/>
  <c r="AB316" i="1"/>
  <c r="EX373" i="9"/>
  <c r="AB317" i="1"/>
  <c r="EX374" i="9"/>
  <c r="AB318" i="1"/>
  <c r="EX375" i="9"/>
  <c r="AB319" i="1"/>
  <c r="EX376" i="9"/>
  <c r="AB320" i="1"/>
  <c r="EX377" i="9"/>
  <c r="AB321" i="1"/>
  <c r="EX378" i="9"/>
  <c r="AB322" i="1"/>
  <c r="EX379" i="9"/>
  <c r="AB323" i="1"/>
  <c r="EX380" i="9"/>
  <c r="AB324" i="1"/>
  <c r="EX381" i="9"/>
  <c r="AB325" i="1"/>
  <c r="EX382" i="9"/>
  <c r="AB326" i="1"/>
  <c r="EX383" i="9"/>
  <c r="AB327" i="1"/>
  <c r="EX384" i="9"/>
  <c r="AB328" i="1"/>
  <c r="EX385" i="9"/>
  <c r="AB329" i="1"/>
  <c r="EX386" i="9"/>
  <c r="AB330" i="1"/>
  <c r="EX387" i="9"/>
  <c r="AB331" i="1"/>
  <c r="EX388" i="9"/>
  <c r="AB332" i="1"/>
  <c r="EX390" i="9"/>
  <c r="AB333" i="1"/>
  <c r="EX391" i="9"/>
  <c r="AB334" i="1"/>
  <c r="EX393" i="9"/>
  <c r="AB335" i="1"/>
  <c r="EX394" i="9"/>
  <c r="AB336" i="1"/>
  <c r="EX395" i="9"/>
  <c r="AB337" i="1"/>
  <c r="EX396" i="9"/>
  <c r="AB338" i="1"/>
  <c r="EX397" i="9"/>
  <c r="AB339" i="1"/>
  <c r="EX398" i="9"/>
  <c r="AB340" i="1"/>
  <c r="EX399" i="9"/>
  <c r="AB341" i="1"/>
  <c r="EX400" i="9"/>
  <c r="AB342" i="1"/>
  <c r="EX401" i="9"/>
  <c r="AB343" i="1"/>
  <c r="EX402" i="9"/>
  <c r="AB344" i="1"/>
  <c r="EX403" i="9"/>
  <c r="AB345" i="1"/>
  <c r="EX404" i="9"/>
  <c r="AB346" i="1"/>
  <c r="EX405" i="9"/>
  <c r="AB347" i="1"/>
  <c r="EX406" i="9"/>
  <c r="AB348" i="1"/>
  <c r="EX407" i="9"/>
  <c r="AB349" i="1"/>
  <c r="EX408" i="9"/>
  <c r="AB350" i="1"/>
  <c r="EX410" i="9"/>
  <c r="AB351" i="1"/>
  <c r="EX411" i="9"/>
  <c r="AB352" i="1"/>
  <c r="EX412" i="9"/>
  <c r="AB353" i="1"/>
  <c r="EX413" i="9"/>
  <c r="AB354" i="1"/>
  <c r="EX414" i="9"/>
  <c r="AB355" i="1"/>
  <c r="AB399" i="1"/>
  <c r="AB424" i="1"/>
  <c r="EW21" i="9"/>
  <c r="AA11" i="1"/>
  <c r="EW22" i="9"/>
  <c r="AA12" i="1"/>
  <c r="EW23" i="9"/>
  <c r="AA13" i="1"/>
  <c r="EW30" i="9"/>
  <c r="AA20" i="1"/>
  <c r="EW10" i="9"/>
  <c r="AA3" i="1"/>
  <c r="EW11" i="9"/>
  <c r="AA4" i="1"/>
  <c r="EW12" i="9"/>
  <c r="AA5" i="1"/>
  <c r="EW16" i="9"/>
  <c r="AA6" i="1"/>
  <c r="EW17" i="9"/>
  <c r="AA7" i="1"/>
  <c r="EW18" i="9"/>
  <c r="AA8" i="1"/>
  <c r="EW19" i="9"/>
  <c r="AA9" i="1"/>
  <c r="EW20" i="9"/>
  <c r="AA10" i="1"/>
  <c r="EW24" i="9"/>
  <c r="AA14" i="1"/>
  <c r="EW25" i="9"/>
  <c r="AA15" i="1"/>
  <c r="EW26" i="9"/>
  <c r="AA16" i="1"/>
  <c r="EW27" i="9"/>
  <c r="AA17" i="1"/>
  <c r="EW28" i="9"/>
  <c r="AA18" i="1"/>
  <c r="EW29" i="9"/>
  <c r="AA19" i="1"/>
  <c r="EW31" i="9"/>
  <c r="AA21" i="1"/>
  <c r="EW32" i="9"/>
  <c r="AA22" i="1"/>
  <c r="EW33" i="9"/>
  <c r="AA23" i="1"/>
  <c r="EW34" i="9"/>
  <c r="AA24" i="1"/>
  <c r="EW36" i="9"/>
  <c r="AA25" i="1"/>
  <c r="EW37" i="9"/>
  <c r="AA26" i="1"/>
  <c r="EW38" i="9"/>
  <c r="AA27" i="1"/>
  <c r="EW39" i="9"/>
  <c r="AA28" i="1"/>
  <c r="EW40" i="9"/>
  <c r="AA29" i="1"/>
  <c r="EW41" i="9"/>
  <c r="AA30" i="1"/>
  <c r="EW42" i="9"/>
  <c r="AA31" i="1"/>
  <c r="EW43" i="9"/>
  <c r="AA32" i="1"/>
  <c r="EW44" i="9"/>
  <c r="AA33" i="1"/>
  <c r="EW45" i="9"/>
  <c r="AA34" i="1"/>
  <c r="EW47" i="9"/>
  <c r="AA35" i="1"/>
  <c r="EW48" i="9"/>
  <c r="AA36" i="1"/>
  <c r="EW49" i="9"/>
  <c r="AA37" i="1"/>
  <c r="EW50" i="9"/>
  <c r="AA38" i="1"/>
  <c r="EW51" i="9"/>
  <c r="AA39" i="1"/>
  <c r="EW52" i="9"/>
  <c r="AA40" i="1"/>
  <c r="EW53" i="9"/>
  <c r="AA41" i="1"/>
  <c r="EW54" i="9"/>
  <c r="AA42" i="1"/>
  <c r="EW55" i="9"/>
  <c r="AA43" i="1"/>
  <c r="EW56" i="9"/>
  <c r="AA44" i="1"/>
  <c r="EW58" i="9"/>
  <c r="AA45" i="1"/>
  <c r="EW59" i="9"/>
  <c r="AA46" i="1"/>
  <c r="EW60" i="9"/>
  <c r="AA47" i="1"/>
  <c r="EW61" i="9"/>
  <c r="AA48" i="1"/>
  <c r="EW62" i="9"/>
  <c r="AA49" i="1"/>
  <c r="EW63" i="9"/>
  <c r="AA50" i="1"/>
  <c r="EW65" i="9"/>
  <c r="AA51" i="1"/>
  <c r="EW67" i="9"/>
  <c r="AA52" i="1"/>
  <c r="EW68" i="9"/>
  <c r="AA53" i="1"/>
  <c r="EW70" i="9"/>
  <c r="AA54" i="1"/>
  <c r="EW71" i="9"/>
  <c r="AA55" i="1"/>
  <c r="EW72" i="9"/>
  <c r="AA56" i="1"/>
  <c r="EW73" i="9"/>
  <c r="AA57" i="1"/>
  <c r="EW74" i="9"/>
  <c r="AA58" i="1"/>
  <c r="EW75" i="9"/>
  <c r="AA59" i="1"/>
  <c r="EW76" i="9"/>
  <c r="AA60" i="1"/>
  <c r="EW77" i="9"/>
  <c r="AA61" i="1"/>
  <c r="EW78" i="9"/>
  <c r="AA62" i="1"/>
  <c r="EW79" i="9"/>
  <c r="AA63" i="1"/>
  <c r="EW80" i="9"/>
  <c r="AA64" i="1"/>
  <c r="EW81" i="9"/>
  <c r="AA65" i="1"/>
  <c r="EW83" i="9"/>
  <c r="AA66" i="1"/>
  <c r="EW85" i="9"/>
  <c r="AA67" i="1"/>
  <c r="EW86" i="9"/>
  <c r="AA68" i="1"/>
  <c r="EW87" i="9"/>
  <c r="AA69" i="1"/>
  <c r="EW88" i="9"/>
  <c r="AA70" i="1"/>
  <c r="EW89" i="9"/>
  <c r="AA71" i="1"/>
  <c r="EW90" i="9"/>
  <c r="AA72" i="1"/>
  <c r="EW91" i="9"/>
  <c r="AA73" i="1"/>
  <c r="EW92" i="9"/>
  <c r="AA74" i="1"/>
  <c r="EW93" i="9"/>
  <c r="AA75" i="1"/>
  <c r="EW94" i="9"/>
  <c r="AA76" i="1"/>
  <c r="EW95" i="9"/>
  <c r="AA77" i="1"/>
  <c r="EW96" i="9"/>
  <c r="AA78" i="1"/>
  <c r="EW97" i="9"/>
  <c r="AA79" i="1"/>
  <c r="EW98" i="9"/>
  <c r="AA80" i="1"/>
  <c r="EW100" i="9"/>
  <c r="AA81" i="1"/>
  <c r="EW101" i="9"/>
  <c r="AA82" i="1"/>
  <c r="EW102" i="9"/>
  <c r="AA83" i="1"/>
  <c r="EW103" i="9"/>
  <c r="AA84" i="1"/>
  <c r="EW104" i="9"/>
  <c r="AA85" i="1"/>
  <c r="EW105" i="9"/>
  <c r="AA86" i="1"/>
  <c r="EW106" i="9"/>
  <c r="AA87" i="1"/>
  <c r="EW107" i="9"/>
  <c r="AA88" i="1"/>
  <c r="EW110" i="9"/>
  <c r="AA89" i="1"/>
  <c r="EW112" i="9"/>
  <c r="AA90" i="1"/>
  <c r="EW113" i="9"/>
  <c r="AA91" i="1"/>
  <c r="EW114" i="9"/>
  <c r="AA92" i="1"/>
  <c r="EW116" i="9"/>
  <c r="AA93" i="1"/>
  <c r="EW117" i="9"/>
  <c r="AA94" i="1"/>
  <c r="EW118" i="9"/>
  <c r="AA95" i="1"/>
  <c r="EW120" i="9"/>
  <c r="AA96" i="1"/>
  <c r="EW122" i="9"/>
  <c r="AA97" i="1"/>
  <c r="EW123" i="9"/>
  <c r="AA98" i="1"/>
  <c r="EW124" i="9"/>
  <c r="AA99" i="1"/>
  <c r="EW125" i="9"/>
  <c r="AA100" i="1"/>
  <c r="EW126" i="9"/>
  <c r="AA101" i="1"/>
  <c r="EW127" i="9"/>
  <c r="AA102" i="1"/>
  <c r="EW130" i="9"/>
  <c r="AA103" i="1"/>
  <c r="EW131" i="9"/>
  <c r="AA104" i="1"/>
  <c r="EW132" i="9"/>
  <c r="AA105" i="1"/>
  <c r="EW133" i="9"/>
  <c r="AA106" i="1"/>
  <c r="EW134" i="9"/>
  <c r="AA107" i="1"/>
  <c r="EW135" i="9"/>
  <c r="AA108" i="1"/>
  <c r="EW136" i="9"/>
  <c r="AA109" i="1"/>
  <c r="EW138" i="9"/>
  <c r="AA110" i="1"/>
  <c r="EW139" i="9"/>
  <c r="AA111" i="1"/>
  <c r="EW142" i="9"/>
  <c r="AA112" i="1"/>
  <c r="EW143" i="9"/>
  <c r="AA113" i="1"/>
  <c r="EW144" i="9"/>
  <c r="AA114" i="1"/>
  <c r="EW145" i="9"/>
  <c r="AA115" i="1"/>
  <c r="EW146" i="9"/>
  <c r="AA116" i="1"/>
  <c r="EW148" i="9"/>
  <c r="AA117" i="1"/>
  <c r="EW149" i="9"/>
  <c r="AA118" i="1"/>
  <c r="EW150" i="9"/>
  <c r="AA119" i="1"/>
  <c r="EW151" i="9"/>
  <c r="AA120" i="1"/>
  <c r="EW152" i="9"/>
  <c r="AA121" i="1"/>
  <c r="EW153" i="9"/>
  <c r="AA122" i="1"/>
  <c r="EW154" i="9"/>
  <c r="AA123" i="1"/>
  <c r="EW156" i="9"/>
  <c r="AA124" i="1"/>
  <c r="EW157" i="9"/>
  <c r="AA125" i="1"/>
  <c r="EW158" i="9"/>
  <c r="AA126" i="1"/>
  <c r="EW159" i="9"/>
  <c r="AA127" i="1"/>
  <c r="EW160" i="9"/>
  <c r="AA128" i="1"/>
  <c r="EW161" i="9"/>
  <c r="AA129" i="1"/>
  <c r="EW162" i="9"/>
  <c r="AA130" i="1"/>
  <c r="EW163" i="9"/>
  <c r="AA131" i="1"/>
  <c r="EW164" i="9"/>
  <c r="AA132" i="1"/>
  <c r="EW165" i="9"/>
  <c r="AA133" i="1"/>
  <c r="EW166" i="9"/>
  <c r="AA134" i="1"/>
  <c r="EW167" i="9"/>
  <c r="AA135" i="1"/>
  <c r="EW168" i="9"/>
  <c r="AA136" i="1"/>
  <c r="EW169" i="9"/>
  <c r="AA137" i="1"/>
  <c r="EW170" i="9"/>
  <c r="AA138" i="1"/>
  <c r="EW171" i="9"/>
  <c r="AA139" i="1"/>
  <c r="EW172" i="9"/>
  <c r="AA140" i="1"/>
  <c r="EW173" i="9"/>
  <c r="AA141" i="1"/>
  <c r="EW174" i="9"/>
  <c r="AA142" i="1"/>
  <c r="EW176" i="9"/>
  <c r="AA143" i="1"/>
  <c r="EW177" i="9"/>
  <c r="AA144" i="1"/>
  <c r="EW178" i="9"/>
  <c r="AA145" i="1"/>
  <c r="EW179" i="9"/>
  <c r="AA146" i="1"/>
  <c r="EW180" i="9"/>
  <c r="AA147" i="1"/>
  <c r="EW181" i="9"/>
  <c r="AA148" i="1"/>
  <c r="EW183" i="9"/>
  <c r="AA149" i="1"/>
  <c r="EW184" i="9"/>
  <c r="AA150" i="1"/>
  <c r="EW186" i="9"/>
  <c r="AA152" i="1"/>
  <c r="EW187" i="9"/>
  <c r="AA153" i="1"/>
  <c r="EW188" i="9"/>
  <c r="AA154" i="1"/>
  <c r="EW189" i="9"/>
  <c r="AA155" i="1"/>
  <c r="EW190" i="9"/>
  <c r="AA156" i="1"/>
  <c r="EW191" i="9"/>
  <c r="AA157" i="1"/>
  <c r="EW192" i="9"/>
  <c r="AA158" i="1"/>
  <c r="EW193" i="9"/>
  <c r="AA159" i="1"/>
  <c r="EW194" i="9"/>
  <c r="AA160" i="1"/>
  <c r="EW195" i="9"/>
  <c r="AA161" i="1"/>
  <c r="EW196" i="9"/>
  <c r="AA162" i="1"/>
  <c r="EW197" i="9"/>
  <c r="AA163" i="1"/>
  <c r="EW198" i="9"/>
  <c r="AA164" i="1"/>
  <c r="EW199" i="9"/>
  <c r="AA165" i="1"/>
  <c r="EW200" i="9"/>
  <c r="AA166" i="1"/>
  <c r="EW201" i="9"/>
  <c r="AA167" i="1"/>
  <c r="EW202" i="9"/>
  <c r="AA168" i="1"/>
  <c r="EW203" i="9"/>
  <c r="AA169" i="1"/>
  <c r="EW204" i="9"/>
  <c r="AA170" i="1"/>
  <c r="EW205" i="9"/>
  <c r="AA171" i="1"/>
  <c r="EW206" i="9"/>
  <c r="AA172" i="1"/>
  <c r="EW207" i="9"/>
  <c r="AA173" i="1"/>
  <c r="EW208" i="9"/>
  <c r="AA174" i="1"/>
  <c r="EW209" i="9"/>
  <c r="AA175" i="1"/>
  <c r="EW210" i="9"/>
  <c r="AA176" i="1"/>
  <c r="EW211" i="9"/>
  <c r="AA177" i="1"/>
  <c r="EW212" i="9"/>
  <c r="AA178" i="1"/>
  <c r="EW213" i="9"/>
  <c r="AA179" i="1"/>
  <c r="EW214" i="9"/>
  <c r="AA180" i="1"/>
  <c r="EW215" i="9"/>
  <c r="AA181" i="1"/>
  <c r="EW217" i="9"/>
  <c r="AA182" i="1"/>
  <c r="EW218" i="9"/>
  <c r="AA183" i="1"/>
  <c r="EW219" i="9"/>
  <c r="AA184" i="1"/>
  <c r="EW220" i="9"/>
  <c r="AA185" i="1"/>
  <c r="EW221" i="9"/>
  <c r="AA186" i="1"/>
  <c r="EW223" i="9"/>
  <c r="AA187" i="1"/>
  <c r="EW224" i="9"/>
  <c r="AA188" i="1"/>
  <c r="EW228" i="9"/>
  <c r="AA189" i="1"/>
  <c r="EW229" i="9"/>
  <c r="AA190" i="1"/>
  <c r="EW230" i="9"/>
  <c r="AA191" i="1"/>
  <c r="EW231" i="9"/>
  <c r="AA192" i="1"/>
  <c r="EW232" i="9"/>
  <c r="AA193" i="1"/>
  <c r="EW234" i="9"/>
  <c r="AA194" i="1"/>
  <c r="EW236" i="9"/>
  <c r="AA195" i="1"/>
  <c r="EW237" i="9"/>
  <c r="AA196" i="1"/>
  <c r="EW238" i="9"/>
  <c r="AA197" i="1"/>
  <c r="EW239" i="9"/>
  <c r="AA198" i="1"/>
  <c r="EW240" i="9"/>
  <c r="AA199" i="1"/>
  <c r="EW241" i="9"/>
  <c r="AA200" i="1"/>
  <c r="EW243" i="9"/>
  <c r="AA201" i="1"/>
  <c r="EW244" i="9"/>
  <c r="AA202" i="1"/>
  <c r="EW245" i="9"/>
  <c r="AA203" i="1"/>
  <c r="EW246" i="9"/>
  <c r="AA204" i="1"/>
  <c r="EW247" i="9"/>
  <c r="AA205" i="1"/>
  <c r="EW248" i="9"/>
  <c r="AA206" i="1"/>
  <c r="EW249" i="9"/>
  <c r="AA207" i="1"/>
  <c r="EW250" i="9"/>
  <c r="AA208" i="1"/>
  <c r="EW251" i="9"/>
  <c r="AA209" i="1"/>
  <c r="EW252" i="9"/>
  <c r="AA210" i="1"/>
  <c r="EW253" i="9"/>
  <c r="AA211" i="1"/>
  <c r="EW254" i="9"/>
  <c r="AA212" i="1"/>
  <c r="EW255" i="9"/>
  <c r="AA213" i="1"/>
  <c r="EW256" i="9"/>
  <c r="AA214" i="1"/>
  <c r="EW257" i="9"/>
  <c r="AA215" i="1"/>
  <c r="EW258" i="9"/>
  <c r="AA216" i="1"/>
  <c r="EW260" i="9"/>
  <c r="AA217" i="1"/>
  <c r="EW261" i="9"/>
  <c r="AA218" i="1"/>
  <c r="EW263" i="9"/>
  <c r="AA219" i="1"/>
  <c r="EW265" i="9"/>
  <c r="AA220" i="1"/>
  <c r="EW266" i="9"/>
  <c r="AA221" i="1"/>
  <c r="EW267" i="9"/>
  <c r="AA222" i="1"/>
  <c r="EW268" i="9"/>
  <c r="AA223" i="1"/>
  <c r="EW270" i="9"/>
  <c r="AA224" i="1"/>
  <c r="EW271" i="9"/>
  <c r="AA225" i="1"/>
  <c r="EW272" i="9"/>
  <c r="AA226" i="1"/>
  <c r="EW273" i="9"/>
  <c r="AA227" i="1"/>
  <c r="EW274" i="9"/>
  <c r="AA228" i="1"/>
  <c r="EW275" i="9"/>
  <c r="AA229" i="1"/>
  <c r="EW276" i="9"/>
  <c r="AA230" i="1"/>
  <c r="EW279" i="9"/>
  <c r="AA231" i="1"/>
  <c r="EW280" i="9"/>
  <c r="AA232" i="1"/>
  <c r="EW281" i="9"/>
  <c r="AA233" i="1"/>
  <c r="EW282" i="9"/>
  <c r="AA234" i="1"/>
  <c r="EW283" i="9"/>
  <c r="AA235" i="1"/>
  <c r="EW284" i="9"/>
  <c r="AA236" i="1"/>
  <c r="EW285" i="9"/>
  <c r="AA237" i="1"/>
  <c r="EW286" i="9"/>
  <c r="AA238" i="1"/>
  <c r="EW287" i="9"/>
  <c r="AA239" i="1"/>
  <c r="EW288" i="9"/>
  <c r="AA240" i="1"/>
  <c r="EW289" i="9"/>
  <c r="AA241" i="1"/>
  <c r="EW290" i="9"/>
  <c r="AA242" i="1"/>
  <c r="EW291" i="9"/>
  <c r="AA243" i="1"/>
  <c r="EW292" i="9"/>
  <c r="AA244" i="1"/>
  <c r="EW293" i="9"/>
  <c r="AA245" i="1"/>
  <c r="EW294" i="9"/>
  <c r="AA246" i="1"/>
  <c r="EW295" i="9"/>
  <c r="AA247" i="1"/>
  <c r="EW297" i="9"/>
  <c r="AA248" i="1"/>
  <c r="EW298" i="9"/>
  <c r="AA249" i="1"/>
  <c r="EW299" i="9"/>
  <c r="AA250" i="1"/>
  <c r="EW300" i="9"/>
  <c r="AA251" i="1"/>
  <c r="EW301" i="9"/>
  <c r="AA252" i="1"/>
  <c r="EW302" i="9"/>
  <c r="AA253" i="1"/>
  <c r="EW304" i="9"/>
  <c r="AA254" i="1"/>
  <c r="EW305" i="9"/>
  <c r="AA255" i="1"/>
  <c r="EW306" i="9"/>
  <c r="AA256" i="1"/>
  <c r="EW307" i="9"/>
  <c r="AA257" i="1"/>
  <c r="EW309" i="9"/>
  <c r="AA258" i="1"/>
  <c r="EW310" i="9"/>
  <c r="AA259" i="1"/>
  <c r="EW311" i="9"/>
  <c r="AA260" i="1"/>
  <c r="EW312" i="9"/>
  <c r="AA261" i="1"/>
  <c r="EW313" i="9"/>
  <c r="AA262" i="1"/>
  <c r="EW314" i="9"/>
  <c r="AA263" i="1"/>
  <c r="EW315" i="9"/>
  <c r="AA264" i="1"/>
  <c r="EW316" i="9"/>
  <c r="AA265" i="1"/>
  <c r="EW318" i="9"/>
  <c r="AA266" i="1"/>
  <c r="EW319" i="9"/>
  <c r="AA267" i="1"/>
  <c r="EW320" i="9"/>
  <c r="AA268" i="1"/>
  <c r="EW321" i="9"/>
  <c r="AA269" i="1"/>
  <c r="EW322" i="9"/>
  <c r="AA270" i="1"/>
  <c r="EW323" i="9"/>
  <c r="AA271" i="1"/>
  <c r="EW324" i="9"/>
  <c r="AA272" i="1"/>
  <c r="EW325" i="9"/>
  <c r="AA273" i="1"/>
  <c r="EW326" i="9"/>
  <c r="AA274" i="1"/>
  <c r="EW327" i="9"/>
  <c r="AA275" i="1"/>
  <c r="EW328" i="9"/>
  <c r="AA276" i="1"/>
  <c r="EW329" i="9"/>
  <c r="AA277" i="1"/>
  <c r="EW330" i="9"/>
  <c r="AA278" i="1"/>
  <c r="EW331" i="9"/>
  <c r="AA279" i="1"/>
  <c r="EW332" i="9"/>
  <c r="AA280" i="1"/>
  <c r="EW333" i="9"/>
  <c r="AA281" i="1"/>
  <c r="EW334" i="9"/>
  <c r="AA282" i="1"/>
  <c r="EW335" i="9"/>
  <c r="AA283" i="1"/>
  <c r="EW337" i="9"/>
  <c r="AA284" i="1"/>
  <c r="EW338" i="9"/>
  <c r="AA285" i="1"/>
  <c r="EW339" i="9"/>
  <c r="AA286" i="1"/>
  <c r="EW340" i="9"/>
  <c r="AA287" i="1"/>
  <c r="EW341" i="9"/>
  <c r="AA288" i="1"/>
  <c r="EW342" i="9"/>
  <c r="AA289" i="1"/>
  <c r="EW343" i="9"/>
  <c r="AA290" i="1"/>
  <c r="EW344" i="9"/>
  <c r="AA291" i="1"/>
  <c r="EW345" i="9"/>
  <c r="AA292" i="1"/>
  <c r="EW346" i="9"/>
  <c r="AA293" i="1"/>
  <c r="EW347" i="9"/>
  <c r="AA294" i="1"/>
  <c r="EW348" i="9"/>
  <c r="AA295" i="1"/>
  <c r="EW350" i="9"/>
  <c r="AA296" i="1"/>
  <c r="EW351" i="9"/>
  <c r="AA297" i="1"/>
  <c r="EW352" i="9"/>
  <c r="AA298" i="1"/>
  <c r="EW353" i="9"/>
  <c r="AA299" i="1"/>
  <c r="EW354" i="9"/>
  <c r="AA300" i="1"/>
  <c r="EW355" i="9"/>
  <c r="AA301" i="1"/>
  <c r="EW356" i="9"/>
  <c r="AA302" i="1"/>
  <c r="EW357" i="9"/>
  <c r="AA303" i="1"/>
  <c r="EW358" i="9"/>
  <c r="AA304" i="1"/>
  <c r="EW359" i="9"/>
  <c r="AA305" i="1"/>
  <c r="EW360" i="9"/>
  <c r="AA306" i="1"/>
  <c r="EW362" i="9"/>
  <c r="AA307" i="1"/>
  <c r="EW363" i="9"/>
  <c r="AA308" i="1"/>
  <c r="EW364" i="9"/>
  <c r="AA309" i="1"/>
  <c r="EW365" i="9"/>
  <c r="AA310" i="1"/>
  <c r="EW367" i="9"/>
  <c r="AA311" i="1"/>
  <c r="EW368" i="9"/>
  <c r="AA312" i="1"/>
  <c r="EW369" i="9"/>
  <c r="AA313" i="1"/>
  <c r="EW370" i="9"/>
  <c r="AA314" i="1"/>
  <c r="EW371" i="9"/>
  <c r="AA315" i="1"/>
  <c r="EW372" i="9"/>
  <c r="AA316" i="1"/>
  <c r="EW373" i="9"/>
  <c r="AA317" i="1"/>
  <c r="EW374" i="9"/>
  <c r="AA318" i="1"/>
  <c r="EW375" i="9"/>
  <c r="AA319" i="1"/>
  <c r="EW376" i="9"/>
  <c r="AA320" i="1"/>
  <c r="EW377" i="9"/>
  <c r="AA321" i="1"/>
  <c r="EW378" i="9"/>
  <c r="AA322" i="1"/>
  <c r="EW379" i="9"/>
  <c r="AA323" i="1"/>
  <c r="EW380" i="9"/>
  <c r="AA324" i="1"/>
  <c r="EW381" i="9"/>
  <c r="AA325" i="1"/>
  <c r="EW382" i="9"/>
  <c r="AA326" i="1"/>
  <c r="EW383" i="9"/>
  <c r="AA327" i="1"/>
  <c r="EW384" i="9"/>
  <c r="AA328" i="1"/>
  <c r="EW385" i="9"/>
  <c r="AA329" i="1"/>
  <c r="EW386" i="9"/>
  <c r="AA330" i="1"/>
  <c r="EW387" i="9"/>
  <c r="AA331" i="1"/>
  <c r="EW388" i="9"/>
  <c r="AA332" i="1"/>
  <c r="EW390" i="9"/>
  <c r="AA333" i="1"/>
  <c r="EW391" i="9"/>
  <c r="AA334" i="1"/>
  <c r="EW393" i="9"/>
  <c r="AA335" i="1"/>
  <c r="EW394" i="9"/>
  <c r="AA336" i="1"/>
  <c r="EW395" i="9"/>
  <c r="AA337" i="1"/>
  <c r="EW396" i="9"/>
  <c r="AA338" i="1"/>
  <c r="EW397" i="9"/>
  <c r="AA339" i="1"/>
  <c r="EW398" i="9"/>
  <c r="AA340" i="1"/>
  <c r="EW399" i="9"/>
  <c r="AA341" i="1"/>
  <c r="EW400" i="9"/>
  <c r="AA342" i="1"/>
  <c r="EW401" i="9"/>
  <c r="AA343" i="1"/>
  <c r="EW402" i="9"/>
  <c r="AA344" i="1"/>
  <c r="EW403" i="9"/>
  <c r="AA345" i="1"/>
  <c r="EW404" i="9"/>
  <c r="AA346" i="1"/>
  <c r="EW405" i="9"/>
  <c r="AA347" i="1"/>
  <c r="EW406" i="9"/>
  <c r="AA348" i="1"/>
  <c r="EW407" i="9"/>
  <c r="AA349" i="1"/>
  <c r="EW408" i="9"/>
  <c r="AA350" i="1"/>
  <c r="EW410" i="9"/>
  <c r="AA351" i="1"/>
  <c r="EW411" i="9"/>
  <c r="AA352" i="1"/>
  <c r="EW412" i="9"/>
  <c r="AA353" i="1"/>
  <c r="EW413" i="9"/>
  <c r="AA354" i="1"/>
  <c r="EW414" i="9"/>
  <c r="AA355" i="1"/>
  <c r="AA399" i="1"/>
  <c r="AA424" i="1"/>
  <c r="EV21" i="9"/>
  <c r="Z11" i="1"/>
  <c r="EV22" i="9"/>
  <c r="Z12" i="1"/>
  <c r="EV23" i="9"/>
  <c r="Z13" i="1"/>
  <c r="EV30" i="9"/>
  <c r="Z20" i="1"/>
  <c r="EV10" i="9"/>
  <c r="Z3" i="1"/>
  <c r="EV11" i="9"/>
  <c r="Z4" i="1"/>
  <c r="EV12" i="9"/>
  <c r="Z5" i="1"/>
  <c r="EV16" i="9"/>
  <c r="Z6" i="1"/>
  <c r="EV17" i="9"/>
  <c r="Z7" i="1"/>
  <c r="EV18" i="9"/>
  <c r="Z8" i="1"/>
  <c r="EV19" i="9"/>
  <c r="Z9" i="1"/>
  <c r="EV20" i="9"/>
  <c r="Z10" i="1"/>
  <c r="EV24" i="9"/>
  <c r="Z14" i="1"/>
  <c r="EV25" i="9"/>
  <c r="Z15" i="1"/>
  <c r="EV26" i="9"/>
  <c r="Z16" i="1"/>
  <c r="EV27" i="9"/>
  <c r="Z17" i="1"/>
  <c r="EV28" i="9"/>
  <c r="Z18" i="1"/>
  <c r="EV29" i="9"/>
  <c r="Z19" i="1"/>
  <c r="EV31" i="9"/>
  <c r="Z21" i="1"/>
  <c r="EV32" i="9"/>
  <c r="Z22" i="1"/>
  <c r="EV33" i="9"/>
  <c r="Z23" i="1"/>
  <c r="EV34" i="9"/>
  <c r="Z24" i="1"/>
  <c r="EV36" i="9"/>
  <c r="Z25" i="1"/>
  <c r="EV37" i="9"/>
  <c r="Z26" i="1"/>
  <c r="EV38" i="9"/>
  <c r="Z27" i="1"/>
  <c r="EV39" i="9"/>
  <c r="Z28" i="1"/>
  <c r="EV40" i="9"/>
  <c r="Z29" i="1"/>
  <c r="EV41" i="9"/>
  <c r="Z30" i="1"/>
  <c r="EV42" i="9"/>
  <c r="Z31" i="1"/>
  <c r="EV43" i="9"/>
  <c r="Z32" i="1"/>
  <c r="EV44" i="9"/>
  <c r="Z33" i="1"/>
  <c r="EV45" i="9"/>
  <c r="Z34" i="1"/>
  <c r="EV47" i="9"/>
  <c r="Z35" i="1"/>
  <c r="EV48" i="9"/>
  <c r="Z36" i="1"/>
  <c r="EV49" i="9"/>
  <c r="Z37" i="1"/>
  <c r="EV50" i="9"/>
  <c r="Z38" i="1"/>
  <c r="EV51" i="9"/>
  <c r="Z39" i="1"/>
  <c r="EV52" i="9"/>
  <c r="Z40" i="1"/>
  <c r="EV53" i="9"/>
  <c r="Z41" i="1"/>
  <c r="EV54" i="9"/>
  <c r="Z42" i="1"/>
  <c r="EV55" i="9"/>
  <c r="Z43" i="1"/>
  <c r="EV56" i="9"/>
  <c r="Z44" i="1"/>
  <c r="EV58" i="9"/>
  <c r="Z45" i="1"/>
  <c r="EV59" i="9"/>
  <c r="Z46" i="1"/>
  <c r="EV60" i="9"/>
  <c r="Z47" i="1"/>
  <c r="EV61" i="9"/>
  <c r="Z48" i="1"/>
  <c r="EV62" i="9"/>
  <c r="Z49" i="1"/>
  <c r="EV63" i="9"/>
  <c r="Z50" i="1"/>
  <c r="EV65" i="9"/>
  <c r="Z51" i="1"/>
  <c r="EV67" i="9"/>
  <c r="Z52" i="1"/>
  <c r="EV68" i="9"/>
  <c r="Z53" i="1"/>
  <c r="EV70" i="9"/>
  <c r="Z54" i="1"/>
  <c r="EV71" i="9"/>
  <c r="Z55" i="1"/>
  <c r="EV72" i="9"/>
  <c r="Z56" i="1"/>
  <c r="EV73" i="9"/>
  <c r="Z57" i="1"/>
  <c r="EV74" i="9"/>
  <c r="Z58" i="1"/>
  <c r="EV75" i="9"/>
  <c r="Z59" i="1"/>
  <c r="EV76" i="9"/>
  <c r="Z60" i="1"/>
  <c r="EV77" i="9"/>
  <c r="Z61" i="1"/>
  <c r="EV78" i="9"/>
  <c r="Z62" i="1"/>
  <c r="EV79" i="9"/>
  <c r="Z63" i="1"/>
  <c r="EV80" i="9"/>
  <c r="Z64" i="1"/>
  <c r="EV81" i="9"/>
  <c r="Z65" i="1"/>
  <c r="EV83" i="9"/>
  <c r="Z66" i="1"/>
  <c r="EV85" i="9"/>
  <c r="Z67" i="1"/>
  <c r="EV86" i="9"/>
  <c r="Z68" i="1"/>
  <c r="EV87" i="9"/>
  <c r="Z69" i="1"/>
  <c r="EV88" i="9"/>
  <c r="Z70" i="1"/>
  <c r="EV89" i="9"/>
  <c r="Z71" i="1"/>
  <c r="EV90" i="9"/>
  <c r="Z72" i="1"/>
  <c r="EV91" i="9"/>
  <c r="Z73" i="1"/>
  <c r="EV92" i="9"/>
  <c r="Z74" i="1"/>
  <c r="EV93" i="9"/>
  <c r="Z75" i="1"/>
  <c r="EV94" i="9"/>
  <c r="Z76" i="1"/>
  <c r="EV95" i="9"/>
  <c r="Z77" i="1"/>
  <c r="EV96" i="9"/>
  <c r="Z78" i="1"/>
  <c r="EV97" i="9"/>
  <c r="Z79" i="1"/>
  <c r="EV98" i="9"/>
  <c r="Z80" i="1"/>
  <c r="EV100" i="9"/>
  <c r="Z81" i="1"/>
  <c r="EV101" i="9"/>
  <c r="Z82" i="1"/>
  <c r="EV102" i="9"/>
  <c r="Z83" i="1"/>
  <c r="EV103" i="9"/>
  <c r="Z84" i="1"/>
  <c r="EV104" i="9"/>
  <c r="Z85" i="1"/>
  <c r="EV105" i="9"/>
  <c r="Z86" i="1"/>
  <c r="EV106" i="9"/>
  <c r="Z87" i="1"/>
  <c r="EV107" i="9"/>
  <c r="Z88" i="1"/>
  <c r="EV110" i="9"/>
  <c r="Z89" i="1"/>
  <c r="EV112" i="9"/>
  <c r="Z90" i="1"/>
  <c r="EV113" i="9"/>
  <c r="Z91" i="1"/>
  <c r="EV114" i="9"/>
  <c r="Z92" i="1"/>
  <c r="EV116" i="9"/>
  <c r="Z93" i="1"/>
  <c r="EV117" i="9"/>
  <c r="Z94" i="1"/>
  <c r="EV118" i="9"/>
  <c r="Z95" i="1"/>
  <c r="EV120" i="9"/>
  <c r="Z96" i="1"/>
  <c r="EV122" i="9"/>
  <c r="Z97" i="1"/>
  <c r="EV123" i="9"/>
  <c r="Z98" i="1"/>
  <c r="EV124" i="9"/>
  <c r="Z99" i="1"/>
  <c r="EV125" i="9"/>
  <c r="Z100" i="1"/>
  <c r="EV126" i="9"/>
  <c r="Z101" i="1"/>
  <c r="EV127" i="9"/>
  <c r="Z102" i="1"/>
  <c r="EV130" i="9"/>
  <c r="Z103" i="1"/>
  <c r="EV131" i="9"/>
  <c r="Z104" i="1"/>
  <c r="EV132" i="9"/>
  <c r="Z105" i="1"/>
  <c r="EV133" i="9"/>
  <c r="Z106" i="1"/>
  <c r="EV134" i="9"/>
  <c r="Z107" i="1"/>
  <c r="EV135" i="9"/>
  <c r="Z108" i="1"/>
  <c r="EV136" i="9"/>
  <c r="Z109" i="1"/>
  <c r="EV138" i="9"/>
  <c r="Z110" i="1"/>
  <c r="EV139" i="9"/>
  <c r="Z111" i="1"/>
  <c r="EV142" i="9"/>
  <c r="Z112" i="1"/>
  <c r="EV143" i="9"/>
  <c r="Z113" i="1"/>
  <c r="EV144" i="9"/>
  <c r="Z114" i="1"/>
  <c r="EV145" i="9"/>
  <c r="Z115" i="1"/>
  <c r="EV146" i="9"/>
  <c r="Z116" i="1"/>
  <c r="EV148" i="9"/>
  <c r="Z117" i="1"/>
  <c r="EV149" i="9"/>
  <c r="Z118" i="1"/>
  <c r="EV150" i="9"/>
  <c r="Z119" i="1"/>
  <c r="EV151" i="9"/>
  <c r="Z120" i="1"/>
  <c r="EV152" i="9"/>
  <c r="Z121" i="1"/>
  <c r="EV153" i="9"/>
  <c r="Z122" i="1"/>
  <c r="EV154" i="9"/>
  <c r="Z123" i="1"/>
  <c r="EV156" i="9"/>
  <c r="Z124" i="1"/>
  <c r="EV157" i="9"/>
  <c r="Z125" i="1"/>
  <c r="EV158" i="9"/>
  <c r="Z126" i="1"/>
  <c r="EV159" i="9"/>
  <c r="Z127" i="1"/>
  <c r="EV160" i="9"/>
  <c r="Z128" i="1"/>
  <c r="EV161" i="9"/>
  <c r="Z129" i="1"/>
  <c r="EV162" i="9"/>
  <c r="Z130" i="1"/>
  <c r="EV163" i="9"/>
  <c r="Z131" i="1"/>
  <c r="EV164" i="9"/>
  <c r="Z132" i="1"/>
  <c r="EV165" i="9"/>
  <c r="Z133" i="1"/>
  <c r="EV166" i="9"/>
  <c r="Z134" i="1"/>
  <c r="EV167" i="9"/>
  <c r="Z135" i="1"/>
  <c r="EV168" i="9"/>
  <c r="Z136" i="1"/>
  <c r="EV169" i="9"/>
  <c r="Z137" i="1"/>
  <c r="EV170" i="9"/>
  <c r="Z138" i="1"/>
  <c r="EV171" i="9"/>
  <c r="Z139" i="1"/>
  <c r="EV172" i="9"/>
  <c r="Z140" i="1"/>
  <c r="EV173" i="9"/>
  <c r="Z141" i="1"/>
  <c r="EV174" i="9"/>
  <c r="Z142" i="1"/>
  <c r="EV176" i="9"/>
  <c r="Z143" i="1"/>
  <c r="EV177" i="9"/>
  <c r="Z144" i="1"/>
  <c r="EV178" i="9"/>
  <c r="Z145" i="1"/>
  <c r="EV179" i="9"/>
  <c r="Z146" i="1"/>
  <c r="EV180" i="9"/>
  <c r="Z147" i="1"/>
  <c r="EV181" i="9"/>
  <c r="Z148" i="1"/>
  <c r="EV183" i="9"/>
  <c r="Z149" i="1"/>
  <c r="EV184" i="9"/>
  <c r="Z150" i="1"/>
  <c r="EV186" i="9"/>
  <c r="Z152" i="1"/>
  <c r="EV187" i="9"/>
  <c r="Z153" i="1"/>
  <c r="EV188" i="9"/>
  <c r="Z154" i="1"/>
  <c r="EV189" i="9"/>
  <c r="Z155" i="1"/>
  <c r="EV190" i="9"/>
  <c r="Z156" i="1"/>
  <c r="EV191" i="9"/>
  <c r="Z157" i="1"/>
  <c r="EV192" i="9"/>
  <c r="Z158" i="1"/>
  <c r="EV193" i="9"/>
  <c r="Z159" i="1"/>
  <c r="EV194" i="9"/>
  <c r="Z160" i="1"/>
  <c r="EV195" i="9"/>
  <c r="Z161" i="1"/>
  <c r="EV196" i="9"/>
  <c r="Z162" i="1"/>
  <c r="EV197" i="9"/>
  <c r="Z163" i="1"/>
  <c r="EV198" i="9"/>
  <c r="Z164" i="1"/>
  <c r="EV199" i="9"/>
  <c r="Z165" i="1"/>
  <c r="EV200" i="9"/>
  <c r="Z166" i="1"/>
  <c r="EV201" i="9"/>
  <c r="Z167" i="1"/>
  <c r="EV202" i="9"/>
  <c r="Z168" i="1"/>
  <c r="EV203" i="9"/>
  <c r="Z169" i="1"/>
  <c r="EV204" i="9"/>
  <c r="Z170" i="1"/>
  <c r="EV205" i="9"/>
  <c r="Z171" i="1"/>
  <c r="EV206" i="9"/>
  <c r="Z172" i="1"/>
  <c r="EV207" i="9"/>
  <c r="Z173" i="1"/>
  <c r="EV208" i="9"/>
  <c r="Z174" i="1"/>
  <c r="EV209" i="9"/>
  <c r="Z175" i="1"/>
  <c r="EV210" i="9"/>
  <c r="Z176" i="1"/>
  <c r="EV211" i="9"/>
  <c r="Z177" i="1"/>
  <c r="EV212" i="9"/>
  <c r="Z178" i="1"/>
  <c r="EV213" i="9"/>
  <c r="Z179" i="1"/>
  <c r="EV214" i="9"/>
  <c r="Z180" i="1"/>
  <c r="EV215" i="9"/>
  <c r="Z181" i="1"/>
  <c r="EV217" i="9"/>
  <c r="Z182" i="1"/>
  <c r="EV218" i="9"/>
  <c r="Z183" i="1"/>
  <c r="EV219" i="9"/>
  <c r="Z184" i="1"/>
  <c r="EV220" i="9"/>
  <c r="Z185" i="1"/>
  <c r="EV221" i="9"/>
  <c r="Z186" i="1"/>
  <c r="EV223" i="9"/>
  <c r="Z187" i="1"/>
  <c r="EV224" i="9"/>
  <c r="Z188" i="1"/>
  <c r="EV228" i="9"/>
  <c r="Z189" i="1"/>
  <c r="EV229" i="9"/>
  <c r="Z190" i="1"/>
  <c r="EV230" i="9"/>
  <c r="Z191" i="1"/>
  <c r="EV231" i="9"/>
  <c r="Z192" i="1"/>
  <c r="EV232" i="9"/>
  <c r="Z193" i="1"/>
  <c r="EV234" i="9"/>
  <c r="Z194" i="1"/>
  <c r="EV236" i="9"/>
  <c r="Z195" i="1"/>
  <c r="EV237" i="9"/>
  <c r="Z196" i="1"/>
  <c r="EV238" i="9"/>
  <c r="Z197" i="1"/>
  <c r="EV239" i="9"/>
  <c r="Z198" i="1"/>
  <c r="EV240" i="9"/>
  <c r="Z199" i="1"/>
  <c r="EV241" i="9"/>
  <c r="Z200" i="1"/>
  <c r="EV243" i="9"/>
  <c r="Z201" i="1"/>
  <c r="EV244" i="9"/>
  <c r="Z202" i="1"/>
  <c r="EV245" i="9"/>
  <c r="Z203" i="1"/>
  <c r="EV246" i="9"/>
  <c r="Z204" i="1"/>
  <c r="EV247" i="9"/>
  <c r="Z205" i="1"/>
  <c r="EV248" i="9"/>
  <c r="Z206" i="1"/>
  <c r="EV249" i="9"/>
  <c r="Z207" i="1"/>
  <c r="EV250" i="9"/>
  <c r="Z208" i="1"/>
  <c r="EV251" i="9"/>
  <c r="Z209" i="1"/>
  <c r="EV252" i="9"/>
  <c r="Z210" i="1"/>
  <c r="EV253" i="9"/>
  <c r="Z211" i="1"/>
  <c r="EV254" i="9"/>
  <c r="Z212" i="1"/>
  <c r="EV255" i="9"/>
  <c r="Z213" i="1"/>
  <c r="EV256" i="9"/>
  <c r="Z214" i="1"/>
  <c r="EV257" i="9"/>
  <c r="Z215" i="1"/>
  <c r="EV258" i="9"/>
  <c r="Z216" i="1"/>
  <c r="EV260" i="9"/>
  <c r="Z217" i="1"/>
  <c r="EV261" i="9"/>
  <c r="Z218" i="1"/>
  <c r="EV263" i="9"/>
  <c r="Z219" i="1"/>
  <c r="EV265" i="9"/>
  <c r="Z220" i="1"/>
  <c r="EV266" i="9"/>
  <c r="Z221" i="1"/>
  <c r="EV267" i="9"/>
  <c r="Z222" i="1"/>
  <c r="EV268" i="9"/>
  <c r="Z223" i="1"/>
  <c r="EV270" i="9"/>
  <c r="Z224" i="1"/>
  <c r="EV271" i="9"/>
  <c r="Z225" i="1"/>
  <c r="EV272" i="9"/>
  <c r="Z226" i="1"/>
  <c r="EV273" i="9"/>
  <c r="Z227" i="1"/>
  <c r="EV274" i="9"/>
  <c r="Z228" i="1"/>
  <c r="EV275" i="9"/>
  <c r="Z229" i="1"/>
  <c r="EV276" i="9"/>
  <c r="Z230" i="1"/>
  <c r="EV279" i="9"/>
  <c r="Z231" i="1"/>
  <c r="EV280" i="9"/>
  <c r="Z232" i="1"/>
  <c r="EV281" i="9"/>
  <c r="Z233" i="1"/>
  <c r="EV282" i="9"/>
  <c r="Z234" i="1"/>
  <c r="EV283" i="9"/>
  <c r="Z235" i="1"/>
  <c r="EV284" i="9"/>
  <c r="Z236" i="1"/>
  <c r="EV285" i="9"/>
  <c r="Z237" i="1"/>
  <c r="EV286" i="9"/>
  <c r="Z238" i="1"/>
  <c r="EV287" i="9"/>
  <c r="Z239" i="1"/>
  <c r="EV288" i="9"/>
  <c r="Z240" i="1"/>
  <c r="EV289" i="9"/>
  <c r="Z241" i="1"/>
  <c r="EV290" i="9"/>
  <c r="Z242" i="1"/>
  <c r="EV291" i="9"/>
  <c r="Z243" i="1"/>
  <c r="EV292" i="9"/>
  <c r="Z244" i="1"/>
  <c r="EV293" i="9"/>
  <c r="Z245" i="1"/>
  <c r="EV294" i="9"/>
  <c r="Z246" i="1"/>
  <c r="EV295" i="9"/>
  <c r="Z247" i="1"/>
  <c r="EV297" i="9"/>
  <c r="Z248" i="1"/>
  <c r="EV298" i="9"/>
  <c r="Z249" i="1"/>
  <c r="EV299" i="9"/>
  <c r="Z250" i="1"/>
  <c r="EV300" i="9"/>
  <c r="Z251" i="1"/>
  <c r="EV301" i="9"/>
  <c r="Z252" i="1"/>
  <c r="EV302" i="9"/>
  <c r="Z253" i="1"/>
  <c r="EV304" i="9"/>
  <c r="Z254" i="1"/>
  <c r="EV305" i="9"/>
  <c r="Z255" i="1"/>
  <c r="EV306" i="9"/>
  <c r="Z256" i="1"/>
  <c r="EV307" i="9"/>
  <c r="Z257" i="1"/>
  <c r="EV309" i="9"/>
  <c r="Z258" i="1"/>
  <c r="EV310" i="9"/>
  <c r="Z259" i="1"/>
  <c r="EV311" i="9"/>
  <c r="Z260" i="1"/>
  <c r="EV312" i="9"/>
  <c r="Z261" i="1"/>
  <c r="EV313" i="9"/>
  <c r="Z262" i="1"/>
  <c r="EV314" i="9"/>
  <c r="Z263" i="1"/>
  <c r="EV315" i="9"/>
  <c r="Z264" i="1"/>
  <c r="EV316" i="9"/>
  <c r="Z265" i="1"/>
  <c r="EV318" i="9"/>
  <c r="Z266" i="1"/>
  <c r="EV319" i="9"/>
  <c r="Z267" i="1"/>
  <c r="EV320" i="9"/>
  <c r="Z268" i="1"/>
  <c r="EV321" i="9"/>
  <c r="Z269" i="1"/>
  <c r="EV322" i="9"/>
  <c r="Z270" i="1"/>
  <c r="EV323" i="9"/>
  <c r="Z271" i="1"/>
  <c r="EV324" i="9"/>
  <c r="Z272" i="1"/>
  <c r="EV325" i="9"/>
  <c r="Z273" i="1"/>
  <c r="EV326" i="9"/>
  <c r="Z274" i="1"/>
  <c r="EV327" i="9"/>
  <c r="Z275" i="1"/>
  <c r="EV328" i="9"/>
  <c r="Z276" i="1"/>
  <c r="EV329" i="9"/>
  <c r="Z277" i="1"/>
  <c r="EV330" i="9"/>
  <c r="Z278" i="1"/>
  <c r="EV331" i="9"/>
  <c r="Z279" i="1"/>
  <c r="EV332" i="9"/>
  <c r="Z280" i="1"/>
  <c r="EV333" i="9"/>
  <c r="Z281" i="1"/>
  <c r="EV334" i="9"/>
  <c r="Z282" i="1"/>
  <c r="EV335" i="9"/>
  <c r="Z283" i="1"/>
  <c r="EV337" i="9"/>
  <c r="Z284" i="1"/>
  <c r="EV338" i="9"/>
  <c r="Z285" i="1"/>
  <c r="EV339" i="9"/>
  <c r="Z286" i="1"/>
  <c r="EV340" i="9"/>
  <c r="Z287" i="1"/>
  <c r="EV341" i="9"/>
  <c r="Z288" i="1"/>
  <c r="EV342" i="9"/>
  <c r="Z289" i="1"/>
  <c r="EV343" i="9"/>
  <c r="Z290" i="1"/>
  <c r="EV344" i="9"/>
  <c r="Z291" i="1"/>
  <c r="EV345" i="9"/>
  <c r="Z292" i="1"/>
  <c r="EV346" i="9"/>
  <c r="Z293" i="1"/>
  <c r="EV347" i="9"/>
  <c r="Z294" i="1"/>
  <c r="EV348" i="9"/>
  <c r="Z295" i="1"/>
  <c r="EV350" i="9"/>
  <c r="Z296" i="1"/>
  <c r="EV351" i="9"/>
  <c r="Z297" i="1"/>
  <c r="EV352" i="9"/>
  <c r="Z298" i="1"/>
  <c r="EV353" i="9"/>
  <c r="Z299" i="1"/>
  <c r="EV354" i="9"/>
  <c r="Z300" i="1"/>
  <c r="EV355" i="9"/>
  <c r="Z301" i="1"/>
  <c r="EV356" i="9"/>
  <c r="Z302" i="1"/>
  <c r="EV357" i="9"/>
  <c r="Z303" i="1"/>
  <c r="EV358" i="9"/>
  <c r="Z304" i="1"/>
  <c r="EV359" i="9"/>
  <c r="Z305" i="1"/>
  <c r="EV360" i="9"/>
  <c r="Z306" i="1"/>
  <c r="EV362" i="9"/>
  <c r="Z307" i="1"/>
  <c r="EV363" i="9"/>
  <c r="Z308" i="1"/>
  <c r="EV364" i="9"/>
  <c r="Z309" i="1"/>
  <c r="EV365" i="9"/>
  <c r="Z310" i="1"/>
  <c r="EV367" i="9"/>
  <c r="Z311" i="1"/>
  <c r="EV368" i="9"/>
  <c r="Z312" i="1"/>
  <c r="EV369" i="9"/>
  <c r="Z313" i="1"/>
  <c r="EV370" i="9"/>
  <c r="Z314" i="1"/>
  <c r="EV371" i="9"/>
  <c r="Z315" i="1"/>
  <c r="EV372" i="9"/>
  <c r="Z316" i="1"/>
  <c r="EV373" i="9"/>
  <c r="Z317" i="1"/>
  <c r="EV374" i="9"/>
  <c r="Z318" i="1"/>
  <c r="EV375" i="9"/>
  <c r="Z319" i="1"/>
  <c r="EV376" i="9"/>
  <c r="Z320" i="1"/>
  <c r="EV377" i="9"/>
  <c r="Z321" i="1"/>
  <c r="EV378" i="9"/>
  <c r="Z322" i="1"/>
  <c r="EV379" i="9"/>
  <c r="Z323" i="1"/>
  <c r="EV380" i="9"/>
  <c r="Z324" i="1"/>
  <c r="EV381" i="9"/>
  <c r="Z325" i="1"/>
  <c r="EV382" i="9"/>
  <c r="Z326" i="1"/>
  <c r="EV383" i="9"/>
  <c r="Z327" i="1"/>
  <c r="EV384" i="9"/>
  <c r="Z328" i="1"/>
  <c r="EV385" i="9"/>
  <c r="Z329" i="1"/>
  <c r="EV386" i="9"/>
  <c r="Z330" i="1"/>
  <c r="EV387" i="9"/>
  <c r="Z331" i="1"/>
  <c r="EV388" i="9"/>
  <c r="Z332" i="1"/>
  <c r="EV390" i="9"/>
  <c r="Z333" i="1"/>
  <c r="EV391" i="9"/>
  <c r="Z334" i="1"/>
  <c r="EV393" i="9"/>
  <c r="Z335" i="1"/>
  <c r="EV394" i="9"/>
  <c r="Z336" i="1"/>
  <c r="EV395" i="9"/>
  <c r="Z337" i="1"/>
  <c r="EV396" i="9"/>
  <c r="Z338" i="1"/>
  <c r="EV397" i="9"/>
  <c r="Z339" i="1"/>
  <c r="EV398" i="9"/>
  <c r="Z340" i="1"/>
  <c r="EV399" i="9"/>
  <c r="Z341" i="1"/>
  <c r="EV400" i="9"/>
  <c r="Z342" i="1"/>
  <c r="EV401" i="9"/>
  <c r="Z343" i="1"/>
  <c r="EV402" i="9"/>
  <c r="Z344" i="1"/>
  <c r="EV403" i="9"/>
  <c r="Z345" i="1"/>
  <c r="EV404" i="9"/>
  <c r="Z346" i="1"/>
  <c r="EV405" i="9"/>
  <c r="Z347" i="1"/>
  <c r="EV406" i="9"/>
  <c r="Z348" i="1"/>
  <c r="EV407" i="9"/>
  <c r="Z349" i="1"/>
  <c r="EV408" i="9"/>
  <c r="Z350" i="1"/>
  <c r="EV410" i="9"/>
  <c r="Z351" i="1"/>
  <c r="EV411" i="9"/>
  <c r="Z352" i="1"/>
  <c r="EV412" i="9"/>
  <c r="Z353" i="1"/>
  <c r="EV413" i="9"/>
  <c r="Z354" i="1"/>
  <c r="EV414" i="9"/>
  <c r="Z355" i="1"/>
  <c r="Z399" i="1"/>
  <c r="Z424" i="1"/>
  <c r="EU21" i="9"/>
  <c r="Y11" i="1"/>
  <c r="EU22" i="9"/>
  <c r="Y12" i="1"/>
  <c r="EU23" i="9"/>
  <c r="Y13" i="1"/>
  <c r="EU30" i="9"/>
  <c r="Y20" i="1"/>
  <c r="EU10" i="9"/>
  <c r="Y3" i="1"/>
  <c r="EU11" i="9"/>
  <c r="Y4" i="1"/>
  <c r="EU12" i="9"/>
  <c r="Y5" i="1"/>
  <c r="EU16" i="9"/>
  <c r="Y6" i="1"/>
  <c r="EU17" i="9"/>
  <c r="Y7" i="1"/>
  <c r="EU18" i="9"/>
  <c r="Y8" i="1"/>
  <c r="EU19" i="9"/>
  <c r="Y9" i="1"/>
  <c r="EU20" i="9"/>
  <c r="Y10" i="1"/>
  <c r="EU24" i="9"/>
  <c r="Y14" i="1"/>
  <c r="EU25" i="9"/>
  <c r="Y15" i="1"/>
  <c r="EU26" i="9"/>
  <c r="Y16" i="1"/>
  <c r="EU27" i="9"/>
  <c r="Y17" i="1"/>
  <c r="EU28" i="9"/>
  <c r="Y18" i="1"/>
  <c r="EU29" i="9"/>
  <c r="Y19" i="1"/>
  <c r="EU31" i="9"/>
  <c r="Y21" i="1"/>
  <c r="EU32" i="9"/>
  <c r="Y22" i="1"/>
  <c r="EU33" i="9"/>
  <c r="Y23" i="1"/>
  <c r="EU34" i="9"/>
  <c r="Y24" i="1"/>
  <c r="EU36" i="9"/>
  <c r="Y25" i="1"/>
  <c r="EU37" i="9"/>
  <c r="Y26" i="1"/>
  <c r="EU38" i="9"/>
  <c r="Y27" i="1"/>
  <c r="EU39" i="9"/>
  <c r="Y28" i="1"/>
  <c r="EU40" i="9"/>
  <c r="Y29" i="1"/>
  <c r="EU41" i="9"/>
  <c r="Y30" i="1"/>
  <c r="EU42" i="9"/>
  <c r="Y31" i="1"/>
  <c r="EU43" i="9"/>
  <c r="Y32" i="1"/>
  <c r="EU44" i="9"/>
  <c r="Y33" i="1"/>
  <c r="EU45" i="9"/>
  <c r="Y34" i="1"/>
  <c r="EU47" i="9"/>
  <c r="Y35" i="1"/>
  <c r="EU48" i="9"/>
  <c r="Y36" i="1"/>
  <c r="EU49" i="9"/>
  <c r="Y37" i="1"/>
  <c r="EU50" i="9"/>
  <c r="Y38" i="1"/>
  <c r="EU51" i="9"/>
  <c r="Y39" i="1"/>
  <c r="EU52" i="9"/>
  <c r="Y40" i="1"/>
  <c r="EU53" i="9"/>
  <c r="Y41" i="1"/>
  <c r="EU54" i="9"/>
  <c r="Y42" i="1"/>
  <c r="EU55" i="9"/>
  <c r="Y43" i="1"/>
  <c r="EU56" i="9"/>
  <c r="Y44" i="1"/>
  <c r="EU58" i="9"/>
  <c r="Y45" i="1"/>
  <c r="EU59" i="9"/>
  <c r="Y46" i="1"/>
  <c r="EU60" i="9"/>
  <c r="Y47" i="1"/>
  <c r="EU61" i="9"/>
  <c r="Y48" i="1"/>
  <c r="EU62" i="9"/>
  <c r="Y49" i="1"/>
  <c r="EU63" i="9"/>
  <c r="Y50" i="1"/>
  <c r="EU65" i="9"/>
  <c r="Y51" i="1"/>
  <c r="EU67" i="9"/>
  <c r="Y52" i="1"/>
  <c r="EU68" i="9"/>
  <c r="Y53" i="1"/>
  <c r="EU70" i="9"/>
  <c r="Y54" i="1"/>
  <c r="EU71" i="9"/>
  <c r="Y55" i="1"/>
  <c r="EU72" i="9"/>
  <c r="Y56" i="1"/>
  <c r="EU73" i="9"/>
  <c r="Y57" i="1"/>
  <c r="EU74" i="9"/>
  <c r="Y58" i="1"/>
  <c r="EU75" i="9"/>
  <c r="Y59" i="1"/>
  <c r="EU76" i="9"/>
  <c r="Y60" i="1"/>
  <c r="EU77" i="9"/>
  <c r="Y61" i="1"/>
  <c r="EU78" i="9"/>
  <c r="Y62" i="1"/>
  <c r="EU79" i="9"/>
  <c r="Y63" i="1"/>
  <c r="EU80" i="9"/>
  <c r="Y64" i="1"/>
  <c r="EU81" i="9"/>
  <c r="Y65" i="1"/>
  <c r="EU83" i="9"/>
  <c r="Y66" i="1"/>
  <c r="EU85" i="9"/>
  <c r="Y67" i="1"/>
  <c r="EU86" i="9"/>
  <c r="Y68" i="1"/>
  <c r="EU87" i="9"/>
  <c r="Y69" i="1"/>
  <c r="EU88" i="9"/>
  <c r="Y70" i="1"/>
  <c r="EU89" i="9"/>
  <c r="Y71" i="1"/>
  <c r="EU90" i="9"/>
  <c r="Y72" i="1"/>
  <c r="EU91" i="9"/>
  <c r="Y73" i="1"/>
  <c r="EU92" i="9"/>
  <c r="Y74" i="1"/>
  <c r="EU93" i="9"/>
  <c r="Y75" i="1"/>
  <c r="EU94" i="9"/>
  <c r="Y76" i="1"/>
  <c r="EU95" i="9"/>
  <c r="Y77" i="1"/>
  <c r="EU96" i="9"/>
  <c r="Y78" i="1"/>
  <c r="EU97" i="9"/>
  <c r="Y79" i="1"/>
  <c r="EU98" i="9"/>
  <c r="Y80" i="1"/>
  <c r="EU100" i="9"/>
  <c r="Y81" i="1"/>
  <c r="EU101" i="9"/>
  <c r="Y82" i="1"/>
  <c r="EU102" i="9"/>
  <c r="Y83" i="1"/>
  <c r="EU103" i="9"/>
  <c r="Y84" i="1"/>
  <c r="EU104" i="9"/>
  <c r="Y85" i="1"/>
  <c r="EU105" i="9"/>
  <c r="Y86" i="1"/>
  <c r="EU106" i="9"/>
  <c r="Y87" i="1"/>
  <c r="EU107" i="9"/>
  <c r="Y88" i="1"/>
  <c r="EU110" i="9"/>
  <c r="Y89" i="1"/>
  <c r="EU112" i="9"/>
  <c r="Y90" i="1"/>
  <c r="EU113" i="9"/>
  <c r="Y91" i="1"/>
  <c r="EU114" i="9"/>
  <c r="Y92" i="1"/>
  <c r="EU116" i="9"/>
  <c r="Y93" i="1"/>
  <c r="EU117" i="9"/>
  <c r="Y94" i="1"/>
  <c r="EU118" i="9"/>
  <c r="Y95" i="1"/>
  <c r="EU120" i="9"/>
  <c r="Y96" i="1"/>
  <c r="EU122" i="9"/>
  <c r="Y97" i="1"/>
  <c r="EU123" i="9"/>
  <c r="Y98" i="1"/>
  <c r="EU124" i="9"/>
  <c r="Y99" i="1"/>
  <c r="EU125" i="9"/>
  <c r="Y100" i="1"/>
  <c r="EU126" i="9"/>
  <c r="Y101" i="1"/>
  <c r="EU127" i="9"/>
  <c r="Y102" i="1"/>
  <c r="EU130" i="9"/>
  <c r="Y103" i="1"/>
  <c r="EU131" i="9"/>
  <c r="Y104" i="1"/>
  <c r="EU132" i="9"/>
  <c r="Y105" i="1"/>
  <c r="EU133" i="9"/>
  <c r="Y106" i="1"/>
  <c r="EU134" i="9"/>
  <c r="Y107" i="1"/>
  <c r="EU135" i="9"/>
  <c r="Y108" i="1"/>
  <c r="EU136" i="9"/>
  <c r="Y109" i="1"/>
  <c r="EU138" i="9"/>
  <c r="Y110" i="1"/>
  <c r="EU139" i="9"/>
  <c r="Y111" i="1"/>
  <c r="EU142" i="9"/>
  <c r="Y112" i="1"/>
  <c r="EU143" i="9"/>
  <c r="Y113" i="1"/>
  <c r="EU144" i="9"/>
  <c r="Y114" i="1"/>
  <c r="EU145" i="9"/>
  <c r="Y115" i="1"/>
  <c r="EU146" i="9"/>
  <c r="Y116" i="1"/>
  <c r="EU148" i="9"/>
  <c r="Y117" i="1"/>
  <c r="EU149" i="9"/>
  <c r="Y118" i="1"/>
  <c r="EU150" i="9"/>
  <c r="Y119" i="1"/>
  <c r="EU151" i="9"/>
  <c r="Y120" i="1"/>
  <c r="EU152" i="9"/>
  <c r="Y121" i="1"/>
  <c r="EU153" i="9"/>
  <c r="Y122" i="1"/>
  <c r="EU154" i="9"/>
  <c r="Y123" i="1"/>
  <c r="EU156" i="9"/>
  <c r="Y124" i="1"/>
  <c r="EU157" i="9"/>
  <c r="Y125" i="1"/>
  <c r="EU158" i="9"/>
  <c r="Y126" i="1"/>
  <c r="EU159" i="9"/>
  <c r="Y127" i="1"/>
  <c r="EU160" i="9"/>
  <c r="Y128" i="1"/>
  <c r="EU161" i="9"/>
  <c r="Y129" i="1"/>
  <c r="EU162" i="9"/>
  <c r="Y130" i="1"/>
  <c r="EU163" i="9"/>
  <c r="Y131" i="1"/>
  <c r="EU164" i="9"/>
  <c r="Y132" i="1"/>
  <c r="EU165" i="9"/>
  <c r="Y133" i="1"/>
  <c r="EU166" i="9"/>
  <c r="Y134" i="1"/>
  <c r="EU167" i="9"/>
  <c r="Y135" i="1"/>
  <c r="EU168" i="9"/>
  <c r="Y136" i="1"/>
  <c r="EU169" i="9"/>
  <c r="Y137" i="1"/>
  <c r="EU170" i="9"/>
  <c r="Y138" i="1"/>
  <c r="EU171" i="9"/>
  <c r="Y139" i="1"/>
  <c r="EU172" i="9"/>
  <c r="Y140" i="1"/>
  <c r="EU173" i="9"/>
  <c r="Y141" i="1"/>
  <c r="EU174" i="9"/>
  <c r="Y142" i="1"/>
  <c r="EU176" i="9"/>
  <c r="Y143" i="1"/>
  <c r="EU177" i="9"/>
  <c r="Y144" i="1"/>
  <c r="EU178" i="9"/>
  <c r="Y145" i="1"/>
  <c r="EU179" i="9"/>
  <c r="Y146" i="1"/>
  <c r="EU180" i="9"/>
  <c r="Y147" i="1"/>
  <c r="EU181" i="9"/>
  <c r="Y148" i="1"/>
  <c r="EU183" i="9"/>
  <c r="Y149" i="1"/>
  <c r="EU184" i="9"/>
  <c r="Y150" i="1"/>
  <c r="EU186" i="9"/>
  <c r="Y152" i="1"/>
  <c r="EU187" i="9"/>
  <c r="Y153" i="1"/>
  <c r="EU188" i="9"/>
  <c r="Y154" i="1"/>
  <c r="EU189" i="9"/>
  <c r="Y155" i="1"/>
  <c r="EU190" i="9"/>
  <c r="Y156" i="1"/>
  <c r="EU191" i="9"/>
  <c r="Y157" i="1"/>
  <c r="EU192" i="9"/>
  <c r="Y158" i="1"/>
  <c r="EU193" i="9"/>
  <c r="Y159" i="1"/>
  <c r="EU194" i="9"/>
  <c r="Y160" i="1"/>
  <c r="EU195" i="9"/>
  <c r="Y161" i="1"/>
  <c r="EU196" i="9"/>
  <c r="Y162" i="1"/>
  <c r="EU197" i="9"/>
  <c r="Y163" i="1"/>
  <c r="EU198" i="9"/>
  <c r="Y164" i="1"/>
  <c r="EU199" i="9"/>
  <c r="Y165" i="1"/>
  <c r="EU200" i="9"/>
  <c r="Y166" i="1"/>
  <c r="EU201" i="9"/>
  <c r="Y167" i="1"/>
  <c r="EU202" i="9"/>
  <c r="Y168" i="1"/>
  <c r="EU203" i="9"/>
  <c r="Y169" i="1"/>
  <c r="EU204" i="9"/>
  <c r="Y170" i="1"/>
  <c r="EU205" i="9"/>
  <c r="Y171" i="1"/>
  <c r="EU206" i="9"/>
  <c r="Y172" i="1"/>
  <c r="EU207" i="9"/>
  <c r="Y173" i="1"/>
  <c r="EU208" i="9"/>
  <c r="Y174" i="1"/>
  <c r="EU209" i="9"/>
  <c r="Y175" i="1"/>
  <c r="EU210" i="9"/>
  <c r="Y176" i="1"/>
  <c r="EU211" i="9"/>
  <c r="Y177" i="1"/>
  <c r="EU212" i="9"/>
  <c r="Y178" i="1"/>
  <c r="EU213" i="9"/>
  <c r="Y179" i="1"/>
  <c r="EU214" i="9"/>
  <c r="Y180" i="1"/>
  <c r="EU215" i="9"/>
  <c r="Y181" i="1"/>
  <c r="EU217" i="9"/>
  <c r="Y182" i="1"/>
  <c r="EU218" i="9"/>
  <c r="Y183" i="1"/>
  <c r="EU219" i="9"/>
  <c r="Y184" i="1"/>
  <c r="EU220" i="9"/>
  <c r="Y185" i="1"/>
  <c r="EU221" i="9"/>
  <c r="Y186" i="1"/>
  <c r="EU223" i="9"/>
  <c r="Y187" i="1"/>
  <c r="EU224" i="9"/>
  <c r="Y188" i="1"/>
  <c r="EU228" i="9"/>
  <c r="Y189" i="1"/>
  <c r="EU229" i="9"/>
  <c r="Y190" i="1"/>
  <c r="EU230" i="9"/>
  <c r="Y191" i="1"/>
  <c r="EU231" i="9"/>
  <c r="Y192" i="1"/>
  <c r="EU232" i="9"/>
  <c r="Y193" i="1"/>
  <c r="EU234" i="9"/>
  <c r="Y194" i="1"/>
  <c r="EU236" i="9"/>
  <c r="Y195" i="1"/>
  <c r="EU237" i="9"/>
  <c r="Y196" i="1"/>
  <c r="EU238" i="9"/>
  <c r="Y197" i="1"/>
  <c r="EU239" i="9"/>
  <c r="Y198" i="1"/>
  <c r="EU240" i="9"/>
  <c r="Y199" i="1"/>
  <c r="EU241" i="9"/>
  <c r="Y200" i="1"/>
  <c r="EU243" i="9"/>
  <c r="Y201" i="1"/>
  <c r="EU244" i="9"/>
  <c r="Y202" i="1"/>
  <c r="EU245" i="9"/>
  <c r="Y203" i="1"/>
  <c r="EU246" i="9"/>
  <c r="Y204" i="1"/>
  <c r="EU247" i="9"/>
  <c r="Y205" i="1"/>
  <c r="EU248" i="9"/>
  <c r="Y206" i="1"/>
  <c r="EU249" i="9"/>
  <c r="Y207" i="1"/>
  <c r="EU250" i="9"/>
  <c r="Y208" i="1"/>
  <c r="EU251" i="9"/>
  <c r="Y209" i="1"/>
  <c r="EU252" i="9"/>
  <c r="Y210" i="1"/>
  <c r="EU253" i="9"/>
  <c r="Y211" i="1"/>
  <c r="EU254" i="9"/>
  <c r="Y212" i="1"/>
  <c r="EU255" i="9"/>
  <c r="Y213" i="1"/>
  <c r="EU256" i="9"/>
  <c r="Y214" i="1"/>
  <c r="EU257" i="9"/>
  <c r="Y215" i="1"/>
  <c r="EU258" i="9"/>
  <c r="Y216" i="1"/>
  <c r="EU260" i="9"/>
  <c r="Y217" i="1"/>
  <c r="EU261" i="9"/>
  <c r="Y218" i="1"/>
  <c r="EU263" i="9"/>
  <c r="Y219" i="1"/>
  <c r="EU265" i="9"/>
  <c r="Y220" i="1"/>
  <c r="EU266" i="9"/>
  <c r="Y221" i="1"/>
  <c r="EU267" i="9"/>
  <c r="Y222" i="1"/>
  <c r="EU268" i="9"/>
  <c r="Y223" i="1"/>
  <c r="EU270" i="9"/>
  <c r="Y224" i="1"/>
  <c r="EU271" i="9"/>
  <c r="Y225" i="1"/>
  <c r="EU272" i="9"/>
  <c r="Y226" i="1"/>
  <c r="EU273" i="9"/>
  <c r="Y227" i="1"/>
  <c r="EU274" i="9"/>
  <c r="Y228" i="1"/>
  <c r="EU275" i="9"/>
  <c r="Y229" i="1"/>
  <c r="EU276" i="9"/>
  <c r="Y230" i="1"/>
  <c r="EU279" i="9"/>
  <c r="Y231" i="1"/>
  <c r="EU280" i="9"/>
  <c r="Y232" i="1"/>
  <c r="EU281" i="9"/>
  <c r="Y233" i="1"/>
  <c r="EU282" i="9"/>
  <c r="Y234" i="1"/>
  <c r="EU283" i="9"/>
  <c r="Y235" i="1"/>
  <c r="EU284" i="9"/>
  <c r="Y236" i="1"/>
  <c r="EU285" i="9"/>
  <c r="Y237" i="1"/>
  <c r="EU286" i="9"/>
  <c r="Y238" i="1"/>
  <c r="EU287" i="9"/>
  <c r="Y239" i="1"/>
  <c r="EU288" i="9"/>
  <c r="Y240" i="1"/>
  <c r="EU289" i="9"/>
  <c r="Y241" i="1"/>
  <c r="EU290" i="9"/>
  <c r="Y242" i="1"/>
  <c r="EU291" i="9"/>
  <c r="Y243" i="1"/>
  <c r="EU292" i="9"/>
  <c r="Y244" i="1"/>
  <c r="EU293" i="9"/>
  <c r="Y245" i="1"/>
  <c r="EU294" i="9"/>
  <c r="Y246" i="1"/>
  <c r="EU295" i="9"/>
  <c r="Y247" i="1"/>
  <c r="EU297" i="9"/>
  <c r="Y248" i="1"/>
  <c r="EU298" i="9"/>
  <c r="Y249" i="1"/>
  <c r="EU299" i="9"/>
  <c r="Y250" i="1"/>
  <c r="EU300" i="9"/>
  <c r="Y251" i="1"/>
  <c r="EU301" i="9"/>
  <c r="Y252" i="1"/>
  <c r="EU302" i="9"/>
  <c r="Y253" i="1"/>
  <c r="EU304" i="9"/>
  <c r="Y254" i="1"/>
  <c r="EU305" i="9"/>
  <c r="Y255" i="1"/>
  <c r="EU306" i="9"/>
  <c r="Y256" i="1"/>
  <c r="EU307" i="9"/>
  <c r="Y257" i="1"/>
  <c r="EU309" i="9"/>
  <c r="Y258" i="1"/>
  <c r="EU310" i="9"/>
  <c r="Y259" i="1"/>
  <c r="EU311" i="9"/>
  <c r="Y260" i="1"/>
  <c r="EU312" i="9"/>
  <c r="Y261" i="1"/>
  <c r="EU313" i="9"/>
  <c r="Y262" i="1"/>
  <c r="EU314" i="9"/>
  <c r="Y263" i="1"/>
  <c r="EU315" i="9"/>
  <c r="Y264" i="1"/>
  <c r="EU316" i="9"/>
  <c r="Y265" i="1"/>
  <c r="EU318" i="9"/>
  <c r="Y266" i="1"/>
  <c r="EU319" i="9"/>
  <c r="Y267" i="1"/>
  <c r="EU320" i="9"/>
  <c r="Y268" i="1"/>
  <c r="EU321" i="9"/>
  <c r="Y269" i="1"/>
  <c r="EU322" i="9"/>
  <c r="Y270" i="1"/>
  <c r="EU323" i="9"/>
  <c r="Y271" i="1"/>
  <c r="EU324" i="9"/>
  <c r="Y272" i="1"/>
  <c r="EU325" i="9"/>
  <c r="Y273" i="1"/>
  <c r="EU326" i="9"/>
  <c r="Y274" i="1"/>
  <c r="EU327" i="9"/>
  <c r="Y275" i="1"/>
  <c r="EU328" i="9"/>
  <c r="Y276" i="1"/>
  <c r="EU329" i="9"/>
  <c r="Y277" i="1"/>
  <c r="EU330" i="9"/>
  <c r="Y278" i="1"/>
  <c r="EU331" i="9"/>
  <c r="Y279" i="1"/>
  <c r="EU332" i="9"/>
  <c r="Y280" i="1"/>
  <c r="EU333" i="9"/>
  <c r="Y281" i="1"/>
  <c r="EU334" i="9"/>
  <c r="Y282" i="1"/>
  <c r="EU335" i="9"/>
  <c r="Y283" i="1"/>
  <c r="EU337" i="9"/>
  <c r="Y284" i="1"/>
  <c r="EU338" i="9"/>
  <c r="Y285" i="1"/>
  <c r="EU339" i="9"/>
  <c r="Y286" i="1"/>
  <c r="EU340" i="9"/>
  <c r="Y287" i="1"/>
  <c r="EU341" i="9"/>
  <c r="Y288" i="1"/>
  <c r="EU342" i="9"/>
  <c r="Y289" i="1"/>
  <c r="EU343" i="9"/>
  <c r="Y290" i="1"/>
  <c r="EU344" i="9"/>
  <c r="Y291" i="1"/>
  <c r="EU345" i="9"/>
  <c r="Y292" i="1"/>
  <c r="EU346" i="9"/>
  <c r="Y293" i="1"/>
  <c r="EU347" i="9"/>
  <c r="Y294" i="1"/>
  <c r="EU348" i="9"/>
  <c r="Y295" i="1"/>
  <c r="EU350" i="9"/>
  <c r="Y296" i="1"/>
  <c r="EU351" i="9"/>
  <c r="Y297" i="1"/>
  <c r="EU352" i="9"/>
  <c r="Y298" i="1"/>
  <c r="EU353" i="9"/>
  <c r="Y299" i="1"/>
  <c r="EU354" i="9"/>
  <c r="Y300" i="1"/>
  <c r="EU355" i="9"/>
  <c r="Y301" i="1"/>
  <c r="EU356" i="9"/>
  <c r="Y302" i="1"/>
  <c r="EU357" i="9"/>
  <c r="Y303" i="1"/>
  <c r="EU358" i="9"/>
  <c r="Y304" i="1"/>
  <c r="EU359" i="9"/>
  <c r="Y305" i="1"/>
  <c r="EU360" i="9"/>
  <c r="Y306" i="1"/>
  <c r="EU362" i="9"/>
  <c r="Y307" i="1"/>
  <c r="EU363" i="9"/>
  <c r="Y308" i="1"/>
  <c r="EU364" i="9"/>
  <c r="Y309" i="1"/>
  <c r="EU365" i="9"/>
  <c r="Y310" i="1"/>
  <c r="EU367" i="9"/>
  <c r="Y311" i="1"/>
  <c r="EU368" i="9"/>
  <c r="Y312" i="1"/>
  <c r="EU369" i="9"/>
  <c r="Y313" i="1"/>
  <c r="EU370" i="9"/>
  <c r="Y314" i="1"/>
  <c r="EU371" i="9"/>
  <c r="Y315" i="1"/>
  <c r="EU372" i="9"/>
  <c r="Y316" i="1"/>
  <c r="EU373" i="9"/>
  <c r="Y317" i="1"/>
  <c r="EU374" i="9"/>
  <c r="Y318" i="1"/>
  <c r="EU375" i="9"/>
  <c r="Y319" i="1"/>
  <c r="EU376" i="9"/>
  <c r="Y320" i="1"/>
  <c r="EU377" i="9"/>
  <c r="Y321" i="1"/>
  <c r="EU378" i="9"/>
  <c r="Y322" i="1"/>
  <c r="EU379" i="9"/>
  <c r="Y323" i="1"/>
  <c r="EU380" i="9"/>
  <c r="Y324" i="1"/>
  <c r="EU381" i="9"/>
  <c r="Y325" i="1"/>
  <c r="EU382" i="9"/>
  <c r="Y326" i="1"/>
  <c r="EU383" i="9"/>
  <c r="Y327" i="1"/>
  <c r="EU384" i="9"/>
  <c r="Y328" i="1"/>
  <c r="EU385" i="9"/>
  <c r="Y329" i="1"/>
  <c r="EU386" i="9"/>
  <c r="Y330" i="1"/>
  <c r="EU387" i="9"/>
  <c r="Y331" i="1"/>
  <c r="EU388" i="9"/>
  <c r="Y332" i="1"/>
  <c r="EU390" i="9"/>
  <c r="Y333" i="1"/>
  <c r="EU391" i="9"/>
  <c r="Y334" i="1"/>
  <c r="EU393" i="9"/>
  <c r="Y335" i="1"/>
  <c r="EU394" i="9"/>
  <c r="Y336" i="1"/>
  <c r="EU395" i="9"/>
  <c r="Y337" i="1"/>
  <c r="EU396" i="9"/>
  <c r="Y338" i="1"/>
  <c r="EU397" i="9"/>
  <c r="Y339" i="1"/>
  <c r="EU398" i="9"/>
  <c r="Y340" i="1"/>
  <c r="EU399" i="9"/>
  <c r="Y341" i="1"/>
  <c r="EU400" i="9"/>
  <c r="Y342" i="1"/>
  <c r="EU401" i="9"/>
  <c r="Y343" i="1"/>
  <c r="EU402" i="9"/>
  <c r="Y344" i="1"/>
  <c r="EU403" i="9"/>
  <c r="Y345" i="1"/>
  <c r="EU404" i="9"/>
  <c r="Y346" i="1"/>
  <c r="EU405" i="9"/>
  <c r="Y347" i="1"/>
  <c r="EU406" i="9"/>
  <c r="Y348" i="1"/>
  <c r="EU407" i="9"/>
  <c r="Y349" i="1"/>
  <c r="EU408" i="9"/>
  <c r="Y350" i="1"/>
  <c r="EU410" i="9"/>
  <c r="Y351" i="1"/>
  <c r="EU411" i="9"/>
  <c r="Y352" i="1"/>
  <c r="EU412" i="9"/>
  <c r="Y353" i="1"/>
  <c r="EU413" i="9"/>
  <c r="Y354" i="1"/>
  <c r="EU414" i="9"/>
  <c r="Y355" i="1"/>
  <c r="Y399" i="1"/>
  <c r="Y424" i="1"/>
  <c r="ET21" i="9"/>
  <c r="X11" i="1"/>
  <c r="ET22" i="9"/>
  <c r="X12" i="1"/>
  <c r="ET23" i="9"/>
  <c r="X13" i="1"/>
  <c r="ET30" i="9"/>
  <c r="X20" i="1"/>
  <c r="ET10" i="9"/>
  <c r="X3" i="1"/>
  <c r="ET11" i="9"/>
  <c r="X4" i="1"/>
  <c r="ET12" i="9"/>
  <c r="X5" i="1"/>
  <c r="ET16" i="9"/>
  <c r="X6" i="1"/>
  <c r="ET17" i="9"/>
  <c r="X7" i="1"/>
  <c r="ET18" i="9"/>
  <c r="X8" i="1"/>
  <c r="ET19" i="9"/>
  <c r="X9" i="1"/>
  <c r="ET20" i="9"/>
  <c r="X10" i="1"/>
  <c r="ET24" i="9"/>
  <c r="X14" i="1"/>
  <c r="ET25" i="9"/>
  <c r="X15" i="1"/>
  <c r="ET26" i="9"/>
  <c r="X16" i="1"/>
  <c r="ET27" i="9"/>
  <c r="X17" i="1"/>
  <c r="ET28" i="9"/>
  <c r="X18" i="1"/>
  <c r="ET29" i="9"/>
  <c r="X19" i="1"/>
  <c r="ET31" i="9"/>
  <c r="X21" i="1"/>
  <c r="ET32" i="9"/>
  <c r="X22" i="1"/>
  <c r="ET33" i="9"/>
  <c r="X23" i="1"/>
  <c r="ET34" i="9"/>
  <c r="X24" i="1"/>
  <c r="ET36" i="9"/>
  <c r="X25" i="1"/>
  <c r="ET37" i="9"/>
  <c r="X26" i="1"/>
  <c r="ET38" i="9"/>
  <c r="X27" i="1"/>
  <c r="ET39" i="9"/>
  <c r="X28" i="1"/>
  <c r="ET40" i="9"/>
  <c r="X29" i="1"/>
  <c r="ET41" i="9"/>
  <c r="X30" i="1"/>
  <c r="ET42" i="9"/>
  <c r="X31" i="1"/>
  <c r="ET43" i="9"/>
  <c r="X32" i="1"/>
  <c r="ET44" i="9"/>
  <c r="X33" i="1"/>
  <c r="ET45" i="9"/>
  <c r="X34" i="1"/>
  <c r="ET47" i="9"/>
  <c r="X35" i="1"/>
  <c r="ET48" i="9"/>
  <c r="X36" i="1"/>
  <c r="ET49" i="9"/>
  <c r="X37" i="1"/>
  <c r="ET50" i="9"/>
  <c r="X38" i="1"/>
  <c r="ET51" i="9"/>
  <c r="X39" i="1"/>
  <c r="ET52" i="9"/>
  <c r="X40" i="1"/>
  <c r="ET53" i="9"/>
  <c r="X41" i="1"/>
  <c r="ET54" i="9"/>
  <c r="X42" i="1"/>
  <c r="ET55" i="9"/>
  <c r="X43" i="1"/>
  <c r="ET56" i="9"/>
  <c r="X44" i="1"/>
  <c r="ET58" i="9"/>
  <c r="X45" i="1"/>
  <c r="ET59" i="9"/>
  <c r="X46" i="1"/>
  <c r="ET60" i="9"/>
  <c r="X47" i="1"/>
  <c r="ET61" i="9"/>
  <c r="X48" i="1"/>
  <c r="ET62" i="9"/>
  <c r="X49" i="1"/>
  <c r="ET63" i="9"/>
  <c r="X50" i="1"/>
  <c r="ET65" i="9"/>
  <c r="X51" i="1"/>
  <c r="ET67" i="9"/>
  <c r="X52" i="1"/>
  <c r="ET68" i="9"/>
  <c r="X53" i="1"/>
  <c r="ET70" i="9"/>
  <c r="X54" i="1"/>
  <c r="ET71" i="9"/>
  <c r="X55" i="1"/>
  <c r="ET72" i="9"/>
  <c r="X56" i="1"/>
  <c r="ET73" i="9"/>
  <c r="X57" i="1"/>
  <c r="ET74" i="9"/>
  <c r="X58" i="1"/>
  <c r="ET75" i="9"/>
  <c r="X59" i="1"/>
  <c r="ET76" i="9"/>
  <c r="X60" i="1"/>
  <c r="ET77" i="9"/>
  <c r="X61" i="1"/>
  <c r="ET78" i="9"/>
  <c r="X62" i="1"/>
  <c r="ET79" i="9"/>
  <c r="X63" i="1"/>
  <c r="ET80" i="9"/>
  <c r="X64" i="1"/>
  <c r="ET81" i="9"/>
  <c r="X65" i="1"/>
  <c r="ET83" i="9"/>
  <c r="X66" i="1"/>
  <c r="ET85" i="9"/>
  <c r="X67" i="1"/>
  <c r="ET86" i="9"/>
  <c r="X68" i="1"/>
  <c r="ET87" i="9"/>
  <c r="X69" i="1"/>
  <c r="ET88" i="9"/>
  <c r="X70" i="1"/>
  <c r="ET89" i="9"/>
  <c r="X71" i="1"/>
  <c r="ET90" i="9"/>
  <c r="X72" i="1"/>
  <c r="ET91" i="9"/>
  <c r="X73" i="1"/>
  <c r="ET92" i="9"/>
  <c r="X74" i="1"/>
  <c r="ET93" i="9"/>
  <c r="X75" i="1"/>
  <c r="ET94" i="9"/>
  <c r="X76" i="1"/>
  <c r="ET95" i="9"/>
  <c r="X77" i="1"/>
  <c r="ET96" i="9"/>
  <c r="X78" i="1"/>
  <c r="ET97" i="9"/>
  <c r="X79" i="1"/>
  <c r="ET98" i="9"/>
  <c r="X80" i="1"/>
  <c r="ET100" i="9"/>
  <c r="X81" i="1"/>
  <c r="ET101" i="9"/>
  <c r="X82" i="1"/>
  <c r="ET102" i="9"/>
  <c r="X83" i="1"/>
  <c r="ET103" i="9"/>
  <c r="X84" i="1"/>
  <c r="ET104" i="9"/>
  <c r="X85" i="1"/>
  <c r="ET105" i="9"/>
  <c r="X86" i="1"/>
  <c r="ET106" i="9"/>
  <c r="X87" i="1"/>
  <c r="ET107" i="9"/>
  <c r="X88" i="1"/>
  <c r="ET110" i="9"/>
  <c r="X89" i="1"/>
  <c r="ET112" i="9"/>
  <c r="X90" i="1"/>
  <c r="ET113" i="9"/>
  <c r="X91" i="1"/>
  <c r="ET114" i="9"/>
  <c r="X92" i="1"/>
  <c r="ET116" i="9"/>
  <c r="X93" i="1"/>
  <c r="ET117" i="9"/>
  <c r="X94" i="1"/>
  <c r="ET118" i="9"/>
  <c r="X95" i="1"/>
  <c r="ET120" i="9"/>
  <c r="X96" i="1"/>
  <c r="ET122" i="9"/>
  <c r="X97" i="1"/>
  <c r="ET123" i="9"/>
  <c r="X98" i="1"/>
  <c r="ET124" i="9"/>
  <c r="X99" i="1"/>
  <c r="ET125" i="9"/>
  <c r="X100" i="1"/>
  <c r="ET126" i="9"/>
  <c r="X101" i="1"/>
  <c r="ET127" i="9"/>
  <c r="X102" i="1"/>
  <c r="ET130" i="9"/>
  <c r="X103" i="1"/>
  <c r="ET131" i="9"/>
  <c r="X104" i="1"/>
  <c r="ET132" i="9"/>
  <c r="X105" i="1"/>
  <c r="ET133" i="9"/>
  <c r="X106" i="1"/>
  <c r="ET134" i="9"/>
  <c r="X107" i="1"/>
  <c r="ET135" i="9"/>
  <c r="X108" i="1"/>
  <c r="ET136" i="9"/>
  <c r="X109" i="1"/>
  <c r="ET138" i="9"/>
  <c r="X110" i="1"/>
  <c r="ET139" i="9"/>
  <c r="X111" i="1"/>
  <c r="ET142" i="9"/>
  <c r="X112" i="1"/>
  <c r="ET143" i="9"/>
  <c r="X113" i="1"/>
  <c r="ET144" i="9"/>
  <c r="X114" i="1"/>
  <c r="ET145" i="9"/>
  <c r="X115" i="1"/>
  <c r="ET146" i="9"/>
  <c r="X116" i="1"/>
  <c r="ET148" i="9"/>
  <c r="X117" i="1"/>
  <c r="ET149" i="9"/>
  <c r="X118" i="1"/>
  <c r="ET150" i="9"/>
  <c r="X119" i="1"/>
  <c r="ET151" i="9"/>
  <c r="X120" i="1"/>
  <c r="ET152" i="9"/>
  <c r="X121" i="1"/>
  <c r="ET153" i="9"/>
  <c r="X122" i="1"/>
  <c r="ET154" i="9"/>
  <c r="X123" i="1"/>
  <c r="ET156" i="9"/>
  <c r="X124" i="1"/>
  <c r="ET157" i="9"/>
  <c r="X125" i="1"/>
  <c r="ET158" i="9"/>
  <c r="X126" i="1"/>
  <c r="ET159" i="9"/>
  <c r="X127" i="1"/>
  <c r="ET160" i="9"/>
  <c r="X128" i="1"/>
  <c r="ET161" i="9"/>
  <c r="X129" i="1"/>
  <c r="ET162" i="9"/>
  <c r="X130" i="1"/>
  <c r="ET163" i="9"/>
  <c r="X131" i="1"/>
  <c r="ET164" i="9"/>
  <c r="X132" i="1"/>
  <c r="ET165" i="9"/>
  <c r="X133" i="1"/>
  <c r="ET166" i="9"/>
  <c r="X134" i="1"/>
  <c r="ET167" i="9"/>
  <c r="X135" i="1"/>
  <c r="ET168" i="9"/>
  <c r="X136" i="1"/>
  <c r="ET169" i="9"/>
  <c r="X137" i="1"/>
  <c r="ET170" i="9"/>
  <c r="X138" i="1"/>
  <c r="ET171" i="9"/>
  <c r="X139" i="1"/>
  <c r="ET172" i="9"/>
  <c r="X140" i="1"/>
  <c r="ET173" i="9"/>
  <c r="X141" i="1"/>
  <c r="ET174" i="9"/>
  <c r="X142" i="1"/>
  <c r="ET176" i="9"/>
  <c r="X143" i="1"/>
  <c r="ET177" i="9"/>
  <c r="X144" i="1"/>
  <c r="ET178" i="9"/>
  <c r="X145" i="1"/>
  <c r="ET179" i="9"/>
  <c r="X146" i="1"/>
  <c r="ET180" i="9"/>
  <c r="X147" i="1"/>
  <c r="ET181" i="9"/>
  <c r="X148" i="1"/>
  <c r="ET183" i="9"/>
  <c r="X149" i="1"/>
  <c r="ET184" i="9"/>
  <c r="X150" i="1"/>
  <c r="ET186" i="9"/>
  <c r="X152" i="1"/>
  <c r="ET187" i="9"/>
  <c r="X153" i="1"/>
  <c r="ET188" i="9"/>
  <c r="X154" i="1"/>
  <c r="ET189" i="9"/>
  <c r="X155" i="1"/>
  <c r="ET190" i="9"/>
  <c r="X156" i="1"/>
  <c r="ET191" i="9"/>
  <c r="X157" i="1"/>
  <c r="ET192" i="9"/>
  <c r="X158" i="1"/>
  <c r="ET193" i="9"/>
  <c r="X159" i="1"/>
  <c r="ET194" i="9"/>
  <c r="X160" i="1"/>
  <c r="ET195" i="9"/>
  <c r="X161" i="1"/>
  <c r="ET196" i="9"/>
  <c r="X162" i="1"/>
  <c r="ET197" i="9"/>
  <c r="X163" i="1"/>
  <c r="ET198" i="9"/>
  <c r="X164" i="1"/>
  <c r="ET199" i="9"/>
  <c r="X165" i="1"/>
  <c r="ET200" i="9"/>
  <c r="X166" i="1"/>
  <c r="ET201" i="9"/>
  <c r="X167" i="1"/>
  <c r="ET202" i="9"/>
  <c r="X168" i="1"/>
  <c r="ET203" i="9"/>
  <c r="X169" i="1"/>
  <c r="ET204" i="9"/>
  <c r="X170" i="1"/>
  <c r="ET205" i="9"/>
  <c r="X171" i="1"/>
  <c r="ET206" i="9"/>
  <c r="X172" i="1"/>
  <c r="ET207" i="9"/>
  <c r="X173" i="1"/>
  <c r="ET208" i="9"/>
  <c r="X174" i="1"/>
  <c r="ET209" i="9"/>
  <c r="X175" i="1"/>
  <c r="ET210" i="9"/>
  <c r="X176" i="1"/>
  <c r="ET211" i="9"/>
  <c r="X177" i="1"/>
  <c r="ET212" i="9"/>
  <c r="X178" i="1"/>
  <c r="ET213" i="9"/>
  <c r="X179" i="1"/>
  <c r="ET214" i="9"/>
  <c r="X180" i="1"/>
  <c r="ET215" i="9"/>
  <c r="X181" i="1"/>
  <c r="ET217" i="9"/>
  <c r="X182" i="1"/>
  <c r="ET218" i="9"/>
  <c r="X183" i="1"/>
  <c r="ET219" i="9"/>
  <c r="X184" i="1"/>
  <c r="ET220" i="9"/>
  <c r="X185" i="1"/>
  <c r="ET221" i="9"/>
  <c r="X186" i="1"/>
  <c r="ET223" i="9"/>
  <c r="X187" i="1"/>
  <c r="ET224" i="9"/>
  <c r="X188" i="1"/>
  <c r="ET228" i="9"/>
  <c r="X189" i="1"/>
  <c r="ET229" i="9"/>
  <c r="X190" i="1"/>
  <c r="ET230" i="9"/>
  <c r="X191" i="1"/>
  <c r="ET231" i="9"/>
  <c r="X192" i="1"/>
  <c r="ET232" i="9"/>
  <c r="X193" i="1"/>
  <c r="ET234" i="9"/>
  <c r="X194" i="1"/>
  <c r="ET236" i="9"/>
  <c r="X195" i="1"/>
  <c r="ET237" i="9"/>
  <c r="X196" i="1"/>
  <c r="ET238" i="9"/>
  <c r="X197" i="1"/>
  <c r="ET239" i="9"/>
  <c r="X198" i="1"/>
  <c r="ET240" i="9"/>
  <c r="X199" i="1"/>
  <c r="ET241" i="9"/>
  <c r="X200" i="1"/>
  <c r="ET243" i="9"/>
  <c r="X201" i="1"/>
  <c r="ET244" i="9"/>
  <c r="X202" i="1"/>
  <c r="ET245" i="9"/>
  <c r="X203" i="1"/>
  <c r="ET246" i="9"/>
  <c r="X204" i="1"/>
  <c r="ET247" i="9"/>
  <c r="X205" i="1"/>
  <c r="ET248" i="9"/>
  <c r="X206" i="1"/>
  <c r="ET249" i="9"/>
  <c r="X207" i="1"/>
  <c r="ET250" i="9"/>
  <c r="X208" i="1"/>
  <c r="ET251" i="9"/>
  <c r="X209" i="1"/>
  <c r="ET252" i="9"/>
  <c r="X210" i="1"/>
  <c r="ET253" i="9"/>
  <c r="X211" i="1"/>
  <c r="ET254" i="9"/>
  <c r="X212" i="1"/>
  <c r="ET255" i="9"/>
  <c r="X213" i="1"/>
  <c r="ET256" i="9"/>
  <c r="X214" i="1"/>
  <c r="ET257" i="9"/>
  <c r="X215" i="1"/>
  <c r="ET258" i="9"/>
  <c r="X216" i="1"/>
  <c r="ET260" i="9"/>
  <c r="X217" i="1"/>
  <c r="ET261" i="9"/>
  <c r="X218" i="1"/>
  <c r="ET263" i="9"/>
  <c r="X219" i="1"/>
  <c r="ET265" i="9"/>
  <c r="X220" i="1"/>
  <c r="ET266" i="9"/>
  <c r="X221" i="1"/>
  <c r="ET267" i="9"/>
  <c r="X222" i="1"/>
  <c r="ET268" i="9"/>
  <c r="X223" i="1"/>
  <c r="ET270" i="9"/>
  <c r="X224" i="1"/>
  <c r="ET271" i="9"/>
  <c r="X225" i="1"/>
  <c r="ET272" i="9"/>
  <c r="X226" i="1"/>
  <c r="ET273" i="9"/>
  <c r="X227" i="1"/>
  <c r="ET274" i="9"/>
  <c r="X228" i="1"/>
  <c r="ET275" i="9"/>
  <c r="X229" i="1"/>
  <c r="ET276" i="9"/>
  <c r="X230" i="1"/>
  <c r="ET279" i="9"/>
  <c r="X231" i="1"/>
  <c r="ET280" i="9"/>
  <c r="X232" i="1"/>
  <c r="ET281" i="9"/>
  <c r="X233" i="1"/>
  <c r="ET282" i="9"/>
  <c r="X234" i="1"/>
  <c r="ET283" i="9"/>
  <c r="X235" i="1"/>
  <c r="ET284" i="9"/>
  <c r="X236" i="1"/>
  <c r="ET285" i="9"/>
  <c r="X237" i="1"/>
  <c r="ET286" i="9"/>
  <c r="X238" i="1"/>
  <c r="ET287" i="9"/>
  <c r="X239" i="1"/>
  <c r="ET288" i="9"/>
  <c r="X240" i="1"/>
  <c r="ET289" i="9"/>
  <c r="X241" i="1"/>
  <c r="ET290" i="9"/>
  <c r="X242" i="1"/>
  <c r="ET291" i="9"/>
  <c r="X243" i="1"/>
  <c r="ET292" i="9"/>
  <c r="X244" i="1"/>
  <c r="ET293" i="9"/>
  <c r="X245" i="1"/>
  <c r="ET294" i="9"/>
  <c r="X246" i="1"/>
  <c r="ET295" i="9"/>
  <c r="X247" i="1"/>
  <c r="ET297" i="9"/>
  <c r="X248" i="1"/>
  <c r="ET298" i="9"/>
  <c r="X249" i="1"/>
  <c r="ET299" i="9"/>
  <c r="X250" i="1"/>
  <c r="ET300" i="9"/>
  <c r="X251" i="1"/>
  <c r="ET301" i="9"/>
  <c r="X252" i="1"/>
  <c r="ET302" i="9"/>
  <c r="X253" i="1"/>
  <c r="ET304" i="9"/>
  <c r="X254" i="1"/>
  <c r="ET305" i="9"/>
  <c r="X255" i="1"/>
  <c r="ET306" i="9"/>
  <c r="X256" i="1"/>
  <c r="ET307" i="9"/>
  <c r="X257" i="1"/>
  <c r="ET309" i="9"/>
  <c r="X258" i="1"/>
  <c r="ET310" i="9"/>
  <c r="X259" i="1"/>
  <c r="ET311" i="9"/>
  <c r="X260" i="1"/>
  <c r="ET312" i="9"/>
  <c r="X261" i="1"/>
  <c r="ET313" i="9"/>
  <c r="X262" i="1"/>
  <c r="ET314" i="9"/>
  <c r="X263" i="1"/>
  <c r="ET315" i="9"/>
  <c r="X264" i="1"/>
  <c r="ET316" i="9"/>
  <c r="X265" i="1"/>
  <c r="ET318" i="9"/>
  <c r="X266" i="1"/>
  <c r="ET319" i="9"/>
  <c r="X267" i="1"/>
  <c r="ET320" i="9"/>
  <c r="X268" i="1"/>
  <c r="ET321" i="9"/>
  <c r="X269" i="1"/>
  <c r="ET322" i="9"/>
  <c r="X270" i="1"/>
  <c r="ET323" i="9"/>
  <c r="X271" i="1"/>
  <c r="ET324" i="9"/>
  <c r="X272" i="1"/>
  <c r="ET325" i="9"/>
  <c r="X273" i="1"/>
  <c r="ET326" i="9"/>
  <c r="X274" i="1"/>
  <c r="ET327" i="9"/>
  <c r="X275" i="1"/>
  <c r="ET328" i="9"/>
  <c r="X276" i="1"/>
  <c r="ET329" i="9"/>
  <c r="X277" i="1"/>
  <c r="ET330" i="9"/>
  <c r="X278" i="1"/>
  <c r="ET331" i="9"/>
  <c r="X279" i="1"/>
  <c r="ET332" i="9"/>
  <c r="X280" i="1"/>
  <c r="ET333" i="9"/>
  <c r="X281" i="1"/>
  <c r="ET334" i="9"/>
  <c r="X282" i="1"/>
  <c r="ET335" i="9"/>
  <c r="X283" i="1"/>
  <c r="ET337" i="9"/>
  <c r="X284" i="1"/>
  <c r="ET338" i="9"/>
  <c r="X285" i="1"/>
  <c r="ET339" i="9"/>
  <c r="X286" i="1"/>
  <c r="ET340" i="9"/>
  <c r="X287" i="1"/>
  <c r="ET341" i="9"/>
  <c r="X288" i="1"/>
  <c r="ET342" i="9"/>
  <c r="X289" i="1"/>
  <c r="ET343" i="9"/>
  <c r="X290" i="1"/>
  <c r="ET344" i="9"/>
  <c r="X291" i="1"/>
  <c r="ET345" i="9"/>
  <c r="X292" i="1"/>
  <c r="ET346" i="9"/>
  <c r="X293" i="1"/>
  <c r="ET347" i="9"/>
  <c r="X294" i="1"/>
  <c r="ET348" i="9"/>
  <c r="X295" i="1"/>
  <c r="ET350" i="9"/>
  <c r="X296" i="1"/>
  <c r="ET351" i="9"/>
  <c r="X297" i="1"/>
  <c r="ET352" i="9"/>
  <c r="X298" i="1"/>
  <c r="ET353" i="9"/>
  <c r="X299" i="1"/>
  <c r="ET354" i="9"/>
  <c r="X300" i="1"/>
  <c r="ET355" i="9"/>
  <c r="X301" i="1"/>
  <c r="ET356" i="9"/>
  <c r="X302" i="1"/>
  <c r="ET357" i="9"/>
  <c r="X303" i="1"/>
  <c r="ET358" i="9"/>
  <c r="X304" i="1"/>
  <c r="ET359" i="9"/>
  <c r="X305" i="1"/>
  <c r="ET360" i="9"/>
  <c r="X306" i="1"/>
  <c r="ET362" i="9"/>
  <c r="X307" i="1"/>
  <c r="ET363" i="9"/>
  <c r="X308" i="1"/>
  <c r="ET364" i="9"/>
  <c r="X309" i="1"/>
  <c r="ET365" i="9"/>
  <c r="X310" i="1"/>
  <c r="ET367" i="9"/>
  <c r="X311" i="1"/>
  <c r="ET368" i="9"/>
  <c r="X312" i="1"/>
  <c r="ET369" i="9"/>
  <c r="X313" i="1"/>
  <c r="ET370" i="9"/>
  <c r="X314" i="1"/>
  <c r="ET371" i="9"/>
  <c r="X315" i="1"/>
  <c r="ET372" i="9"/>
  <c r="X316" i="1"/>
  <c r="ET373" i="9"/>
  <c r="X317" i="1"/>
  <c r="ET374" i="9"/>
  <c r="X318" i="1"/>
  <c r="ET375" i="9"/>
  <c r="X319" i="1"/>
  <c r="ET376" i="9"/>
  <c r="X320" i="1"/>
  <c r="ET377" i="9"/>
  <c r="X321" i="1"/>
  <c r="ET378" i="9"/>
  <c r="X322" i="1"/>
  <c r="ET379" i="9"/>
  <c r="X323" i="1"/>
  <c r="ET380" i="9"/>
  <c r="X324" i="1"/>
  <c r="ET381" i="9"/>
  <c r="X325" i="1"/>
  <c r="ET382" i="9"/>
  <c r="X326" i="1"/>
  <c r="ET383" i="9"/>
  <c r="X327" i="1"/>
  <c r="ET384" i="9"/>
  <c r="X328" i="1"/>
  <c r="ET385" i="9"/>
  <c r="X329" i="1"/>
  <c r="ET386" i="9"/>
  <c r="X330" i="1"/>
  <c r="ET387" i="9"/>
  <c r="X331" i="1"/>
  <c r="ET388" i="9"/>
  <c r="X332" i="1"/>
  <c r="ET390" i="9"/>
  <c r="X333" i="1"/>
  <c r="ET391" i="9"/>
  <c r="X334" i="1"/>
  <c r="ET393" i="9"/>
  <c r="X335" i="1"/>
  <c r="ET394" i="9"/>
  <c r="X336" i="1"/>
  <c r="ET395" i="9"/>
  <c r="X337" i="1"/>
  <c r="ET396" i="9"/>
  <c r="X338" i="1"/>
  <c r="ET397" i="9"/>
  <c r="X339" i="1"/>
  <c r="ET398" i="9"/>
  <c r="X340" i="1"/>
  <c r="ET399" i="9"/>
  <c r="X341" i="1"/>
  <c r="ET400" i="9"/>
  <c r="X342" i="1"/>
  <c r="ET401" i="9"/>
  <c r="X343" i="1"/>
  <c r="ET402" i="9"/>
  <c r="X344" i="1"/>
  <c r="ET403" i="9"/>
  <c r="X345" i="1"/>
  <c r="ET404" i="9"/>
  <c r="X346" i="1"/>
  <c r="ET405" i="9"/>
  <c r="X347" i="1"/>
  <c r="ET406" i="9"/>
  <c r="X348" i="1"/>
  <c r="ET407" i="9"/>
  <c r="X349" i="1"/>
  <c r="ET408" i="9"/>
  <c r="X350" i="1"/>
  <c r="ET410" i="9"/>
  <c r="X351" i="1"/>
  <c r="ET411" i="9"/>
  <c r="X352" i="1"/>
  <c r="ET412" i="9"/>
  <c r="X353" i="1"/>
  <c r="ET413" i="9"/>
  <c r="X354" i="1"/>
  <c r="ET414" i="9"/>
  <c r="X355" i="1"/>
  <c r="X399" i="1"/>
  <c r="X424" i="1"/>
  <c r="ES21" i="9"/>
  <c r="W11" i="1"/>
  <c r="ES22" i="9"/>
  <c r="W12" i="1"/>
  <c r="ES23" i="9"/>
  <c r="W13" i="1"/>
  <c r="ES30" i="9"/>
  <c r="W20" i="1"/>
  <c r="ES10" i="9"/>
  <c r="W3" i="1"/>
  <c r="ES11" i="9"/>
  <c r="W4" i="1"/>
  <c r="ES12" i="9"/>
  <c r="W5" i="1"/>
  <c r="ES16" i="9"/>
  <c r="W6" i="1"/>
  <c r="ES17" i="9"/>
  <c r="W7" i="1"/>
  <c r="ES18" i="9"/>
  <c r="W8" i="1"/>
  <c r="ES19" i="9"/>
  <c r="W9" i="1"/>
  <c r="ES20" i="9"/>
  <c r="W10" i="1"/>
  <c r="ES24" i="9"/>
  <c r="W14" i="1"/>
  <c r="ES25" i="9"/>
  <c r="W15" i="1"/>
  <c r="ES26" i="9"/>
  <c r="W16" i="1"/>
  <c r="ES27" i="9"/>
  <c r="W17" i="1"/>
  <c r="ES28" i="9"/>
  <c r="W18" i="1"/>
  <c r="ES29" i="9"/>
  <c r="W19" i="1"/>
  <c r="ES31" i="9"/>
  <c r="W21" i="1"/>
  <c r="ES32" i="9"/>
  <c r="W22" i="1"/>
  <c r="ES33" i="9"/>
  <c r="W23" i="1"/>
  <c r="ES34" i="9"/>
  <c r="W24" i="1"/>
  <c r="ES36" i="9"/>
  <c r="W25" i="1"/>
  <c r="ES37" i="9"/>
  <c r="W26" i="1"/>
  <c r="ES38" i="9"/>
  <c r="W27" i="1"/>
  <c r="ES39" i="9"/>
  <c r="W28" i="1"/>
  <c r="ES40" i="9"/>
  <c r="W29" i="1"/>
  <c r="ES41" i="9"/>
  <c r="W30" i="1"/>
  <c r="ES42" i="9"/>
  <c r="W31" i="1"/>
  <c r="ES43" i="9"/>
  <c r="W32" i="1"/>
  <c r="ES44" i="9"/>
  <c r="W33" i="1"/>
  <c r="ES45" i="9"/>
  <c r="W34" i="1"/>
  <c r="ES47" i="9"/>
  <c r="W35" i="1"/>
  <c r="ES48" i="9"/>
  <c r="W36" i="1"/>
  <c r="ES49" i="9"/>
  <c r="W37" i="1"/>
  <c r="ES50" i="9"/>
  <c r="W38" i="1"/>
  <c r="ES51" i="9"/>
  <c r="W39" i="1"/>
  <c r="ES52" i="9"/>
  <c r="W40" i="1"/>
  <c r="ES53" i="9"/>
  <c r="W41" i="1"/>
  <c r="ES54" i="9"/>
  <c r="W42" i="1"/>
  <c r="ES55" i="9"/>
  <c r="W43" i="1"/>
  <c r="ES56" i="9"/>
  <c r="W44" i="1"/>
  <c r="ES58" i="9"/>
  <c r="W45" i="1"/>
  <c r="ES59" i="9"/>
  <c r="W46" i="1"/>
  <c r="ES60" i="9"/>
  <c r="W47" i="1"/>
  <c r="ES61" i="9"/>
  <c r="W48" i="1"/>
  <c r="ES62" i="9"/>
  <c r="W49" i="1"/>
  <c r="ES63" i="9"/>
  <c r="W50" i="1"/>
  <c r="ES65" i="9"/>
  <c r="W51" i="1"/>
  <c r="ES67" i="9"/>
  <c r="W52" i="1"/>
  <c r="ES68" i="9"/>
  <c r="W53" i="1"/>
  <c r="ES70" i="9"/>
  <c r="W54" i="1"/>
  <c r="ES71" i="9"/>
  <c r="W55" i="1"/>
  <c r="ES72" i="9"/>
  <c r="W56" i="1"/>
  <c r="ES73" i="9"/>
  <c r="W57" i="1"/>
  <c r="ES74" i="9"/>
  <c r="W58" i="1"/>
  <c r="ES75" i="9"/>
  <c r="W59" i="1"/>
  <c r="ES76" i="9"/>
  <c r="W60" i="1"/>
  <c r="ES77" i="9"/>
  <c r="W61" i="1"/>
  <c r="ES78" i="9"/>
  <c r="W62" i="1"/>
  <c r="ES79" i="9"/>
  <c r="W63" i="1"/>
  <c r="ES80" i="9"/>
  <c r="W64" i="1"/>
  <c r="ES81" i="9"/>
  <c r="W65" i="1"/>
  <c r="ES83" i="9"/>
  <c r="W66" i="1"/>
  <c r="ES85" i="9"/>
  <c r="W67" i="1"/>
  <c r="ES86" i="9"/>
  <c r="W68" i="1"/>
  <c r="ES87" i="9"/>
  <c r="W69" i="1"/>
  <c r="ES88" i="9"/>
  <c r="W70" i="1"/>
  <c r="ES89" i="9"/>
  <c r="W71" i="1"/>
  <c r="ES90" i="9"/>
  <c r="W72" i="1"/>
  <c r="ES91" i="9"/>
  <c r="W73" i="1"/>
  <c r="ES92" i="9"/>
  <c r="W74" i="1"/>
  <c r="ES93" i="9"/>
  <c r="W75" i="1"/>
  <c r="ES94" i="9"/>
  <c r="W76" i="1"/>
  <c r="ES95" i="9"/>
  <c r="W77" i="1"/>
  <c r="ES96" i="9"/>
  <c r="W78" i="1"/>
  <c r="ES97" i="9"/>
  <c r="W79" i="1"/>
  <c r="ES98" i="9"/>
  <c r="W80" i="1"/>
  <c r="ES100" i="9"/>
  <c r="W81" i="1"/>
  <c r="ES101" i="9"/>
  <c r="W82" i="1"/>
  <c r="ES102" i="9"/>
  <c r="W83" i="1"/>
  <c r="ES103" i="9"/>
  <c r="W84" i="1"/>
  <c r="ES104" i="9"/>
  <c r="W85" i="1"/>
  <c r="ES105" i="9"/>
  <c r="W86" i="1"/>
  <c r="ES106" i="9"/>
  <c r="W87" i="1"/>
  <c r="ES107" i="9"/>
  <c r="W88" i="1"/>
  <c r="ES110" i="9"/>
  <c r="W89" i="1"/>
  <c r="ES112" i="9"/>
  <c r="W90" i="1"/>
  <c r="ES113" i="9"/>
  <c r="W91" i="1"/>
  <c r="ES114" i="9"/>
  <c r="W92" i="1"/>
  <c r="ES116" i="9"/>
  <c r="W93" i="1"/>
  <c r="ES117" i="9"/>
  <c r="W94" i="1"/>
  <c r="ES118" i="9"/>
  <c r="W95" i="1"/>
  <c r="ES120" i="9"/>
  <c r="W96" i="1"/>
  <c r="ES122" i="9"/>
  <c r="W97" i="1"/>
  <c r="ES123" i="9"/>
  <c r="W98" i="1"/>
  <c r="ES124" i="9"/>
  <c r="W99" i="1"/>
  <c r="ES125" i="9"/>
  <c r="W100" i="1"/>
  <c r="ES126" i="9"/>
  <c r="W101" i="1"/>
  <c r="ES127" i="9"/>
  <c r="W102" i="1"/>
  <c r="ES130" i="9"/>
  <c r="W103" i="1"/>
  <c r="ES131" i="9"/>
  <c r="W104" i="1"/>
  <c r="ES132" i="9"/>
  <c r="W105" i="1"/>
  <c r="ES133" i="9"/>
  <c r="W106" i="1"/>
  <c r="ES134" i="9"/>
  <c r="W107" i="1"/>
  <c r="ES135" i="9"/>
  <c r="W108" i="1"/>
  <c r="ES136" i="9"/>
  <c r="W109" i="1"/>
  <c r="ES138" i="9"/>
  <c r="W110" i="1"/>
  <c r="ES139" i="9"/>
  <c r="W111" i="1"/>
  <c r="ES142" i="9"/>
  <c r="W112" i="1"/>
  <c r="ES143" i="9"/>
  <c r="W113" i="1"/>
  <c r="ES144" i="9"/>
  <c r="W114" i="1"/>
  <c r="ES145" i="9"/>
  <c r="W115" i="1"/>
  <c r="ES146" i="9"/>
  <c r="W116" i="1"/>
  <c r="ES148" i="9"/>
  <c r="W117" i="1"/>
  <c r="ES149" i="9"/>
  <c r="W118" i="1"/>
  <c r="ES150" i="9"/>
  <c r="W119" i="1"/>
  <c r="ES151" i="9"/>
  <c r="W120" i="1"/>
  <c r="ES152" i="9"/>
  <c r="W121" i="1"/>
  <c r="ES153" i="9"/>
  <c r="W122" i="1"/>
  <c r="ES154" i="9"/>
  <c r="W123" i="1"/>
  <c r="ES156" i="9"/>
  <c r="W124" i="1"/>
  <c r="ES157" i="9"/>
  <c r="W125" i="1"/>
  <c r="ES158" i="9"/>
  <c r="W126" i="1"/>
  <c r="ES159" i="9"/>
  <c r="W127" i="1"/>
  <c r="ES160" i="9"/>
  <c r="W128" i="1"/>
  <c r="ES161" i="9"/>
  <c r="W129" i="1"/>
  <c r="ES162" i="9"/>
  <c r="W130" i="1"/>
  <c r="ES163" i="9"/>
  <c r="W131" i="1"/>
  <c r="ES164" i="9"/>
  <c r="W132" i="1"/>
  <c r="ES165" i="9"/>
  <c r="W133" i="1"/>
  <c r="ES166" i="9"/>
  <c r="W134" i="1"/>
  <c r="ES167" i="9"/>
  <c r="W135" i="1"/>
  <c r="ES168" i="9"/>
  <c r="W136" i="1"/>
  <c r="ES169" i="9"/>
  <c r="W137" i="1"/>
  <c r="ES170" i="9"/>
  <c r="W138" i="1"/>
  <c r="ES171" i="9"/>
  <c r="W139" i="1"/>
  <c r="ES172" i="9"/>
  <c r="W140" i="1"/>
  <c r="ES173" i="9"/>
  <c r="W141" i="1"/>
  <c r="ES174" i="9"/>
  <c r="W142" i="1"/>
  <c r="ES176" i="9"/>
  <c r="W143" i="1"/>
  <c r="ES177" i="9"/>
  <c r="W144" i="1"/>
  <c r="ES178" i="9"/>
  <c r="W145" i="1"/>
  <c r="ES179" i="9"/>
  <c r="W146" i="1"/>
  <c r="ES180" i="9"/>
  <c r="W147" i="1"/>
  <c r="ES181" i="9"/>
  <c r="W148" i="1"/>
  <c r="ES183" i="9"/>
  <c r="W149" i="1"/>
  <c r="ES184" i="9"/>
  <c r="W150" i="1"/>
  <c r="ES186" i="9"/>
  <c r="W152" i="1"/>
  <c r="ES187" i="9"/>
  <c r="W153" i="1"/>
  <c r="ES188" i="9"/>
  <c r="W154" i="1"/>
  <c r="ES189" i="9"/>
  <c r="W155" i="1"/>
  <c r="ES190" i="9"/>
  <c r="W156" i="1"/>
  <c r="ES191" i="9"/>
  <c r="W157" i="1"/>
  <c r="ES192" i="9"/>
  <c r="W158" i="1"/>
  <c r="ES193" i="9"/>
  <c r="W159" i="1"/>
  <c r="ES194" i="9"/>
  <c r="W160" i="1"/>
  <c r="ES195" i="9"/>
  <c r="W161" i="1"/>
  <c r="ES196" i="9"/>
  <c r="W162" i="1"/>
  <c r="ES197" i="9"/>
  <c r="W163" i="1"/>
  <c r="ES198" i="9"/>
  <c r="W164" i="1"/>
  <c r="ES199" i="9"/>
  <c r="W165" i="1"/>
  <c r="ES200" i="9"/>
  <c r="W166" i="1"/>
  <c r="ES201" i="9"/>
  <c r="W167" i="1"/>
  <c r="ES202" i="9"/>
  <c r="W168" i="1"/>
  <c r="ES203" i="9"/>
  <c r="W169" i="1"/>
  <c r="ES204" i="9"/>
  <c r="W170" i="1"/>
  <c r="ES205" i="9"/>
  <c r="W171" i="1"/>
  <c r="ES206" i="9"/>
  <c r="W172" i="1"/>
  <c r="ES207" i="9"/>
  <c r="W173" i="1"/>
  <c r="ES208" i="9"/>
  <c r="W174" i="1"/>
  <c r="ES209" i="9"/>
  <c r="W175" i="1"/>
  <c r="ES210" i="9"/>
  <c r="W176" i="1"/>
  <c r="ES211" i="9"/>
  <c r="W177" i="1"/>
  <c r="ES212" i="9"/>
  <c r="W178" i="1"/>
  <c r="ES213" i="9"/>
  <c r="W179" i="1"/>
  <c r="ES214" i="9"/>
  <c r="W180" i="1"/>
  <c r="ES215" i="9"/>
  <c r="W181" i="1"/>
  <c r="ES217" i="9"/>
  <c r="W182" i="1"/>
  <c r="ES218" i="9"/>
  <c r="W183" i="1"/>
  <c r="ES219" i="9"/>
  <c r="W184" i="1"/>
  <c r="ES220" i="9"/>
  <c r="W185" i="1"/>
  <c r="ES221" i="9"/>
  <c r="W186" i="1"/>
  <c r="ES223" i="9"/>
  <c r="W187" i="1"/>
  <c r="ES224" i="9"/>
  <c r="W188" i="1"/>
  <c r="ES228" i="9"/>
  <c r="W189" i="1"/>
  <c r="ES229" i="9"/>
  <c r="W190" i="1"/>
  <c r="ES230" i="9"/>
  <c r="W191" i="1"/>
  <c r="ES231" i="9"/>
  <c r="W192" i="1"/>
  <c r="ES232" i="9"/>
  <c r="W193" i="1"/>
  <c r="ES234" i="9"/>
  <c r="W194" i="1"/>
  <c r="ES236" i="9"/>
  <c r="W195" i="1"/>
  <c r="ES237" i="9"/>
  <c r="W196" i="1"/>
  <c r="ES238" i="9"/>
  <c r="W197" i="1"/>
  <c r="ES239" i="9"/>
  <c r="W198" i="1"/>
  <c r="ES240" i="9"/>
  <c r="W199" i="1"/>
  <c r="ES241" i="9"/>
  <c r="W200" i="1"/>
  <c r="ES243" i="9"/>
  <c r="W201" i="1"/>
  <c r="ES244" i="9"/>
  <c r="W202" i="1"/>
  <c r="ES245" i="9"/>
  <c r="W203" i="1"/>
  <c r="ES246" i="9"/>
  <c r="W204" i="1"/>
  <c r="ES247" i="9"/>
  <c r="W205" i="1"/>
  <c r="ES248" i="9"/>
  <c r="W206" i="1"/>
  <c r="ES249" i="9"/>
  <c r="W207" i="1"/>
  <c r="ES250" i="9"/>
  <c r="W208" i="1"/>
  <c r="ES251" i="9"/>
  <c r="W209" i="1"/>
  <c r="ES252" i="9"/>
  <c r="W210" i="1"/>
  <c r="ES253" i="9"/>
  <c r="W211" i="1"/>
  <c r="ES254" i="9"/>
  <c r="W212" i="1"/>
  <c r="ES255" i="9"/>
  <c r="W213" i="1"/>
  <c r="ES256" i="9"/>
  <c r="W214" i="1"/>
  <c r="ES257" i="9"/>
  <c r="W215" i="1"/>
  <c r="ES258" i="9"/>
  <c r="W216" i="1"/>
  <c r="ES260" i="9"/>
  <c r="W217" i="1"/>
  <c r="ES261" i="9"/>
  <c r="W218" i="1"/>
  <c r="ES263" i="9"/>
  <c r="W219" i="1"/>
  <c r="ES265" i="9"/>
  <c r="W220" i="1"/>
  <c r="ES266" i="9"/>
  <c r="W221" i="1"/>
  <c r="ES267" i="9"/>
  <c r="W222" i="1"/>
  <c r="ES268" i="9"/>
  <c r="W223" i="1"/>
  <c r="ES270" i="9"/>
  <c r="W224" i="1"/>
  <c r="ES271" i="9"/>
  <c r="W225" i="1"/>
  <c r="ES272" i="9"/>
  <c r="W226" i="1"/>
  <c r="ES273" i="9"/>
  <c r="W227" i="1"/>
  <c r="ES274" i="9"/>
  <c r="W228" i="1"/>
  <c r="ES275" i="9"/>
  <c r="W229" i="1"/>
  <c r="ES276" i="9"/>
  <c r="W230" i="1"/>
  <c r="ES279" i="9"/>
  <c r="W231" i="1"/>
  <c r="ES280" i="9"/>
  <c r="W232" i="1"/>
  <c r="ES281" i="9"/>
  <c r="W233" i="1"/>
  <c r="ES282" i="9"/>
  <c r="W234" i="1"/>
  <c r="ES283" i="9"/>
  <c r="W235" i="1"/>
  <c r="ES284" i="9"/>
  <c r="W236" i="1"/>
  <c r="ES285" i="9"/>
  <c r="W237" i="1"/>
  <c r="ES286" i="9"/>
  <c r="W238" i="1"/>
  <c r="ES287" i="9"/>
  <c r="W239" i="1"/>
  <c r="ES288" i="9"/>
  <c r="W240" i="1"/>
  <c r="ES289" i="9"/>
  <c r="W241" i="1"/>
  <c r="ES290" i="9"/>
  <c r="W242" i="1"/>
  <c r="ES291" i="9"/>
  <c r="W243" i="1"/>
  <c r="ES292" i="9"/>
  <c r="W244" i="1"/>
  <c r="ES293" i="9"/>
  <c r="W245" i="1"/>
  <c r="ES294" i="9"/>
  <c r="W246" i="1"/>
  <c r="ES295" i="9"/>
  <c r="W247" i="1"/>
  <c r="ES297" i="9"/>
  <c r="W248" i="1"/>
  <c r="ES298" i="9"/>
  <c r="W249" i="1"/>
  <c r="ES299" i="9"/>
  <c r="W250" i="1"/>
  <c r="ES300" i="9"/>
  <c r="W251" i="1"/>
  <c r="ES301" i="9"/>
  <c r="W252" i="1"/>
  <c r="ES302" i="9"/>
  <c r="W253" i="1"/>
  <c r="ES304" i="9"/>
  <c r="W254" i="1"/>
  <c r="ES305" i="9"/>
  <c r="W255" i="1"/>
  <c r="ES306" i="9"/>
  <c r="W256" i="1"/>
  <c r="ES307" i="9"/>
  <c r="W257" i="1"/>
  <c r="ES309" i="9"/>
  <c r="W258" i="1"/>
  <c r="ES310" i="9"/>
  <c r="W259" i="1"/>
  <c r="ES311" i="9"/>
  <c r="W260" i="1"/>
  <c r="ES312" i="9"/>
  <c r="W261" i="1"/>
  <c r="ES313" i="9"/>
  <c r="W262" i="1"/>
  <c r="ES314" i="9"/>
  <c r="W263" i="1"/>
  <c r="ES315" i="9"/>
  <c r="W264" i="1"/>
  <c r="ES316" i="9"/>
  <c r="W265" i="1"/>
  <c r="ES318" i="9"/>
  <c r="W266" i="1"/>
  <c r="ES319" i="9"/>
  <c r="W267" i="1"/>
  <c r="ES320" i="9"/>
  <c r="W268" i="1"/>
  <c r="ES321" i="9"/>
  <c r="W269" i="1"/>
  <c r="ES322" i="9"/>
  <c r="W270" i="1"/>
  <c r="ES323" i="9"/>
  <c r="W271" i="1"/>
  <c r="ES324" i="9"/>
  <c r="W272" i="1"/>
  <c r="ES325" i="9"/>
  <c r="W273" i="1"/>
  <c r="ES326" i="9"/>
  <c r="W274" i="1"/>
  <c r="ES327" i="9"/>
  <c r="W275" i="1"/>
  <c r="ES328" i="9"/>
  <c r="W276" i="1"/>
  <c r="ES329" i="9"/>
  <c r="W277" i="1"/>
  <c r="ES330" i="9"/>
  <c r="W278" i="1"/>
  <c r="ES331" i="9"/>
  <c r="W279" i="1"/>
  <c r="ES332" i="9"/>
  <c r="W280" i="1"/>
  <c r="ES333" i="9"/>
  <c r="W281" i="1"/>
  <c r="ES334" i="9"/>
  <c r="W282" i="1"/>
  <c r="ES335" i="9"/>
  <c r="W283" i="1"/>
  <c r="ES337" i="9"/>
  <c r="W284" i="1"/>
  <c r="ES338" i="9"/>
  <c r="W285" i="1"/>
  <c r="ES339" i="9"/>
  <c r="W286" i="1"/>
  <c r="ES340" i="9"/>
  <c r="W287" i="1"/>
  <c r="ES341" i="9"/>
  <c r="W288" i="1"/>
  <c r="ES342" i="9"/>
  <c r="W289" i="1"/>
  <c r="ES343" i="9"/>
  <c r="W290" i="1"/>
  <c r="ES344" i="9"/>
  <c r="W291" i="1"/>
  <c r="ES345" i="9"/>
  <c r="W292" i="1"/>
  <c r="ES346" i="9"/>
  <c r="W293" i="1"/>
  <c r="ES347" i="9"/>
  <c r="W294" i="1"/>
  <c r="ES348" i="9"/>
  <c r="W295" i="1"/>
  <c r="ES350" i="9"/>
  <c r="W296" i="1"/>
  <c r="ES351" i="9"/>
  <c r="W297" i="1"/>
  <c r="ES352" i="9"/>
  <c r="W298" i="1"/>
  <c r="ES353" i="9"/>
  <c r="W299" i="1"/>
  <c r="ES354" i="9"/>
  <c r="W300" i="1"/>
  <c r="ES355" i="9"/>
  <c r="W301" i="1"/>
  <c r="ES356" i="9"/>
  <c r="W302" i="1"/>
  <c r="ES357" i="9"/>
  <c r="W303" i="1"/>
  <c r="ES358" i="9"/>
  <c r="W304" i="1"/>
  <c r="ES359" i="9"/>
  <c r="W305" i="1"/>
  <c r="ES360" i="9"/>
  <c r="W306" i="1"/>
  <c r="ES362" i="9"/>
  <c r="W307" i="1"/>
  <c r="ES363" i="9"/>
  <c r="W308" i="1"/>
  <c r="ES364" i="9"/>
  <c r="W309" i="1"/>
  <c r="ES365" i="9"/>
  <c r="W310" i="1"/>
  <c r="ES367" i="9"/>
  <c r="W311" i="1"/>
  <c r="ES368" i="9"/>
  <c r="W312" i="1"/>
  <c r="ES369" i="9"/>
  <c r="W313" i="1"/>
  <c r="ES370" i="9"/>
  <c r="W314" i="1"/>
  <c r="ES371" i="9"/>
  <c r="W315" i="1"/>
  <c r="ES372" i="9"/>
  <c r="W316" i="1"/>
  <c r="ES373" i="9"/>
  <c r="W317" i="1"/>
  <c r="ES374" i="9"/>
  <c r="W318" i="1"/>
  <c r="ES375" i="9"/>
  <c r="W319" i="1"/>
  <c r="ES376" i="9"/>
  <c r="W320" i="1"/>
  <c r="ES377" i="9"/>
  <c r="W321" i="1"/>
  <c r="ES378" i="9"/>
  <c r="W322" i="1"/>
  <c r="ES379" i="9"/>
  <c r="W323" i="1"/>
  <c r="ES380" i="9"/>
  <c r="W324" i="1"/>
  <c r="ES381" i="9"/>
  <c r="W325" i="1"/>
  <c r="ES382" i="9"/>
  <c r="W326" i="1"/>
  <c r="ES383" i="9"/>
  <c r="W327" i="1"/>
  <c r="ES384" i="9"/>
  <c r="W328" i="1"/>
  <c r="ES385" i="9"/>
  <c r="W329" i="1"/>
  <c r="ES386" i="9"/>
  <c r="W330" i="1"/>
  <c r="ES387" i="9"/>
  <c r="W331" i="1"/>
  <c r="ES388" i="9"/>
  <c r="W332" i="1"/>
  <c r="ES390" i="9"/>
  <c r="W333" i="1"/>
  <c r="ES391" i="9"/>
  <c r="W334" i="1"/>
  <c r="ES393" i="9"/>
  <c r="W335" i="1"/>
  <c r="ES394" i="9"/>
  <c r="W336" i="1"/>
  <c r="ES395" i="9"/>
  <c r="W337" i="1"/>
  <c r="ES396" i="9"/>
  <c r="W338" i="1"/>
  <c r="ES397" i="9"/>
  <c r="W339" i="1"/>
  <c r="ES398" i="9"/>
  <c r="W340" i="1"/>
  <c r="ES399" i="9"/>
  <c r="W341" i="1"/>
  <c r="ES400" i="9"/>
  <c r="W342" i="1"/>
  <c r="ES401" i="9"/>
  <c r="W343" i="1"/>
  <c r="ES402" i="9"/>
  <c r="W344" i="1"/>
  <c r="ES403" i="9"/>
  <c r="W345" i="1"/>
  <c r="ES404" i="9"/>
  <c r="W346" i="1"/>
  <c r="ES405" i="9"/>
  <c r="W347" i="1"/>
  <c r="ES406" i="9"/>
  <c r="W348" i="1"/>
  <c r="ES407" i="9"/>
  <c r="W349" i="1"/>
  <c r="ES408" i="9"/>
  <c r="W350" i="1"/>
  <c r="ES410" i="9"/>
  <c r="W351" i="1"/>
  <c r="ES411" i="9"/>
  <c r="W352" i="1"/>
  <c r="ES412" i="9"/>
  <c r="W353" i="1"/>
  <c r="ES413" i="9"/>
  <c r="W354" i="1"/>
  <c r="ES414" i="9"/>
  <c r="W355" i="1"/>
  <c r="W399" i="1"/>
  <c r="W424" i="1"/>
  <c r="ER21" i="9"/>
  <c r="V11" i="1"/>
  <c r="ER22" i="9"/>
  <c r="V12" i="1"/>
  <c r="ER23" i="9"/>
  <c r="V13" i="1"/>
  <c r="ER30" i="9"/>
  <c r="V20" i="1"/>
  <c r="ER10" i="9"/>
  <c r="V3" i="1"/>
  <c r="ER11" i="9"/>
  <c r="V4" i="1"/>
  <c r="ER12" i="9"/>
  <c r="V5" i="1"/>
  <c r="ER16" i="9"/>
  <c r="V6" i="1"/>
  <c r="ER17" i="9"/>
  <c r="V7" i="1"/>
  <c r="ER18" i="9"/>
  <c r="V8" i="1"/>
  <c r="ER19" i="9"/>
  <c r="V9" i="1"/>
  <c r="ER20" i="9"/>
  <c r="V10" i="1"/>
  <c r="ER24" i="9"/>
  <c r="V14" i="1"/>
  <c r="ER25" i="9"/>
  <c r="V15" i="1"/>
  <c r="ER26" i="9"/>
  <c r="V16" i="1"/>
  <c r="ER27" i="9"/>
  <c r="V17" i="1"/>
  <c r="ER28" i="9"/>
  <c r="V18" i="1"/>
  <c r="ER29" i="9"/>
  <c r="V19" i="1"/>
  <c r="ER31" i="9"/>
  <c r="V21" i="1"/>
  <c r="ER32" i="9"/>
  <c r="V22" i="1"/>
  <c r="ER33" i="9"/>
  <c r="V23" i="1"/>
  <c r="ER34" i="9"/>
  <c r="V24" i="1"/>
  <c r="ER36" i="9"/>
  <c r="V25" i="1"/>
  <c r="ER37" i="9"/>
  <c r="V26" i="1"/>
  <c r="ER38" i="9"/>
  <c r="V27" i="1"/>
  <c r="ER39" i="9"/>
  <c r="V28" i="1"/>
  <c r="ER40" i="9"/>
  <c r="V29" i="1"/>
  <c r="ER41" i="9"/>
  <c r="V30" i="1"/>
  <c r="ER42" i="9"/>
  <c r="V31" i="1"/>
  <c r="ER43" i="9"/>
  <c r="V32" i="1"/>
  <c r="ER44" i="9"/>
  <c r="V33" i="1"/>
  <c r="ER45" i="9"/>
  <c r="V34" i="1"/>
  <c r="ER47" i="9"/>
  <c r="V35" i="1"/>
  <c r="ER48" i="9"/>
  <c r="V36" i="1"/>
  <c r="ER49" i="9"/>
  <c r="V37" i="1"/>
  <c r="ER50" i="9"/>
  <c r="V38" i="1"/>
  <c r="ER51" i="9"/>
  <c r="V39" i="1"/>
  <c r="ER52" i="9"/>
  <c r="V40" i="1"/>
  <c r="ER53" i="9"/>
  <c r="V41" i="1"/>
  <c r="ER54" i="9"/>
  <c r="V42" i="1"/>
  <c r="ER55" i="9"/>
  <c r="V43" i="1"/>
  <c r="ER56" i="9"/>
  <c r="V44" i="1"/>
  <c r="ER58" i="9"/>
  <c r="V45" i="1"/>
  <c r="ER59" i="9"/>
  <c r="V46" i="1"/>
  <c r="ER60" i="9"/>
  <c r="V47" i="1"/>
  <c r="ER61" i="9"/>
  <c r="V48" i="1"/>
  <c r="ER62" i="9"/>
  <c r="V49" i="1"/>
  <c r="ER63" i="9"/>
  <c r="V50" i="1"/>
  <c r="ER65" i="9"/>
  <c r="V51" i="1"/>
  <c r="ER67" i="9"/>
  <c r="V52" i="1"/>
  <c r="ER68" i="9"/>
  <c r="V53" i="1"/>
  <c r="ER70" i="9"/>
  <c r="V54" i="1"/>
  <c r="ER71" i="9"/>
  <c r="V55" i="1"/>
  <c r="ER72" i="9"/>
  <c r="V56" i="1"/>
  <c r="ER73" i="9"/>
  <c r="V57" i="1"/>
  <c r="ER74" i="9"/>
  <c r="V58" i="1"/>
  <c r="ER75" i="9"/>
  <c r="V59" i="1"/>
  <c r="ER76" i="9"/>
  <c r="V60" i="1"/>
  <c r="ER77" i="9"/>
  <c r="V61" i="1"/>
  <c r="ER78" i="9"/>
  <c r="V62" i="1"/>
  <c r="ER79" i="9"/>
  <c r="V63" i="1"/>
  <c r="ER80" i="9"/>
  <c r="V64" i="1"/>
  <c r="ER81" i="9"/>
  <c r="V65" i="1"/>
  <c r="ER83" i="9"/>
  <c r="V66" i="1"/>
  <c r="ER85" i="9"/>
  <c r="V67" i="1"/>
  <c r="ER86" i="9"/>
  <c r="V68" i="1"/>
  <c r="ER87" i="9"/>
  <c r="V69" i="1"/>
  <c r="ER88" i="9"/>
  <c r="V70" i="1"/>
  <c r="ER89" i="9"/>
  <c r="V71" i="1"/>
  <c r="ER90" i="9"/>
  <c r="V72" i="1"/>
  <c r="ER91" i="9"/>
  <c r="V73" i="1"/>
  <c r="ER92" i="9"/>
  <c r="V74" i="1"/>
  <c r="ER93" i="9"/>
  <c r="V75" i="1"/>
  <c r="ER94" i="9"/>
  <c r="V76" i="1"/>
  <c r="ER95" i="9"/>
  <c r="V77" i="1"/>
  <c r="ER96" i="9"/>
  <c r="V78" i="1"/>
  <c r="ER97" i="9"/>
  <c r="V79" i="1"/>
  <c r="ER98" i="9"/>
  <c r="V80" i="1"/>
  <c r="ER100" i="9"/>
  <c r="V81" i="1"/>
  <c r="ER101" i="9"/>
  <c r="V82" i="1"/>
  <c r="ER102" i="9"/>
  <c r="V83" i="1"/>
  <c r="ER103" i="9"/>
  <c r="V84" i="1"/>
  <c r="ER104" i="9"/>
  <c r="V85" i="1"/>
  <c r="ER105" i="9"/>
  <c r="V86" i="1"/>
  <c r="ER106" i="9"/>
  <c r="V87" i="1"/>
  <c r="ER107" i="9"/>
  <c r="V88" i="1"/>
  <c r="ER110" i="9"/>
  <c r="V89" i="1"/>
  <c r="ER112" i="9"/>
  <c r="V90" i="1"/>
  <c r="ER113" i="9"/>
  <c r="V91" i="1"/>
  <c r="ER114" i="9"/>
  <c r="V92" i="1"/>
  <c r="ER116" i="9"/>
  <c r="V93" i="1"/>
  <c r="ER117" i="9"/>
  <c r="V94" i="1"/>
  <c r="ER118" i="9"/>
  <c r="V95" i="1"/>
  <c r="ER120" i="9"/>
  <c r="V96" i="1"/>
  <c r="ER122" i="9"/>
  <c r="V97" i="1"/>
  <c r="ER123" i="9"/>
  <c r="V98" i="1"/>
  <c r="ER124" i="9"/>
  <c r="V99" i="1"/>
  <c r="ER125" i="9"/>
  <c r="V100" i="1"/>
  <c r="ER126" i="9"/>
  <c r="V101" i="1"/>
  <c r="ER127" i="9"/>
  <c r="V102" i="1"/>
  <c r="ER130" i="9"/>
  <c r="V103" i="1"/>
  <c r="ER131" i="9"/>
  <c r="V104" i="1"/>
  <c r="ER132" i="9"/>
  <c r="V105" i="1"/>
  <c r="ER133" i="9"/>
  <c r="V106" i="1"/>
  <c r="ER134" i="9"/>
  <c r="V107" i="1"/>
  <c r="ER135" i="9"/>
  <c r="V108" i="1"/>
  <c r="ER136" i="9"/>
  <c r="V109" i="1"/>
  <c r="ER138" i="9"/>
  <c r="V110" i="1"/>
  <c r="ER139" i="9"/>
  <c r="V111" i="1"/>
  <c r="ER142" i="9"/>
  <c r="V112" i="1"/>
  <c r="ER143" i="9"/>
  <c r="V113" i="1"/>
  <c r="ER144" i="9"/>
  <c r="V114" i="1"/>
  <c r="ER145" i="9"/>
  <c r="V115" i="1"/>
  <c r="ER146" i="9"/>
  <c r="V116" i="1"/>
  <c r="ER148" i="9"/>
  <c r="V117" i="1"/>
  <c r="ER149" i="9"/>
  <c r="V118" i="1"/>
  <c r="ER150" i="9"/>
  <c r="V119" i="1"/>
  <c r="ER151" i="9"/>
  <c r="V120" i="1"/>
  <c r="ER152" i="9"/>
  <c r="V121" i="1"/>
  <c r="ER153" i="9"/>
  <c r="V122" i="1"/>
  <c r="ER154" i="9"/>
  <c r="V123" i="1"/>
  <c r="ER156" i="9"/>
  <c r="V124" i="1"/>
  <c r="ER157" i="9"/>
  <c r="V125" i="1"/>
  <c r="ER158" i="9"/>
  <c r="V126" i="1"/>
  <c r="ER159" i="9"/>
  <c r="V127" i="1"/>
  <c r="ER160" i="9"/>
  <c r="V128" i="1"/>
  <c r="ER161" i="9"/>
  <c r="V129" i="1"/>
  <c r="ER162" i="9"/>
  <c r="V130" i="1"/>
  <c r="ER163" i="9"/>
  <c r="V131" i="1"/>
  <c r="ER164" i="9"/>
  <c r="V132" i="1"/>
  <c r="ER165" i="9"/>
  <c r="V133" i="1"/>
  <c r="ER166" i="9"/>
  <c r="V134" i="1"/>
  <c r="ER167" i="9"/>
  <c r="V135" i="1"/>
  <c r="ER168" i="9"/>
  <c r="V136" i="1"/>
  <c r="ER169" i="9"/>
  <c r="V137" i="1"/>
  <c r="ER170" i="9"/>
  <c r="V138" i="1"/>
  <c r="ER171" i="9"/>
  <c r="V139" i="1"/>
  <c r="ER172" i="9"/>
  <c r="V140" i="1"/>
  <c r="ER173" i="9"/>
  <c r="V141" i="1"/>
  <c r="ER174" i="9"/>
  <c r="V142" i="1"/>
  <c r="ER176" i="9"/>
  <c r="V143" i="1"/>
  <c r="ER177" i="9"/>
  <c r="V144" i="1"/>
  <c r="ER178" i="9"/>
  <c r="V145" i="1"/>
  <c r="ER179" i="9"/>
  <c r="V146" i="1"/>
  <c r="ER180" i="9"/>
  <c r="V147" i="1"/>
  <c r="ER181" i="9"/>
  <c r="V148" i="1"/>
  <c r="ER183" i="9"/>
  <c r="V149" i="1"/>
  <c r="ER184" i="9"/>
  <c r="V150" i="1"/>
  <c r="ER186" i="9"/>
  <c r="V152" i="1"/>
  <c r="ER187" i="9"/>
  <c r="V153" i="1"/>
  <c r="ER188" i="9"/>
  <c r="V154" i="1"/>
  <c r="ER189" i="9"/>
  <c r="V155" i="1"/>
  <c r="ER190" i="9"/>
  <c r="V156" i="1"/>
  <c r="ER191" i="9"/>
  <c r="V157" i="1"/>
  <c r="ER192" i="9"/>
  <c r="V158" i="1"/>
  <c r="ER193" i="9"/>
  <c r="V159" i="1"/>
  <c r="ER194" i="9"/>
  <c r="V160" i="1"/>
  <c r="ER195" i="9"/>
  <c r="V161" i="1"/>
  <c r="ER196" i="9"/>
  <c r="V162" i="1"/>
  <c r="ER197" i="9"/>
  <c r="V163" i="1"/>
  <c r="ER198" i="9"/>
  <c r="V164" i="1"/>
  <c r="ER199" i="9"/>
  <c r="V165" i="1"/>
  <c r="ER200" i="9"/>
  <c r="V166" i="1"/>
  <c r="ER201" i="9"/>
  <c r="V167" i="1"/>
  <c r="ER202" i="9"/>
  <c r="V168" i="1"/>
  <c r="ER203" i="9"/>
  <c r="V169" i="1"/>
  <c r="ER204" i="9"/>
  <c r="V170" i="1"/>
  <c r="ER205" i="9"/>
  <c r="V171" i="1"/>
  <c r="ER206" i="9"/>
  <c r="V172" i="1"/>
  <c r="ER207" i="9"/>
  <c r="V173" i="1"/>
  <c r="ER208" i="9"/>
  <c r="V174" i="1"/>
  <c r="ER209" i="9"/>
  <c r="V175" i="1"/>
  <c r="ER210" i="9"/>
  <c r="V176" i="1"/>
  <c r="ER211" i="9"/>
  <c r="V177" i="1"/>
  <c r="ER212" i="9"/>
  <c r="V178" i="1"/>
  <c r="ER213" i="9"/>
  <c r="V179" i="1"/>
  <c r="ER214" i="9"/>
  <c r="V180" i="1"/>
  <c r="ER215" i="9"/>
  <c r="V181" i="1"/>
  <c r="ER217" i="9"/>
  <c r="V182" i="1"/>
  <c r="ER218" i="9"/>
  <c r="V183" i="1"/>
  <c r="ER219" i="9"/>
  <c r="V184" i="1"/>
  <c r="ER220" i="9"/>
  <c r="V185" i="1"/>
  <c r="ER221" i="9"/>
  <c r="V186" i="1"/>
  <c r="ER223" i="9"/>
  <c r="V187" i="1"/>
  <c r="ER224" i="9"/>
  <c r="V188" i="1"/>
  <c r="ER228" i="9"/>
  <c r="V189" i="1"/>
  <c r="ER229" i="9"/>
  <c r="V190" i="1"/>
  <c r="ER230" i="9"/>
  <c r="V191" i="1"/>
  <c r="ER231" i="9"/>
  <c r="V192" i="1"/>
  <c r="ER232" i="9"/>
  <c r="V193" i="1"/>
  <c r="ER234" i="9"/>
  <c r="V194" i="1"/>
  <c r="ER236" i="9"/>
  <c r="V195" i="1"/>
  <c r="ER237" i="9"/>
  <c r="V196" i="1"/>
  <c r="ER238" i="9"/>
  <c r="V197" i="1"/>
  <c r="ER239" i="9"/>
  <c r="V198" i="1"/>
  <c r="ER240" i="9"/>
  <c r="V199" i="1"/>
  <c r="ER241" i="9"/>
  <c r="V200" i="1"/>
  <c r="ER243" i="9"/>
  <c r="V201" i="1"/>
  <c r="ER244" i="9"/>
  <c r="V202" i="1"/>
  <c r="ER245" i="9"/>
  <c r="V203" i="1"/>
  <c r="ER246" i="9"/>
  <c r="V204" i="1"/>
  <c r="ER247" i="9"/>
  <c r="V205" i="1"/>
  <c r="ER248" i="9"/>
  <c r="V206" i="1"/>
  <c r="ER249" i="9"/>
  <c r="V207" i="1"/>
  <c r="ER250" i="9"/>
  <c r="V208" i="1"/>
  <c r="ER251" i="9"/>
  <c r="V209" i="1"/>
  <c r="ER252" i="9"/>
  <c r="V210" i="1"/>
  <c r="ER253" i="9"/>
  <c r="V211" i="1"/>
  <c r="ER254" i="9"/>
  <c r="V212" i="1"/>
  <c r="ER255" i="9"/>
  <c r="V213" i="1"/>
  <c r="ER256" i="9"/>
  <c r="V214" i="1"/>
  <c r="ER257" i="9"/>
  <c r="V215" i="1"/>
  <c r="ER258" i="9"/>
  <c r="V216" i="1"/>
  <c r="ER260" i="9"/>
  <c r="V217" i="1"/>
  <c r="ER261" i="9"/>
  <c r="V218" i="1"/>
  <c r="ER263" i="9"/>
  <c r="V219" i="1"/>
  <c r="ER265" i="9"/>
  <c r="V220" i="1"/>
  <c r="ER266" i="9"/>
  <c r="V221" i="1"/>
  <c r="ER267" i="9"/>
  <c r="V222" i="1"/>
  <c r="ER268" i="9"/>
  <c r="V223" i="1"/>
  <c r="ER270" i="9"/>
  <c r="V224" i="1"/>
  <c r="ER271" i="9"/>
  <c r="V225" i="1"/>
  <c r="ER272" i="9"/>
  <c r="V226" i="1"/>
  <c r="ER273" i="9"/>
  <c r="V227" i="1"/>
  <c r="ER274" i="9"/>
  <c r="V228" i="1"/>
  <c r="ER275" i="9"/>
  <c r="V229" i="1"/>
  <c r="ER276" i="9"/>
  <c r="V230" i="1"/>
  <c r="ER279" i="9"/>
  <c r="V231" i="1"/>
  <c r="ER280" i="9"/>
  <c r="V232" i="1"/>
  <c r="ER281" i="9"/>
  <c r="V233" i="1"/>
  <c r="ER282" i="9"/>
  <c r="V234" i="1"/>
  <c r="ER283" i="9"/>
  <c r="V235" i="1"/>
  <c r="ER284" i="9"/>
  <c r="V236" i="1"/>
  <c r="ER285" i="9"/>
  <c r="V237" i="1"/>
  <c r="ER286" i="9"/>
  <c r="V238" i="1"/>
  <c r="ER287" i="9"/>
  <c r="V239" i="1"/>
  <c r="ER288" i="9"/>
  <c r="V240" i="1"/>
  <c r="ER289" i="9"/>
  <c r="V241" i="1"/>
  <c r="ER290" i="9"/>
  <c r="V242" i="1"/>
  <c r="ER291" i="9"/>
  <c r="V243" i="1"/>
  <c r="ER292" i="9"/>
  <c r="V244" i="1"/>
  <c r="ER293" i="9"/>
  <c r="V245" i="1"/>
  <c r="ER294" i="9"/>
  <c r="V246" i="1"/>
  <c r="ER295" i="9"/>
  <c r="V247" i="1"/>
  <c r="ER297" i="9"/>
  <c r="V248" i="1"/>
  <c r="ER298" i="9"/>
  <c r="V249" i="1"/>
  <c r="ER299" i="9"/>
  <c r="V250" i="1"/>
  <c r="ER300" i="9"/>
  <c r="V251" i="1"/>
  <c r="ER301" i="9"/>
  <c r="V252" i="1"/>
  <c r="ER302" i="9"/>
  <c r="V253" i="1"/>
  <c r="ER304" i="9"/>
  <c r="V254" i="1"/>
  <c r="ER305" i="9"/>
  <c r="V255" i="1"/>
  <c r="ER306" i="9"/>
  <c r="V256" i="1"/>
  <c r="ER307" i="9"/>
  <c r="V257" i="1"/>
  <c r="ER309" i="9"/>
  <c r="V258" i="1"/>
  <c r="ER310" i="9"/>
  <c r="V259" i="1"/>
  <c r="ER311" i="9"/>
  <c r="V260" i="1"/>
  <c r="ER312" i="9"/>
  <c r="V261" i="1"/>
  <c r="ER313" i="9"/>
  <c r="V262" i="1"/>
  <c r="ER314" i="9"/>
  <c r="V263" i="1"/>
  <c r="ER315" i="9"/>
  <c r="V264" i="1"/>
  <c r="ER316" i="9"/>
  <c r="V265" i="1"/>
  <c r="ER318" i="9"/>
  <c r="V266" i="1"/>
  <c r="ER319" i="9"/>
  <c r="V267" i="1"/>
  <c r="ER320" i="9"/>
  <c r="V268" i="1"/>
  <c r="ER321" i="9"/>
  <c r="V269" i="1"/>
  <c r="ER322" i="9"/>
  <c r="V270" i="1"/>
  <c r="ER323" i="9"/>
  <c r="V271" i="1"/>
  <c r="ER324" i="9"/>
  <c r="V272" i="1"/>
  <c r="ER325" i="9"/>
  <c r="V273" i="1"/>
  <c r="ER326" i="9"/>
  <c r="V274" i="1"/>
  <c r="ER327" i="9"/>
  <c r="V275" i="1"/>
  <c r="ER328" i="9"/>
  <c r="V276" i="1"/>
  <c r="ER329" i="9"/>
  <c r="V277" i="1"/>
  <c r="ER330" i="9"/>
  <c r="V278" i="1"/>
  <c r="ER331" i="9"/>
  <c r="V279" i="1"/>
  <c r="ER332" i="9"/>
  <c r="V280" i="1"/>
  <c r="ER333" i="9"/>
  <c r="V281" i="1"/>
  <c r="ER334" i="9"/>
  <c r="V282" i="1"/>
  <c r="ER335" i="9"/>
  <c r="V283" i="1"/>
  <c r="ER337" i="9"/>
  <c r="V284" i="1"/>
  <c r="ER338" i="9"/>
  <c r="V285" i="1"/>
  <c r="ER339" i="9"/>
  <c r="V286" i="1"/>
  <c r="ER340" i="9"/>
  <c r="V287" i="1"/>
  <c r="ER341" i="9"/>
  <c r="V288" i="1"/>
  <c r="ER342" i="9"/>
  <c r="V289" i="1"/>
  <c r="ER343" i="9"/>
  <c r="V290" i="1"/>
  <c r="ER344" i="9"/>
  <c r="V291" i="1"/>
  <c r="ER345" i="9"/>
  <c r="V292" i="1"/>
  <c r="ER346" i="9"/>
  <c r="V293" i="1"/>
  <c r="ER347" i="9"/>
  <c r="V294" i="1"/>
  <c r="ER348" i="9"/>
  <c r="V295" i="1"/>
  <c r="ER350" i="9"/>
  <c r="V296" i="1"/>
  <c r="ER351" i="9"/>
  <c r="V297" i="1"/>
  <c r="ER352" i="9"/>
  <c r="V298" i="1"/>
  <c r="ER353" i="9"/>
  <c r="V299" i="1"/>
  <c r="ER354" i="9"/>
  <c r="V300" i="1"/>
  <c r="ER355" i="9"/>
  <c r="V301" i="1"/>
  <c r="ER356" i="9"/>
  <c r="V302" i="1"/>
  <c r="ER357" i="9"/>
  <c r="V303" i="1"/>
  <c r="ER358" i="9"/>
  <c r="V304" i="1"/>
  <c r="ER359" i="9"/>
  <c r="V305" i="1"/>
  <c r="ER360" i="9"/>
  <c r="V306" i="1"/>
  <c r="ER362" i="9"/>
  <c r="V307" i="1"/>
  <c r="ER363" i="9"/>
  <c r="V308" i="1"/>
  <c r="ER364" i="9"/>
  <c r="V309" i="1"/>
  <c r="ER365" i="9"/>
  <c r="V310" i="1"/>
  <c r="ER367" i="9"/>
  <c r="V311" i="1"/>
  <c r="ER368" i="9"/>
  <c r="V312" i="1"/>
  <c r="ER369" i="9"/>
  <c r="V313" i="1"/>
  <c r="ER370" i="9"/>
  <c r="V314" i="1"/>
  <c r="ER371" i="9"/>
  <c r="V315" i="1"/>
  <c r="ER372" i="9"/>
  <c r="V316" i="1"/>
  <c r="ER373" i="9"/>
  <c r="V317" i="1"/>
  <c r="ER374" i="9"/>
  <c r="V318" i="1"/>
  <c r="ER375" i="9"/>
  <c r="V319" i="1"/>
  <c r="ER376" i="9"/>
  <c r="V320" i="1"/>
  <c r="ER377" i="9"/>
  <c r="V321" i="1"/>
  <c r="ER378" i="9"/>
  <c r="V322" i="1"/>
  <c r="ER379" i="9"/>
  <c r="V323" i="1"/>
  <c r="ER380" i="9"/>
  <c r="V324" i="1"/>
  <c r="ER381" i="9"/>
  <c r="V325" i="1"/>
  <c r="ER382" i="9"/>
  <c r="V326" i="1"/>
  <c r="ER383" i="9"/>
  <c r="V327" i="1"/>
  <c r="ER384" i="9"/>
  <c r="V328" i="1"/>
  <c r="ER385" i="9"/>
  <c r="V329" i="1"/>
  <c r="ER386" i="9"/>
  <c r="V330" i="1"/>
  <c r="ER387" i="9"/>
  <c r="V331" i="1"/>
  <c r="ER388" i="9"/>
  <c r="V332" i="1"/>
  <c r="ER390" i="9"/>
  <c r="V333" i="1"/>
  <c r="ER391" i="9"/>
  <c r="V334" i="1"/>
  <c r="ER393" i="9"/>
  <c r="V335" i="1"/>
  <c r="ER394" i="9"/>
  <c r="V336" i="1"/>
  <c r="ER395" i="9"/>
  <c r="V337" i="1"/>
  <c r="ER396" i="9"/>
  <c r="V338" i="1"/>
  <c r="ER397" i="9"/>
  <c r="V339" i="1"/>
  <c r="ER398" i="9"/>
  <c r="V340" i="1"/>
  <c r="ER399" i="9"/>
  <c r="V341" i="1"/>
  <c r="ER400" i="9"/>
  <c r="V342" i="1"/>
  <c r="ER401" i="9"/>
  <c r="V343" i="1"/>
  <c r="ER402" i="9"/>
  <c r="V344" i="1"/>
  <c r="ER403" i="9"/>
  <c r="V345" i="1"/>
  <c r="ER404" i="9"/>
  <c r="V346" i="1"/>
  <c r="ER405" i="9"/>
  <c r="V347" i="1"/>
  <c r="ER406" i="9"/>
  <c r="V348" i="1"/>
  <c r="ER407" i="9"/>
  <c r="V349" i="1"/>
  <c r="ER408" i="9"/>
  <c r="V350" i="1"/>
  <c r="ER410" i="9"/>
  <c r="V351" i="1"/>
  <c r="ER411" i="9"/>
  <c r="V352" i="1"/>
  <c r="ER412" i="9"/>
  <c r="V353" i="1"/>
  <c r="ER413" i="9"/>
  <c r="V354" i="1"/>
  <c r="ER414" i="9"/>
  <c r="V355" i="1"/>
  <c r="V399" i="1"/>
  <c r="V424" i="1"/>
  <c r="EQ21" i="9"/>
  <c r="U11" i="1"/>
  <c r="EQ22" i="9"/>
  <c r="U12" i="1"/>
  <c r="EQ23" i="9"/>
  <c r="U13" i="1"/>
  <c r="EQ30" i="9"/>
  <c r="U20" i="1"/>
  <c r="EQ10" i="9"/>
  <c r="U3" i="1"/>
  <c r="EQ11" i="9"/>
  <c r="U4" i="1"/>
  <c r="EQ12" i="9"/>
  <c r="U5" i="1"/>
  <c r="EQ16" i="9"/>
  <c r="U6" i="1"/>
  <c r="EQ17" i="9"/>
  <c r="U7" i="1"/>
  <c r="EQ18" i="9"/>
  <c r="U8" i="1"/>
  <c r="EQ19" i="9"/>
  <c r="U9" i="1"/>
  <c r="EQ20" i="9"/>
  <c r="U10" i="1"/>
  <c r="EQ24" i="9"/>
  <c r="U14" i="1"/>
  <c r="EQ25" i="9"/>
  <c r="U15" i="1"/>
  <c r="EQ26" i="9"/>
  <c r="U16" i="1"/>
  <c r="EQ27" i="9"/>
  <c r="U17" i="1"/>
  <c r="EQ28" i="9"/>
  <c r="U18" i="1"/>
  <c r="EQ29" i="9"/>
  <c r="U19" i="1"/>
  <c r="EQ31" i="9"/>
  <c r="U21" i="1"/>
  <c r="EQ32" i="9"/>
  <c r="U22" i="1"/>
  <c r="EQ33" i="9"/>
  <c r="U23" i="1"/>
  <c r="EQ34" i="9"/>
  <c r="U24" i="1"/>
  <c r="EQ36" i="9"/>
  <c r="U25" i="1"/>
  <c r="EQ37" i="9"/>
  <c r="U26" i="1"/>
  <c r="EQ38" i="9"/>
  <c r="U27" i="1"/>
  <c r="EQ39" i="9"/>
  <c r="U28" i="1"/>
  <c r="EQ40" i="9"/>
  <c r="U29" i="1"/>
  <c r="EQ41" i="9"/>
  <c r="U30" i="1"/>
  <c r="EQ42" i="9"/>
  <c r="U31" i="1"/>
  <c r="EQ43" i="9"/>
  <c r="U32" i="1"/>
  <c r="EQ44" i="9"/>
  <c r="U33" i="1"/>
  <c r="EQ45" i="9"/>
  <c r="U34" i="1"/>
  <c r="EQ47" i="9"/>
  <c r="U35" i="1"/>
  <c r="EQ48" i="9"/>
  <c r="U36" i="1"/>
  <c r="EQ49" i="9"/>
  <c r="U37" i="1"/>
  <c r="EQ50" i="9"/>
  <c r="U38" i="1"/>
  <c r="EQ51" i="9"/>
  <c r="U39" i="1"/>
  <c r="EQ52" i="9"/>
  <c r="U40" i="1"/>
  <c r="EQ53" i="9"/>
  <c r="U41" i="1"/>
  <c r="EQ54" i="9"/>
  <c r="U42" i="1"/>
  <c r="EQ55" i="9"/>
  <c r="U43" i="1"/>
  <c r="EQ56" i="9"/>
  <c r="U44" i="1"/>
  <c r="EQ58" i="9"/>
  <c r="U45" i="1"/>
  <c r="EQ59" i="9"/>
  <c r="U46" i="1"/>
  <c r="EQ60" i="9"/>
  <c r="U47" i="1"/>
  <c r="EQ61" i="9"/>
  <c r="U48" i="1"/>
  <c r="EQ62" i="9"/>
  <c r="U49" i="1"/>
  <c r="EQ63" i="9"/>
  <c r="U50" i="1"/>
  <c r="EQ65" i="9"/>
  <c r="U51" i="1"/>
  <c r="EQ67" i="9"/>
  <c r="U52" i="1"/>
  <c r="EQ68" i="9"/>
  <c r="U53" i="1"/>
  <c r="EQ70" i="9"/>
  <c r="U54" i="1"/>
  <c r="EQ71" i="9"/>
  <c r="U55" i="1"/>
  <c r="EQ72" i="9"/>
  <c r="U56" i="1"/>
  <c r="EQ73" i="9"/>
  <c r="U57" i="1"/>
  <c r="EQ74" i="9"/>
  <c r="U58" i="1"/>
  <c r="EQ75" i="9"/>
  <c r="U59" i="1"/>
  <c r="EQ76" i="9"/>
  <c r="U60" i="1"/>
  <c r="EQ77" i="9"/>
  <c r="U61" i="1"/>
  <c r="EQ78" i="9"/>
  <c r="U62" i="1"/>
  <c r="EQ79" i="9"/>
  <c r="U63" i="1"/>
  <c r="EQ80" i="9"/>
  <c r="U64" i="1"/>
  <c r="EQ81" i="9"/>
  <c r="U65" i="1"/>
  <c r="EQ83" i="9"/>
  <c r="U66" i="1"/>
  <c r="EQ85" i="9"/>
  <c r="U67" i="1"/>
  <c r="EQ86" i="9"/>
  <c r="U68" i="1"/>
  <c r="EQ87" i="9"/>
  <c r="U69" i="1"/>
  <c r="EQ88" i="9"/>
  <c r="U70" i="1"/>
  <c r="EQ89" i="9"/>
  <c r="U71" i="1"/>
  <c r="EQ90" i="9"/>
  <c r="U72" i="1"/>
  <c r="EQ91" i="9"/>
  <c r="U73" i="1"/>
  <c r="EQ92" i="9"/>
  <c r="U74" i="1"/>
  <c r="EQ93" i="9"/>
  <c r="U75" i="1"/>
  <c r="EQ94" i="9"/>
  <c r="U76" i="1"/>
  <c r="EQ95" i="9"/>
  <c r="U77" i="1"/>
  <c r="EQ96" i="9"/>
  <c r="U78" i="1"/>
  <c r="EQ97" i="9"/>
  <c r="U79" i="1"/>
  <c r="EQ98" i="9"/>
  <c r="U80" i="1"/>
  <c r="EQ100" i="9"/>
  <c r="U81" i="1"/>
  <c r="EQ101" i="9"/>
  <c r="U82" i="1"/>
  <c r="EQ102" i="9"/>
  <c r="U83" i="1"/>
  <c r="EQ103" i="9"/>
  <c r="U84" i="1"/>
  <c r="EQ104" i="9"/>
  <c r="U85" i="1"/>
  <c r="EQ105" i="9"/>
  <c r="U86" i="1"/>
  <c r="EQ106" i="9"/>
  <c r="U87" i="1"/>
  <c r="EQ107" i="9"/>
  <c r="U88" i="1"/>
  <c r="EQ110" i="9"/>
  <c r="U89" i="1"/>
  <c r="EQ112" i="9"/>
  <c r="U90" i="1"/>
  <c r="EQ113" i="9"/>
  <c r="U91" i="1"/>
  <c r="EQ114" i="9"/>
  <c r="U92" i="1"/>
  <c r="EQ116" i="9"/>
  <c r="U93" i="1"/>
  <c r="EQ117" i="9"/>
  <c r="U94" i="1"/>
  <c r="EQ118" i="9"/>
  <c r="U95" i="1"/>
  <c r="EQ120" i="9"/>
  <c r="U96" i="1"/>
  <c r="EQ122" i="9"/>
  <c r="U97" i="1"/>
  <c r="EQ123" i="9"/>
  <c r="U98" i="1"/>
  <c r="EQ124" i="9"/>
  <c r="U99" i="1"/>
  <c r="EQ125" i="9"/>
  <c r="U100" i="1"/>
  <c r="EQ126" i="9"/>
  <c r="U101" i="1"/>
  <c r="EQ127" i="9"/>
  <c r="U102" i="1"/>
  <c r="EQ130" i="9"/>
  <c r="U103" i="1"/>
  <c r="EQ131" i="9"/>
  <c r="U104" i="1"/>
  <c r="EQ132" i="9"/>
  <c r="U105" i="1"/>
  <c r="EQ133" i="9"/>
  <c r="U106" i="1"/>
  <c r="EQ134" i="9"/>
  <c r="U107" i="1"/>
  <c r="EQ135" i="9"/>
  <c r="U108" i="1"/>
  <c r="EQ136" i="9"/>
  <c r="U109" i="1"/>
  <c r="EQ138" i="9"/>
  <c r="U110" i="1"/>
  <c r="EQ139" i="9"/>
  <c r="U111" i="1"/>
  <c r="EQ142" i="9"/>
  <c r="U112" i="1"/>
  <c r="EQ143" i="9"/>
  <c r="U113" i="1"/>
  <c r="EQ144" i="9"/>
  <c r="U114" i="1"/>
  <c r="EQ145" i="9"/>
  <c r="U115" i="1"/>
  <c r="EQ146" i="9"/>
  <c r="U116" i="1"/>
  <c r="EQ148" i="9"/>
  <c r="U117" i="1"/>
  <c r="EQ149" i="9"/>
  <c r="U118" i="1"/>
  <c r="EQ150" i="9"/>
  <c r="U119" i="1"/>
  <c r="EQ151" i="9"/>
  <c r="U120" i="1"/>
  <c r="EQ152" i="9"/>
  <c r="U121" i="1"/>
  <c r="EQ153" i="9"/>
  <c r="U122" i="1"/>
  <c r="EQ154" i="9"/>
  <c r="U123" i="1"/>
  <c r="EQ156" i="9"/>
  <c r="U124" i="1"/>
  <c r="EQ157" i="9"/>
  <c r="U125" i="1"/>
  <c r="EQ158" i="9"/>
  <c r="U126" i="1"/>
  <c r="EQ159" i="9"/>
  <c r="U127" i="1"/>
  <c r="EQ160" i="9"/>
  <c r="U128" i="1"/>
  <c r="EQ161" i="9"/>
  <c r="U129" i="1"/>
  <c r="EQ162" i="9"/>
  <c r="U130" i="1"/>
  <c r="EQ163" i="9"/>
  <c r="U131" i="1"/>
  <c r="EQ164" i="9"/>
  <c r="U132" i="1"/>
  <c r="EQ165" i="9"/>
  <c r="U133" i="1"/>
  <c r="EQ166" i="9"/>
  <c r="U134" i="1"/>
  <c r="EQ167" i="9"/>
  <c r="U135" i="1"/>
  <c r="EQ168" i="9"/>
  <c r="U136" i="1"/>
  <c r="EQ169" i="9"/>
  <c r="U137" i="1"/>
  <c r="EQ170" i="9"/>
  <c r="U138" i="1"/>
  <c r="EQ171" i="9"/>
  <c r="U139" i="1"/>
  <c r="EQ172" i="9"/>
  <c r="U140" i="1"/>
  <c r="EQ173" i="9"/>
  <c r="U141" i="1"/>
  <c r="EQ174" i="9"/>
  <c r="U142" i="1"/>
  <c r="EQ176" i="9"/>
  <c r="U143" i="1"/>
  <c r="EQ177" i="9"/>
  <c r="U144" i="1"/>
  <c r="EQ178" i="9"/>
  <c r="U145" i="1"/>
  <c r="EQ179" i="9"/>
  <c r="U146" i="1"/>
  <c r="EQ180" i="9"/>
  <c r="U147" i="1"/>
  <c r="EQ181" i="9"/>
  <c r="U148" i="1"/>
  <c r="EQ183" i="9"/>
  <c r="U149" i="1"/>
  <c r="EQ184" i="9"/>
  <c r="U150" i="1"/>
  <c r="EQ186" i="9"/>
  <c r="U152" i="1"/>
  <c r="EQ187" i="9"/>
  <c r="U153" i="1"/>
  <c r="EQ188" i="9"/>
  <c r="U154" i="1"/>
  <c r="EQ189" i="9"/>
  <c r="U155" i="1"/>
  <c r="EQ190" i="9"/>
  <c r="U156" i="1"/>
  <c r="EQ191" i="9"/>
  <c r="U157" i="1"/>
  <c r="EQ192" i="9"/>
  <c r="U158" i="1"/>
  <c r="EQ193" i="9"/>
  <c r="U159" i="1"/>
  <c r="EQ194" i="9"/>
  <c r="U160" i="1"/>
  <c r="EQ195" i="9"/>
  <c r="U161" i="1"/>
  <c r="EQ196" i="9"/>
  <c r="U162" i="1"/>
  <c r="EQ197" i="9"/>
  <c r="U163" i="1"/>
  <c r="EQ198" i="9"/>
  <c r="U164" i="1"/>
  <c r="EQ199" i="9"/>
  <c r="U165" i="1"/>
  <c r="EQ200" i="9"/>
  <c r="U166" i="1"/>
  <c r="EQ201" i="9"/>
  <c r="U167" i="1"/>
  <c r="EQ202" i="9"/>
  <c r="U168" i="1"/>
  <c r="EQ203" i="9"/>
  <c r="U169" i="1"/>
  <c r="EQ204" i="9"/>
  <c r="U170" i="1"/>
  <c r="EQ205" i="9"/>
  <c r="U171" i="1"/>
  <c r="EQ206" i="9"/>
  <c r="U172" i="1"/>
  <c r="EQ207" i="9"/>
  <c r="U173" i="1"/>
  <c r="EQ208" i="9"/>
  <c r="U174" i="1"/>
  <c r="EQ209" i="9"/>
  <c r="U175" i="1"/>
  <c r="EQ210" i="9"/>
  <c r="U176" i="1"/>
  <c r="EQ211" i="9"/>
  <c r="U177" i="1"/>
  <c r="EQ212" i="9"/>
  <c r="U178" i="1"/>
  <c r="EQ213" i="9"/>
  <c r="U179" i="1"/>
  <c r="EQ214" i="9"/>
  <c r="U180" i="1"/>
  <c r="EQ215" i="9"/>
  <c r="U181" i="1"/>
  <c r="EQ217" i="9"/>
  <c r="U182" i="1"/>
  <c r="EQ218" i="9"/>
  <c r="U183" i="1"/>
  <c r="EQ219" i="9"/>
  <c r="U184" i="1"/>
  <c r="EQ220" i="9"/>
  <c r="U185" i="1"/>
  <c r="EQ221" i="9"/>
  <c r="U186" i="1"/>
  <c r="EQ223" i="9"/>
  <c r="U187" i="1"/>
  <c r="EQ224" i="9"/>
  <c r="U188" i="1"/>
  <c r="EQ228" i="9"/>
  <c r="U189" i="1"/>
  <c r="EQ229" i="9"/>
  <c r="U190" i="1"/>
  <c r="EQ230" i="9"/>
  <c r="U191" i="1"/>
  <c r="EQ231" i="9"/>
  <c r="U192" i="1"/>
  <c r="EQ232" i="9"/>
  <c r="U193" i="1"/>
  <c r="EQ234" i="9"/>
  <c r="U194" i="1"/>
  <c r="EQ236" i="9"/>
  <c r="U195" i="1"/>
  <c r="EQ237" i="9"/>
  <c r="U196" i="1"/>
  <c r="EQ238" i="9"/>
  <c r="U197" i="1"/>
  <c r="EQ239" i="9"/>
  <c r="U198" i="1"/>
  <c r="EQ240" i="9"/>
  <c r="U199" i="1"/>
  <c r="EQ241" i="9"/>
  <c r="U200" i="1"/>
  <c r="EQ243" i="9"/>
  <c r="U201" i="1"/>
  <c r="EQ244" i="9"/>
  <c r="U202" i="1"/>
  <c r="EQ245" i="9"/>
  <c r="U203" i="1"/>
  <c r="EQ246" i="9"/>
  <c r="U204" i="1"/>
  <c r="EQ247" i="9"/>
  <c r="U205" i="1"/>
  <c r="EQ248" i="9"/>
  <c r="U206" i="1"/>
  <c r="EQ249" i="9"/>
  <c r="U207" i="1"/>
  <c r="EQ250" i="9"/>
  <c r="U208" i="1"/>
  <c r="EQ251" i="9"/>
  <c r="U209" i="1"/>
  <c r="EQ252" i="9"/>
  <c r="U210" i="1"/>
  <c r="EQ253" i="9"/>
  <c r="U211" i="1"/>
  <c r="EQ254" i="9"/>
  <c r="U212" i="1"/>
  <c r="EQ255" i="9"/>
  <c r="U213" i="1"/>
  <c r="EQ256" i="9"/>
  <c r="U214" i="1"/>
  <c r="EQ257" i="9"/>
  <c r="U215" i="1"/>
  <c r="EQ258" i="9"/>
  <c r="U216" i="1"/>
  <c r="EQ260" i="9"/>
  <c r="U217" i="1"/>
  <c r="EQ261" i="9"/>
  <c r="U218" i="1"/>
  <c r="EQ263" i="9"/>
  <c r="U219" i="1"/>
  <c r="EQ265" i="9"/>
  <c r="U220" i="1"/>
  <c r="EQ266" i="9"/>
  <c r="U221" i="1"/>
  <c r="EQ267" i="9"/>
  <c r="U222" i="1"/>
  <c r="EQ268" i="9"/>
  <c r="U223" i="1"/>
  <c r="EQ270" i="9"/>
  <c r="U224" i="1"/>
  <c r="EQ271" i="9"/>
  <c r="U225" i="1"/>
  <c r="EQ272" i="9"/>
  <c r="U226" i="1"/>
  <c r="EQ273" i="9"/>
  <c r="U227" i="1"/>
  <c r="EQ274" i="9"/>
  <c r="U228" i="1"/>
  <c r="EQ275" i="9"/>
  <c r="U229" i="1"/>
  <c r="EQ276" i="9"/>
  <c r="U230" i="1"/>
  <c r="EQ279" i="9"/>
  <c r="U231" i="1"/>
  <c r="EQ280" i="9"/>
  <c r="U232" i="1"/>
  <c r="EQ281" i="9"/>
  <c r="U233" i="1"/>
  <c r="EQ282" i="9"/>
  <c r="U234" i="1"/>
  <c r="EQ283" i="9"/>
  <c r="U235" i="1"/>
  <c r="EQ284" i="9"/>
  <c r="U236" i="1"/>
  <c r="EQ285" i="9"/>
  <c r="U237" i="1"/>
  <c r="EQ286" i="9"/>
  <c r="U238" i="1"/>
  <c r="EQ287" i="9"/>
  <c r="U239" i="1"/>
  <c r="EQ288" i="9"/>
  <c r="U240" i="1"/>
  <c r="EQ289" i="9"/>
  <c r="U241" i="1"/>
  <c r="EQ290" i="9"/>
  <c r="U242" i="1"/>
  <c r="EQ291" i="9"/>
  <c r="U243" i="1"/>
  <c r="EQ292" i="9"/>
  <c r="U244" i="1"/>
  <c r="EQ293" i="9"/>
  <c r="U245" i="1"/>
  <c r="EQ294" i="9"/>
  <c r="U246" i="1"/>
  <c r="EQ295" i="9"/>
  <c r="U247" i="1"/>
  <c r="EQ297" i="9"/>
  <c r="U248" i="1"/>
  <c r="EQ298" i="9"/>
  <c r="U249" i="1"/>
  <c r="EQ299" i="9"/>
  <c r="U250" i="1"/>
  <c r="EQ300" i="9"/>
  <c r="U251" i="1"/>
  <c r="EQ301" i="9"/>
  <c r="U252" i="1"/>
  <c r="EQ302" i="9"/>
  <c r="U253" i="1"/>
  <c r="EQ304" i="9"/>
  <c r="U254" i="1"/>
  <c r="EQ305" i="9"/>
  <c r="U255" i="1"/>
  <c r="EQ306" i="9"/>
  <c r="U256" i="1"/>
  <c r="EQ307" i="9"/>
  <c r="U257" i="1"/>
  <c r="EQ309" i="9"/>
  <c r="U258" i="1"/>
  <c r="EQ310" i="9"/>
  <c r="U259" i="1"/>
  <c r="EQ311" i="9"/>
  <c r="U260" i="1"/>
  <c r="EQ312" i="9"/>
  <c r="U261" i="1"/>
  <c r="EQ313" i="9"/>
  <c r="U262" i="1"/>
  <c r="EQ314" i="9"/>
  <c r="U263" i="1"/>
  <c r="EQ315" i="9"/>
  <c r="U264" i="1"/>
  <c r="EQ316" i="9"/>
  <c r="U265" i="1"/>
  <c r="EQ318" i="9"/>
  <c r="U266" i="1"/>
  <c r="EQ319" i="9"/>
  <c r="U267" i="1"/>
  <c r="EQ320" i="9"/>
  <c r="U268" i="1"/>
  <c r="EQ321" i="9"/>
  <c r="U269" i="1"/>
  <c r="EQ322" i="9"/>
  <c r="U270" i="1"/>
  <c r="EQ323" i="9"/>
  <c r="U271" i="1"/>
  <c r="EQ324" i="9"/>
  <c r="U272" i="1"/>
  <c r="EQ325" i="9"/>
  <c r="U273" i="1"/>
  <c r="EQ326" i="9"/>
  <c r="U274" i="1"/>
  <c r="EQ327" i="9"/>
  <c r="U275" i="1"/>
  <c r="EQ328" i="9"/>
  <c r="U276" i="1"/>
  <c r="EQ329" i="9"/>
  <c r="U277" i="1"/>
  <c r="EQ330" i="9"/>
  <c r="U278" i="1"/>
  <c r="EQ331" i="9"/>
  <c r="U279" i="1"/>
  <c r="EQ332" i="9"/>
  <c r="U280" i="1"/>
  <c r="EQ333" i="9"/>
  <c r="U281" i="1"/>
  <c r="EQ334" i="9"/>
  <c r="U282" i="1"/>
  <c r="EQ335" i="9"/>
  <c r="U283" i="1"/>
  <c r="EQ337" i="9"/>
  <c r="U284" i="1"/>
  <c r="EQ338" i="9"/>
  <c r="U285" i="1"/>
  <c r="EQ339" i="9"/>
  <c r="U286" i="1"/>
  <c r="EQ340" i="9"/>
  <c r="U287" i="1"/>
  <c r="EQ341" i="9"/>
  <c r="U288" i="1"/>
  <c r="EQ342" i="9"/>
  <c r="U289" i="1"/>
  <c r="EQ343" i="9"/>
  <c r="U290" i="1"/>
  <c r="EQ344" i="9"/>
  <c r="U291" i="1"/>
  <c r="EQ345" i="9"/>
  <c r="U292" i="1"/>
  <c r="EQ346" i="9"/>
  <c r="U293" i="1"/>
  <c r="EQ347" i="9"/>
  <c r="U294" i="1"/>
  <c r="EQ348" i="9"/>
  <c r="U295" i="1"/>
  <c r="EQ350" i="9"/>
  <c r="U296" i="1"/>
  <c r="EQ351" i="9"/>
  <c r="U297" i="1"/>
  <c r="EQ352" i="9"/>
  <c r="U298" i="1"/>
  <c r="EQ353" i="9"/>
  <c r="U299" i="1"/>
  <c r="EQ354" i="9"/>
  <c r="U300" i="1"/>
  <c r="EQ355" i="9"/>
  <c r="U301" i="1"/>
  <c r="EQ356" i="9"/>
  <c r="U302" i="1"/>
  <c r="EQ357" i="9"/>
  <c r="U303" i="1"/>
  <c r="EQ358" i="9"/>
  <c r="U304" i="1"/>
  <c r="EQ359" i="9"/>
  <c r="U305" i="1"/>
  <c r="EQ360" i="9"/>
  <c r="U306" i="1"/>
  <c r="EQ362" i="9"/>
  <c r="U307" i="1"/>
  <c r="EQ363" i="9"/>
  <c r="U308" i="1"/>
  <c r="EQ364" i="9"/>
  <c r="U309" i="1"/>
  <c r="EQ365" i="9"/>
  <c r="U310" i="1"/>
  <c r="EQ367" i="9"/>
  <c r="U311" i="1"/>
  <c r="EQ368" i="9"/>
  <c r="U312" i="1"/>
  <c r="EQ369" i="9"/>
  <c r="U313" i="1"/>
  <c r="EQ370" i="9"/>
  <c r="U314" i="1"/>
  <c r="EQ371" i="9"/>
  <c r="U315" i="1"/>
  <c r="EQ372" i="9"/>
  <c r="U316" i="1"/>
  <c r="EQ373" i="9"/>
  <c r="U317" i="1"/>
  <c r="EQ374" i="9"/>
  <c r="U318" i="1"/>
  <c r="EQ375" i="9"/>
  <c r="U319" i="1"/>
  <c r="EQ376" i="9"/>
  <c r="U320" i="1"/>
  <c r="EQ377" i="9"/>
  <c r="U321" i="1"/>
  <c r="EQ378" i="9"/>
  <c r="U322" i="1"/>
  <c r="EQ379" i="9"/>
  <c r="U323" i="1"/>
  <c r="EQ380" i="9"/>
  <c r="U324" i="1"/>
  <c r="EQ381" i="9"/>
  <c r="U325" i="1"/>
  <c r="EQ382" i="9"/>
  <c r="U326" i="1"/>
  <c r="EQ383" i="9"/>
  <c r="U327" i="1"/>
  <c r="EQ384" i="9"/>
  <c r="U328" i="1"/>
  <c r="EQ385" i="9"/>
  <c r="U329" i="1"/>
  <c r="EQ386" i="9"/>
  <c r="U330" i="1"/>
  <c r="EQ387" i="9"/>
  <c r="U331" i="1"/>
  <c r="EQ388" i="9"/>
  <c r="U332" i="1"/>
  <c r="EQ390" i="9"/>
  <c r="U333" i="1"/>
  <c r="EQ391" i="9"/>
  <c r="U334" i="1"/>
  <c r="EQ393" i="9"/>
  <c r="U335" i="1"/>
  <c r="EQ394" i="9"/>
  <c r="U336" i="1"/>
  <c r="EQ395" i="9"/>
  <c r="U337" i="1"/>
  <c r="EQ396" i="9"/>
  <c r="U338" i="1"/>
  <c r="EQ397" i="9"/>
  <c r="U339" i="1"/>
  <c r="EQ398" i="9"/>
  <c r="U340" i="1"/>
  <c r="EQ399" i="9"/>
  <c r="U341" i="1"/>
  <c r="EQ400" i="9"/>
  <c r="U342" i="1"/>
  <c r="EQ401" i="9"/>
  <c r="U343" i="1"/>
  <c r="EQ402" i="9"/>
  <c r="U344" i="1"/>
  <c r="EQ403" i="9"/>
  <c r="U345" i="1"/>
  <c r="EQ404" i="9"/>
  <c r="U346" i="1"/>
  <c r="EQ405" i="9"/>
  <c r="U347" i="1"/>
  <c r="EQ406" i="9"/>
  <c r="U348" i="1"/>
  <c r="EQ407" i="9"/>
  <c r="U349" i="1"/>
  <c r="EQ408" i="9"/>
  <c r="U350" i="1"/>
  <c r="EQ410" i="9"/>
  <c r="U351" i="1"/>
  <c r="EQ411" i="9"/>
  <c r="U352" i="1"/>
  <c r="EQ412" i="9"/>
  <c r="U353" i="1"/>
  <c r="EQ413" i="9"/>
  <c r="U354" i="1"/>
  <c r="EQ414" i="9"/>
  <c r="U355" i="1"/>
  <c r="U399" i="1"/>
  <c r="U424" i="1"/>
  <c r="EP21" i="9"/>
  <c r="T11" i="1"/>
  <c r="EP22" i="9"/>
  <c r="T12" i="1"/>
  <c r="EP23" i="9"/>
  <c r="T13" i="1"/>
  <c r="EP30" i="9"/>
  <c r="T20" i="1"/>
  <c r="EP10" i="9"/>
  <c r="T3" i="1"/>
  <c r="EP11" i="9"/>
  <c r="T4" i="1"/>
  <c r="EP12" i="9"/>
  <c r="T5" i="1"/>
  <c r="EP16" i="9"/>
  <c r="T6" i="1"/>
  <c r="EP17" i="9"/>
  <c r="T7" i="1"/>
  <c r="EP18" i="9"/>
  <c r="T8" i="1"/>
  <c r="EP19" i="9"/>
  <c r="T9" i="1"/>
  <c r="EP20" i="9"/>
  <c r="T10" i="1"/>
  <c r="EP24" i="9"/>
  <c r="T14" i="1"/>
  <c r="EP25" i="9"/>
  <c r="T15" i="1"/>
  <c r="EP26" i="9"/>
  <c r="T16" i="1"/>
  <c r="EP27" i="9"/>
  <c r="T17" i="1"/>
  <c r="EP28" i="9"/>
  <c r="T18" i="1"/>
  <c r="EP29" i="9"/>
  <c r="T19" i="1"/>
  <c r="EP31" i="9"/>
  <c r="T21" i="1"/>
  <c r="EP32" i="9"/>
  <c r="T22" i="1"/>
  <c r="EP33" i="9"/>
  <c r="T23" i="1"/>
  <c r="EP34" i="9"/>
  <c r="T24" i="1"/>
  <c r="EP36" i="9"/>
  <c r="T25" i="1"/>
  <c r="EP37" i="9"/>
  <c r="T26" i="1"/>
  <c r="EP38" i="9"/>
  <c r="T27" i="1"/>
  <c r="EP39" i="9"/>
  <c r="T28" i="1"/>
  <c r="EP40" i="9"/>
  <c r="T29" i="1"/>
  <c r="EP41" i="9"/>
  <c r="T30" i="1"/>
  <c r="EP42" i="9"/>
  <c r="T31" i="1"/>
  <c r="EP43" i="9"/>
  <c r="T32" i="1"/>
  <c r="EP44" i="9"/>
  <c r="T33" i="1"/>
  <c r="EP45" i="9"/>
  <c r="T34" i="1"/>
  <c r="EP47" i="9"/>
  <c r="T35" i="1"/>
  <c r="EP48" i="9"/>
  <c r="T36" i="1"/>
  <c r="EP49" i="9"/>
  <c r="T37" i="1"/>
  <c r="EP50" i="9"/>
  <c r="T38" i="1"/>
  <c r="EP51" i="9"/>
  <c r="T39" i="1"/>
  <c r="EP52" i="9"/>
  <c r="T40" i="1"/>
  <c r="EP53" i="9"/>
  <c r="T41" i="1"/>
  <c r="EP54" i="9"/>
  <c r="T42" i="1"/>
  <c r="EP55" i="9"/>
  <c r="T43" i="1"/>
  <c r="EP56" i="9"/>
  <c r="T44" i="1"/>
  <c r="EP58" i="9"/>
  <c r="T45" i="1"/>
  <c r="EP59" i="9"/>
  <c r="T46" i="1"/>
  <c r="EP60" i="9"/>
  <c r="T47" i="1"/>
  <c r="EP61" i="9"/>
  <c r="T48" i="1"/>
  <c r="EP62" i="9"/>
  <c r="T49" i="1"/>
  <c r="EP63" i="9"/>
  <c r="T50" i="1"/>
  <c r="EP65" i="9"/>
  <c r="T51" i="1"/>
  <c r="EP67" i="9"/>
  <c r="T52" i="1"/>
  <c r="EP68" i="9"/>
  <c r="T53" i="1"/>
  <c r="EP70" i="9"/>
  <c r="T54" i="1"/>
  <c r="EP71" i="9"/>
  <c r="T55" i="1"/>
  <c r="EP72" i="9"/>
  <c r="T56" i="1"/>
  <c r="EP73" i="9"/>
  <c r="T57" i="1"/>
  <c r="EP74" i="9"/>
  <c r="T58" i="1"/>
  <c r="EP75" i="9"/>
  <c r="T59" i="1"/>
  <c r="EP76" i="9"/>
  <c r="T60" i="1"/>
  <c r="EP77" i="9"/>
  <c r="T61" i="1"/>
  <c r="EP78" i="9"/>
  <c r="T62" i="1"/>
  <c r="EP79" i="9"/>
  <c r="T63" i="1"/>
  <c r="EP80" i="9"/>
  <c r="T64" i="1"/>
  <c r="EP81" i="9"/>
  <c r="T65" i="1"/>
  <c r="EP83" i="9"/>
  <c r="T66" i="1"/>
  <c r="EP85" i="9"/>
  <c r="T67" i="1"/>
  <c r="EP86" i="9"/>
  <c r="T68" i="1"/>
  <c r="EP87" i="9"/>
  <c r="T69" i="1"/>
  <c r="EP88" i="9"/>
  <c r="T70" i="1"/>
  <c r="EP89" i="9"/>
  <c r="T71" i="1"/>
  <c r="EP90" i="9"/>
  <c r="T72" i="1"/>
  <c r="EP91" i="9"/>
  <c r="T73" i="1"/>
  <c r="EP92" i="9"/>
  <c r="T74" i="1"/>
  <c r="EP93" i="9"/>
  <c r="T75" i="1"/>
  <c r="EP94" i="9"/>
  <c r="T76" i="1"/>
  <c r="EP95" i="9"/>
  <c r="T77" i="1"/>
  <c r="EP96" i="9"/>
  <c r="T78" i="1"/>
  <c r="EP97" i="9"/>
  <c r="T79" i="1"/>
  <c r="EP98" i="9"/>
  <c r="T80" i="1"/>
  <c r="EP100" i="9"/>
  <c r="T81" i="1"/>
  <c r="EP101" i="9"/>
  <c r="T82" i="1"/>
  <c r="EP102" i="9"/>
  <c r="T83" i="1"/>
  <c r="EP103" i="9"/>
  <c r="T84" i="1"/>
  <c r="EP104" i="9"/>
  <c r="T85" i="1"/>
  <c r="EP105" i="9"/>
  <c r="T86" i="1"/>
  <c r="EP106" i="9"/>
  <c r="T87" i="1"/>
  <c r="EP107" i="9"/>
  <c r="T88" i="1"/>
  <c r="EP110" i="9"/>
  <c r="T89" i="1"/>
  <c r="EP112" i="9"/>
  <c r="T90" i="1"/>
  <c r="EP113" i="9"/>
  <c r="T91" i="1"/>
  <c r="EP114" i="9"/>
  <c r="T92" i="1"/>
  <c r="EP116" i="9"/>
  <c r="T93" i="1"/>
  <c r="EP117" i="9"/>
  <c r="T94" i="1"/>
  <c r="EP118" i="9"/>
  <c r="T95" i="1"/>
  <c r="EP120" i="9"/>
  <c r="T96" i="1"/>
  <c r="EP122" i="9"/>
  <c r="T97" i="1"/>
  <c r="EP123" i="9"/>
  <c r="T98" i="1"/>
  <c r="EP124" i="9"/>
  <c r="T99" i="1"/>
  <c r="EP125" i="9"/>
  <c r="T100" i="1"/>
  <c r="EP126" i="9"/>
  <c r="T101" i="1"/>
  <c r="EP127" i="9"/>
  <c r="T102" i="1"/>
  <c r="EP130" i="9"/>
  <c r="T103" i="1"/>
  <c r="EP131" i="9"/>
  <c r="T104" i="1"/>
  <c r="EP132" i="9"/>
  <c r="T105" i="1"/>
  <c r="EP133" i="9"/>
  <c r="T106" i="1"/>
  <c r="EP134" i="9"/>
  <c r="T107" i="1"/>
  <c r="EP135" i="9"/>
  <c r="T108" i="1"/>
  <c r="EP136" i="9"/>
  <c r="T109" i="1"/>
  <c r="EP138" i="9"/>
  <c r="T110" i="1"/>
  <c r="EP139" i="9"/>
  <c r="T111" i="1"/>
  <c r="EP142" i="9"/>
  <c r="T112" i="1"/>
  <c r="EP143" i="9"/>
  <c r="T113" i="1"/>
  <c r="EP144" i="9"/>
  <c r="T114" i="1"/>
  <c r="EP145" i="9"/>
  <c r="T115" i="1"/>
  <c r="EP146" i="9"/>
  <c r="T116" i="1"/>
  <c r="EP148" i="9"/>
  <c r="T117" i="1"/>
  <c r="EP149" i="9"/>
  <c r="T118" i="1"/>
  <c r="EP150" i="9"/>
  <c r="T119" i="1"/>
  <c r="EP151" i="9"/>
  <c r="T120" i="1"/>
  <c r="EP152" i="9"/>
  <c r="T121" i="1"/>
  <c r="EP153" i="9"/>
  <c r="T122" i="1"/>
  <c r="EP154" i="9"/>
  <c r="T123" i="1"/>
  <c r="EP156" i="9"/>
  <c r="T124" i="1"/>
  <c r="EP157" i="9"/>
  <c r="T125" i="1"/>
  <c r="EP158" i="9"/>
  <c r="T126" i="1"/>
  <c r="EP159" i="9"/>
  <c r="T127" i="1"/>
  <c r="EP160" i="9"/>
  <c r="T128" i="1"/>
  <c r="EP161" i="9"/>
  <c r="T129" i="1"/>
  <c r="EP162" i="9"/>
  <c r="T130" i="1"/>
  <c r="EP163" i="9"/>
  <c r="T131" i="1"/>
  <c r="EP164" i="9"/>
  <c r="T132" i="1"/>
  <c r="EP165" i="9"/>
  <c r="T133" i="1"/>
  <c r="EP166" i="9"/>
  <c r="T134" i="1"/>
  <c r="EP167" i="9"/>
  <c r="T135" i="1"/>
  <c r="EP168" i="9"/>
  <c r="T136" i="1"/>
  <c r="EP169" i="9"/>
  <c r="T137" i="1"/>
  <c r="EP170" i="9"/>
  <c r="T138" i="1"/>
  <c r="EP171" i="9"/>
  <c r="T139" i="1"/>
  <c r="EP172" i="9"/>
  <c r="T140" i="1"/>
  <c r="EP173" i="9"/>
  <c r="T141" i="1"/>
  <c r="EP174" i="9"/>
  <c r="T142" i="1"/>
  <c r="EP176" i="9"/>
  <c r="T143" i="1"/>
  <c r="EP177" i="9"/>
  <c r="T144" i="1"/>
  <c r="EP178" i="9"/>
  <c r="T145" i="1"/>
  <c r="EP179" i="9"/>
  <c r="T146" i="1"/>
  <c r="EP180" i="9"/>
  <c r="T147" i="1"/>
  <c r="EP181" i="9"/>
  <c r="T148" i="1"/>
  <c r="EP183" i="9"/>
  <c r="T149" i="1"/>
  <c r="EP184" i="9"/>
  <c r="T150" i="1"/>
  <c r="EP186" i="9"/>
  <c r="T152" i="1"/>
  <c r="EP187" i="9"/>
  <c r="T153" i="1"/>
  <c r="EP188" i="9"/>
  <c r="T154" i="1"/>
  <c r="EP189" i="9"/>
  <c r="T155" i="1"/>
  <c r="EP190" i="9"/>
  <c r="T156" i="1"/>
  <c r="EP191" i="9"/>
  <c r="T157" i="1"/>
  <c r="EP192" i="9"/>
  <c r="T158" i="1"/>
  <c r="EP193" i="9"/>
  <c r="T159" i="1"/>
  <c r="EP194" i="9"/>
  <c r="T160" i="1"/>
  <c r="EP195" i="9"/>
  <c r="T161" i="1"/>
  <c r="EP196" i="9"/>
  <c r="T162" i="1"/>
  <c r="EP197" i="9"/>
  <c r="T163" i="1"/>
  <c r="EP198" i="9"/>
  <c r="T164" i="1"/>
  <c r="EP199" i="9"/>
  <c r="T165" i="1"/>
  <c r="EP200" i="9"/>
  <c r="T166" i="1"/>
  <c r="EP201" i="9"/>
  <c r="T167" i="1"/>
  <c r="EP202" i="9"/>
  <c r="T168" i="1"/>
  <c r="EP203" i="9"/>
  <c r="T169" i="1"/>
  <c r="EP204" i="9"/>
  <c r="T170" i="1"/>
  <c r="EP205" i="9"/>
  <c r="T171" i="1"/>
  <c r="EP206" i="9"/>
  <c r="T172" i="1"/>
  <c r="EP207" i="9"/>
  <c r="T173" i="1"/>
  <c r="EP208" i="9"/>
  <c r="T174" i="1"/>
  <c r="EP209" i="9"/>
  <c r="T175" i="1"/>
  <c r="EP210" i="9"/>
  <c r="T176" i="1"/>
  <c r="EP211" i="9"/>
  <c r="T177" i="1"/>
  <c r="EP212" i="9"/>
  <c r="T178" i="1"/>
  <c r="EP213" i="9"/>
  <c r="T179" i="1"/>
  <c r="EP214" i="9"/>
  <c r="T180" i="1"/>
  <c r="EP215" i="9"/>
  <c r="T181" i="1"/>
  <c r="EP217" i="9"/>
  <c r="T182" i="1"/>
  <c r="EP218" i="9"/>
  <c r="T183" i="1"/>
  <c r="EP219" i="9"/>
  <c r="T184" i="1"/>
  <c r="EP220" i="9"/>
  <c r="T185" i="1"/>
  <c r="EP221" i="9"/>
  <c r="T186" i="1"/>
  <c r="EP223" i="9"/>
  <c r="T187" i="1"/>
  <c r="EP224" i="9"/>
  <c r="T188" i="1"/>
  <c r="EP228" i="9"/>
  <c r="T189" i="1"/>
  <c r="EP229" i="9"/>
  <c r="T190" i="1"/>
  <c r="EP230" i="9"/>
  <c r="T191" i="1"/>
  <c r="EP231" i="9"/>
  <c r="T192" i="1"/>
  <c r="EP232" i="9"/>
  <c r="T193" i="1"/>
  <c r="EP234" i="9"/>
  <c r="T194" i="1"/>
  <c r="EP236" i="9"/>
  <c r="T195" i="1"/>
  <c r="EP237" i="9"/>
  <c r="T196" i="1"/>
  <c r="EP238" i="9"/>
  <c r="T197" i="1"/>
  <c r="EP239" i="9"/>
  <c r="T198" i="1"/>
  <c r="EP240" i="9"/>
  <c r="T199" i="1"/>
  <c r="EP241" i="9"/>
  <c r="T200" i="1"/>
  <c r="EP243" i="9"/>
  <c r="T201" i="1"/>
  <c r="EP244" i="9"/>
  <c r="T202" i="1"/>
  <c r="EP245" i="9"/>
  <c r="T203" i="1"/>
  <c r="EP246" i="9"/>
  <c r="T204" i="1"/>
  <c r="EP247" i="9"/>
  <c r="T205" i="1"/>
  <c r="EP248" i="9"/>
  <c r="T206" i="1"/>
  <c r="EP249" i="9"/>
  <c r="T207" i="1"/>
  <c r="EP250" i="9"/>
  <c r="T208" i="1"/>
  <c r="EP251" i="9"/>
  <c r="T209" i="1"/>
  <c r="EP252" i="9"/>
  <c r="T210" i="1"/>
  <c r="EP253" i="9"/>
  <c r="T211" i="1"/>
  <c r="EP254" i="9"/>
  <c r="T212" i="1"/>
  <c r="EP255" i="9"/>
  <c r="T213" i="1"/>
  <c r="EP256" i="9"/>
  <c r="T214" i="1"/>
  <c r="EP257" i="9"/>
  <c r="T215" i="1"/>
  <c r="EP258" i="9"/>
  <c r="T216" i="1"/>
  <c r="EP260" i="9"/>
  <c r="T217" i="1"/>
  <c r="EP261" i="9"/>
  <c r="T218" i="1"/>
  <c r="EP263" i="9"/>
  <c r="T219" i="1"/>
  <c r="EP265" i="9"/>
  <c r="T220" i="1"/>
  <c r="EP266" i="9"/>
  <c r="T221" i="1"/>
  <c r="EP267" i="9"/>
  <c r="T222" i="1"/>
  <c r="EP268" i="9"/>
  <c r="T223" i="1"/>
  <c r="EP270" i="9"/>
  <c r="T224" i="1"/>
  <c r="EP271" i="9"/>
  <c r="T225" i="1"/>
  <c r="EP272" i="9"/>
  <c r="T226" i="1"/>
  <c r="EP273" i="9"/>
  <c r="T227" i="1"/>
  <c r="EP274" i="9"/>
  <c r="T228" i="1"/>
  <c r="EP275" i="9"/>
  <c r="T229" i="1"/>
  <c r="EP276" i="9"/>
  <c r="T230" i="1"/>
  <c r="EP279" i="9"/>
  <c r="T231" i="1"/>
  <c r="EP280" i="9"/>
  <c r="T232" i="1"/>
  <c r="EP281" i="9"/>
  <c r="T233" i="1"/>
  <c r="EP282" i="9"/>
  <c r="T234" i="1"/>
  <c r="EP283" i="9"/>
  <c r="T235" i="1"/>
  <c r="EP284" i="9"/>
  <c r="T236" i="1"/>
  <c r="EP285" i="9"/>
  <c r="T237" i="1"/>
  <c r="EP286" i="9"/>
  <c r="T238" i="1"/>
  <c r="EP287" i="9"/>
  <c r="T239" i="1"/>
  <c r="EP288" i="9"/>
  <c r="T240" i="1"/>
  <c r="EP289" i="9"/>
  <c r="T241" i="1"/>
  <c r="EP290" i="9"/>
  <c r="T242" i="1"/>
  <c r="EP291" i="9"/>
  <c r="T243" i="1"/>
  <c r="EP292" i="9"/>
  <c r="T244" i="1"/>
  <c r="EP293" i="9"/>
  <c r="T245" i="1"/>
  <c r="EP294" i="9"/>
  <c r="T246" i="1"/>
  <c r="EP295" i="9"/>
  <c r="T247" i="1"/>
  <c r="EP297" i="9"/>
  <c r="T248" i="1"/>
  <c r="EP298" i="9"/>
  <c r="T249" i="1"/>
  <c r="EP299" i="9"/>
  <c r="T250" i="1"/>
  <c r="EP300" i="9"/>
  <c r="T251" i="1"/>
  <c r="EP301" i="9"/>
  <c r="T252" i="1"/>
  <c r="EP302" i="9"/>
  <c r="T253" i="1"/>
  <c r="EP304" i="9"/>
  <c r="T254" i="1"/>
  <c r="EP305" i="9"/>
  <c r="T255" i="1"/>
  <c r="EP306" i="9"/>
  <c r="T256" i="1"/>
  <c r="EP307" i="9"/>
  <c r="T257" i="1"/>
  <c r="EP309" i="9"/>
  <c r="T258" i="1"/>
  <c r="EP310" i="9"/>
  <c r="T259" i="1"/>
  <c r="EP311" i="9"/>
  <c r="T260" i="1"/>
  <c r="EP312" i="9"/>
  <c r="T261" i="1"/>
  <c r="EP313" i="9"/>
  <c r="T262" i="1"/>
  <c r="EP314" i="9"/>
  <c r="T263" i="1"/>
  <c r="EP315" i="9"/>
  <c r="T264" i="1"/>
  <c r="EP316" i="9"/>
  <c r="T265" i="1"/>
  <c r="EP318" i="9"/>
  <c r="T266" i="1"/>
  <c r="EP319" i="9"/>
  <c r="T267" i="1"/>
  <c r="EP320" i="9"/>
  <c r="T268" i="1"/>
  <c r="EP321" i="9"/>
  <c r="T269" i="1"/>
  <c r="EP322" i="9"/>
  <c r="T270" i="1"/>
  <c r="EP323" i="9"/>
  <c r="T271" i="1"/>
  <c r="EP324" i="9"/>
  <c r="T272" i="1"/>
  <c r="EP325" i="9"/>
  <c r="T273" i="1"/>
  <c r="EP326" i="9"/>
  <c r="T274" i="1"/>
  <c r="EP327" i="9"/>
  <c r="T275" i="1"/>
  <c r="EP328" i="9"/>
  <c r="T276" i="1"/>
  <c r="EP329" i="9"/>
  <c r="T277" i="1"/>
  <c r="EP330" i="9"/>
  <c r="T278" i="1"/>
  <c r="EP331" i="9"/>
  <c r="T279" i="1"/>
  <c r="EP332" i="9"/>
  <c r="T280" i="1"/>
  <c r="EP333" i="9"/>
  <c r="T281" i="1"/>
  <c r="EP334" i="9"/>
  <c r="T282" i="1"/>
  <c r="EP335" i="9"/>
  <c r="T283" i="1"/>
  <c r="EP337" i="9"/>
  <c r="T284" i="1"/>
  <c r="EP338" i="9"/>
  <c r="T285" i="1"/>
  <c r="EP339" i="9"/>
  <c r="T286" i="1"/>
  <c r="EP340" i="9"/>
  <c r="T287" i="1"/>
  <c r="EP341" i="9"/>
  <c r="T288" i="1"/>
  <c r="EP342" i="9"/>
  <c r="T289" i="1"/>
  <c r="EP343" i="9"/>
  <c r="T290" i="1"/>
  <c r="EP344" i="9"/>
  <c r="T291" i="1"/>
  <c r="EP345" i="9"/>
  <c r="T292" i="1"/>
  <c r="EP346" i="9"/>
  <c r="T293" i="1"/>
  <c r="EP347" i="9"/>
  <c r="T294" i="1"/>
  <c r="EP348" i="9"/>
  <c r="T295" i="1"/>
  <c r="EP350" i="9"/>
  <c r="T296" i="1"/>
  <c r="EP351" i="9"/>
  <c r="T297" i="1"/>
  <c r="EP352" i="9"/>
  <c r="T298" i="1"/>
  <c r="EP353" i="9"/>
  <c r="T299" i="1"/>
  <c r="EP354" i="9"/>
  <c r="T300" i="1"/>
  <c r="EP355" i="9"/>
  <c r="T301" i="1"/>
  <c r="EP356" i="9"/>
  <c r="T302" i="1"/>
  <c r="EP357" i="9"/>
  <c r="T303" i="1"/>
  <c r="EP358" i="9"/>
  <c r="T304" i="1"/>
  <c r="EP359" i="9"/>
  <c r="T305" i="1"/>
  <c r="EP360" i="9"/>
  <c r="T306" i="1"/>
  <c r="EP362" i="9"/>
  <c r="T307" i="1"/>
  <c r="EP363" i="9"/>
  <c r="T308" i="1"/>
  <c r="EP364" i="9"/>
  <c r="T309" i="1"/>
  <c r="EP365" i="9"/>
  <c r="T310" i="1"/>
  <c r="EP367" i="9"/>
  <c r="T311" i="1"/>
  <c r="EP368" i="9"/>
  <c r="T312" i="1"/>
  <c r="EP369" i="9"/>
  <c r="T313" i="1"/>
  <c r="EP370" i="9"/>
  <c r="T314" i="1"/>
  <c r="EP371" i="9"/>
  <c r="T315" i="1"/>
  <c r="EP372" i="9"/>
  <c r="T316" i="1"/>
  <c r="EP373" i="9"/>
  <c r="T317" i="1"/>
  <c r="EP374" i="9"/>
  <c r="T318" i="1"/>
  <c r="EP375" i="9"/>
  <c r="T319" i="1"/>
  <c r="EP376" i="9"/>
  <c r="T320" i="1"/>
  <c r="EP377" i="9"/>
  <c r="T321" i="1"/>
  <c r="EP378" i="9"/>
  <c r="T322" i="1"/>
  <c r="EP379" i="9"/>
  <c r="T323" i="1"/>
  <c r="EP380" i="9"/>
  <c r="T324" i="1"/>
  <c r="EP381" i="9"/>
  <c r="T325" i="1"/>
  <c r="EP382" i="9"/>
  <c r="T326" i="1"/>
  <c r="EP383" i="9"/>
  <c r="T327" i="1"/>
  <c r="EP384" i="9"/>
  <c r="T328" i="1"/>
  <c r="EP385" i="9"/>
  <c r="T329" i="1"/>
  <c r="EP386" i="9"/>
  <c r="T330" i="1"/>
  <c r="EP387" i="9"/>
  <c r="T331" i="1"/>
  <c r="EP388" i="9"/>
  <c r="T332" i="1"/>
  <c r="EP390" i="9"/>
  <c r="T333" i="1"/>
  <c r="EP391" i="9"/>
  <c r="T334" i="1"/>
  <c r="EP393" i="9"/>
  <c r="T335" i="1"/>
  <c r="EP394" i="9"/>
  <c r="T336" i="1"/>
  <c r="EP395" i="9"/>
  <c r="T337" i="1"/>
  <c r="EP396" i="9"/>
  <c r="T338" i="1"/>
  <c r="EP397" i="9"/>
  <c r="T339" i="1"/>
  <c r="EP398" i="9"/>
  <c r="T340" i="1"/>
  <c r="EP399" i="9"/>
  <c r="T341" i="1"/>
  <c r="EP400" i="9"/>
  <c r="T342" i="1"/>
  <c r="EP401" i="9"/>
  <c r="T343" i="1"/>
  <c r="EP402" i="9"/>
  <c r="T344" i="1"/>
  <c r="EP403" i="9"/>
  <c r="T345" i="1"/>
  <c r="EP404" i="9"/>
  <c r="T346" i="1"/>
  <c r="EP405" i="9"/>
  <c r="T347" i="1"/>
  <c r="EP406" i="9"/>
  <c r="T348" i="1"/>
  <c r="EP407" i="9"/>
  <c r="T349" i="1"/>
  <c r="EP408" i="9"/>
  <c r="T350" i="1"/>
  <c r="EP410" i="9"/>
  <c r="T351" i="1"/>
  <c r="EP411" i="9"/>
  <c r="T352" i="1"/>
  <c r="EP412" i="9"/>
  <c r="T353" i="1"/>
  <c r="EP413" i="9"/>
  <c r="T354" i="1"/>
  <c r="EP414" i="9"/>
  <c r="T355" i="1"/>
  <c r="T399" i="1"/>
  <c r="T424" i="1"/>
  <c r="EO21" i="9"/>
  <c r="S11" i="1"/>
  <c r="EO22" i="9"/>
  <c r="S12" i="1"/>
  <c r="EO23" i="9"/>
  <c r="S13" i="1"/>
  <c r="EO30" i="9"/>
  <c r="S20" i="1"/>
  <c r="EO10" i="9"/>
  <c r="S3" i="1"/>
  <c r="EO11" i="9"/>
  <c r="S4" i="1"/>
  <c r="EO12" i="9"/>
  <c r="S5" i="1"/>
  <c r="EO16" i="9"/>
  <c r="S6" i="1"/>
  <c r="EO17" i="9"/>
  <c r="S7" i="1"/>
  <c r="EO18" i="9"/>
  <c r="S8" i="1"/>
  <c r="EO19" i="9"/>
  <c r="S9" i="1"/>
  <c r="EO20" i="9"/>
  <c r="S10" i="1"/>
  <c r="EO24" i="9"/>
  <c r="S14" i="1"/>
  <c r="EO25" i="9"/>
  <c r="S15" i="1"/>
  <c r="EO26" i="9"/>
  <c r="S16" i="1"/>
  <c r="EO27" i="9"/>
  <c r="S17" i="1"/>
  <c r="EO28" i="9"/>
  <c r="S18" i="1"/>
  <c r="EO29" i="9"/>
  <c r="S19" i="1"/>
  <c r="EO31" i="9"/>
  <c r="S21" i="1"/>
  <c r="EO32" i="9"/>
  <c r="S22" i="1"/>
  <c r="EO33" i="9"/>
  <c r="S23" i="1"/>
  <c r="EO34" i="9"/>
  <c r="S24" i="1"/>
  <c r="EO36" i="9"/>
  <c r="S25" i="1"/>
  <c r="EO37" i="9"/>
  <c r="S26" i="1"/>
  <c r="EO38" i="9"/>
  <c r="S27" i="1"/>
  <c r="EO39" i="9"/>
  <c r="S28" i="1"/>
  <c r="EO40" i="9"/>
  <c r="S29" i="1"/>
  <c r="EO41" i="9"/>
  <c r="S30" i="1"/>
  <c r="EO42" i="9"/>
  <c r="S31" i="1"/>
  <c r="EO43" i="9"/>
  <c r="S32" i="1"/>
  <c r="EO44" i="9"/>
  <c r="S33" i="1"/>
  <c r="EO45" i="9"/>
  <c r="S34" i="1"/>
  <c r="EO47" i="9"/>
  <c r="S35" i="1"/>
  <c r="EO48" i="9"/>
  <c r="S36" i="1"/>
  <c r="EO49" i="9"/>
  <c r="S37" i="1"/>
  <c r="EO50" i="9"/>
  <c r="S38" i="1"/>
  <c r="EO51" i="9"/>
  <c r="S39" i="1"/>
  <c r="EO52" i="9"/>
  <c r="S40" i="1"/>
  <c r="EO53" i="9"/>
  <c r="S41" i="1"/>
  <c r="EO54" i="9"/>
  <c r="S42" i="1"/>
  <c r="EO55" i="9"/>
  <c r="S43" i="1"/>
  <c r="EO56" i="9"/>
  <c r="S44" i="1"/>
  <c r="EO58" i="9"/>
  <c r="S45" i="1"/>
  <c r="EO59" i="9"/>
  <c r="S46" i="1"/>
  <c r="EO60" i="9"/>
  <c r="S47" i="1"/>
  <c r="EO61" i="9"/>
  <c r="S48" i="1"/>
  <c r="EO62" i="9"/>
  <c r="S49" i="1"/>
  <c r="EO63" i="9"/>
  <c r="S50" i="1"/>
  <c r="EO65" i="9"/>
  <c r="S51" i="1"/>
  <c r="EO67" i="9"/>
  <c r="S52" i="1"/>
  <c r="EO68" i="9"/>
  <c r="S53" i="1"/>
  <c r="EO70" i="9"/>
  <c r="S54" i="1"/>
  <c r="EO71" i="9"/>
  <c r="S55" i="1"/>
  <c r="EO72" i="9"/>
  <c r="S56" i="1"/>
  <c r="EO73" i="9"/>
  <c r="S57" i="1"/>
  <c r="EO74" i="9"/>
  <c r="S58" i="1"/>
  <c r="EO75" i="9"/>
  <c r="S59" i="1"/>
  <c r="EO76" i="9"/>
  <c r="S60" i="1"/>
  <c r="EO77" i="9"/>
  <c r="S61" i="1"/>
  <c r="EO78" i="9"/>
  <c r="S62" i="1"/>
  <c r="EO79" i="9"/>
  <c r="S63" i="1"/>
  <c r="EO80" i="9"/>
  <c r="S64" i="1"/>
  <c r="EO81" i="9"/>
  <c r="S65" i="1"/>
  <c r="EO83" i="9"/>
  <c r="S66" i="1"/>
  <c r="EO85" i="9"/>
  <c r="S67" i="1"/>
  <c r="EO86" i="9"/>
  <c r="S68" i="1"/>
  <c r="EO87" i="9"/>
  <c r="S69" i="1"/>
  <c r="EO88" i="9"/>
  <c r="S70" i="1"/>
  <c r="EO89" i="9"/>
  <c r="S71" i="1"/>
  <c r="EO90" i="9"/>
  <c r="S72" i="1"/>
  <c r="EO91" i="9"/>
  <c r="S73" i="1"/>
  <c r="EO92" i="9"/>
  <c r="S74" i="1"/>
  <c r="EO93" i="9"/>
  <c r="S75" i="1"/>
  <c r="EO94" i="9"/>
  <c r="S76" i="1"/>
  <c r="EO95" i="9"/>
  <c r="S77" i="1"/>
  <c r="EO96" i="9"/>
  <c r="S78" i="1"/>
  <c r="EO97" i="9"/>
  <c r="S79" i="1"/>
  <c r="EO98" i="9"/>
  <c r="S80" i="1"/>
  <c r="EO100" i="9"/>
  <c r="S81" i="1"/>
  <c r="EO101" i="9"/>
  <c r="S82" i="1"/>
  <c r="EO102" i="9"/>
  <c r="S83" i="1"/>
  <c r="EO103" i="9"/>
  <c r="S84" i="1"/>
  <c r="EO104" i="9"/>
  <c r="S85" i="1"/>
  <c r="EO105" i="9"/>
  <c r="S86" i="1"/>
  <c r="EO106" i="9"/>
  <c r="S87" i="1"/>
  <c r="EO107" i="9"/>
  <c r="S88" i="1"/>
  <c r="EO110" i="9"/>
  <c r="S89" i="1"/>
  <c r="EO112" i="9"/>
  <c r="S90" i="1"/>
  <c r="EO113" i="9"/>
  <c r="S91" i="1"/>
  <c r="EO114" i="9"/>
  <c r="S92" i="1"/>
  <c r="EO116" i="9"/>
  <c r="S93" i="1"/>
  <c r="EO117" i="9"/>
  <c r="S94" i="1"/>
  <c r="EO118" i="9"/>
  <c r="S95" i="1"/>
  <c r="EO120" i="9"/>
  <c r="S96" i="1"/>
  <c r="EO122" i="9"/>
  <c r="S97" i="1"/>
  <c r="EO123" i="9"/>
  <c r="S98" i="1"/>
  <c r="EO124" i="9"/>
  <c r="S99" i="1"/>
  <c r="EO125" i="9"/>
  <c r="S100" i="1"/>
  <c r="EO126" i="9"/>
  <c r="S101" i="1"/>
  <c r="EO127" i="9"/>
  <c r="S102" i="1"/>
  <c r="EO130" i="9"/>
  <c r="S103" i="1"/>
  <c r="EO131" i="9"/>
  <c r="S104" i="1"/>
  <c r="EO132" i="9"/>
  <c r="S105" i="1"/>
  <c r="EO133" i="9"/>
  <c r="S106" i="1"/>
  <c r="EO134" i="9"/>
  <c r="S107" i="1"/>
  <c r="EO135" i="9"/>
  <c r="S108" i="1"/>
  <c r="EO136" i="9"/>
  <c r="S109" i="1"/>
  <c r="EO138" i="9"/>
  <c r="S110" i="1"/>
  <c r="EO139" i="9"/>
  <c r="S111" i="1"/>
  <c r="EO142" i="9"/>
  <c r="S112" i="1"/>
  <c r="EO143" i="9"/>
  <c r="S113" i="1"/>
  <c r="EO144" i="9"/>
  <c r="S114" i="1"/>
  <c r="EO145" i="9"/>
  <c r="S115" i="1"/>
  <c r="EO146" i="9"/>
  <c r="S116" i="1"/>
  <c r="EO148" i="9"/>
  <c r="S117" i="1"/>
  <c r="EO149" i="9"/>
  <c r="S118" i="1"/>
  <c r="EO150" i="9"/>
  <c r="S119" i="1"/>
  <c r="EO151" i="9"/>
  <c r="S120" i="1"/>
  <c r="EO152" i="9"/>
  <c r="S121" i="1"/>
  <c r="EO153" i="9"/>
  <c r="S122" i="1"/>
  <c r="EO154" i="9"/>
  <c r="S123" i="1"/>
  <c r="EO156" i="9"/>
  <c r="S124" i="1"/>
  <c r="EO157" i="9"/>
  <c r="S125" i="1"/>
  <c r="EO158" i="9"/>
  <c r="S126" i="1"/>
  <c r="EO159" i="9"/>
  <c r="S127" i="1"/>
  <c r="EO160" i="9"/>
  <c r="S128" i="1"/>
  <c r="EO161" i="9"/>
  <c r="S129" i="1"/>
  <c r="EO162" i="9"/>
  <c r="S130" i="1"/>
  <c r="EO163" i="9"/>
  <c r="S131" i="1"/>
  <c r="EO164" i="9"/>
  <c r="S132" i="1"/>
  <c r="EO165" i="9"/>
  <c r="S133" i="1"/>
  <c r="EO166" i="9"/>
  <c r="S134" i="1"/>
  <c r="EO167" i="9"/>
  <c r="S135" i="1"/>
  <c r="EO168" i="9"/>
  <c r="S136" i="1"/>
  <c r="EO169" i="9"/>
  <c r="S137" i="1"/>
  <c r="EO170" i="9"/>
  <c r="S138" i="1"/>
  <c r="EO171" i="9"/>
  <c r="S139" i="1"/>
  <c r="EO172" i="9"/>
  <c r="S140" i="1"/>
  <c r="EO173" i="9"/>
  <c r="S141" i="1"/>
  <c r="EO174" i="9"/>
  <c r="S142" i="1"/>
  <c r="EO176" i="9"/>
  <c r="S143" i="1"/>
  <c r="EO177" i="9"/>
  <c r="S144" i="1"/>
  <c r="EO178" i="9"/>
  <c r="S145" i="1"/>
  <c r="EO179" i="9"/>
  <c r="S146" i="1"/>
  <c r="EO180" i="9"/>
  <c r="S147" i="1"/>
  <c r="EO181" i="9"/>
  <c r="S148" i="1"/>
  <c r="EO183" i="9"/>
  <c r="S149" i="1"/>
  <c r="EO184" i="9"/>
  <c r="S150" i="1"/>
  <c r="EO186" i="9"/>
  <c r="S152" i="1"/>
  <c r="EO187" i="9"/>
  <c r="S153" i="1"/>
  <c r="EO188" i="9"/>
  <c r="S154" i="1"/>
  <c r="EO189" i="9"/>
  <c r="S155" i="1"/>
  <c r="EO190" i="9"/>
  <c r="S156" i="1"/>
  <c r="EO191" i="9"/>
  <c r="S157" i="1"/>
  <c r="EO192" i="9"/>
  <c r="S158" i="1"/>
  <c r="EO193" i="9"/>
  <c r="S159" i="1"/>
  <c r="EO194" i="9"/>
  <c r="S160" i="1"/>
  <c r="EO195" i="9"/>
  <c r="S161" i="1"/>
  <c r="EO196" i="9"/>
  <c r="S162" i="1"/>
  <c r="EO197" i="9"/>
  <c r="S163" i="1"/>
  <c r="EO198" i="9"/>
  <c r="S164" i="1"/>
  <c r="EO199" i="9"/>
  <c r="S165" i="1"/>
  <c r="EO200" i="9"/>
  <c r="S166" i="1"/>
  <c r="EO201" i="9"/>
  <c r="S167" i="1"/>
  <c r="EO202" i="9"/>
  <c r="S168" i="1"/>
  <c r="EO203" i="9"/>
  <c r="S169" i="1"/>
  <c r="EO204" i="9"/>
  <c r="S170" i="1"/>
  <c r="EO205" i="9"/>
  <c r="S171" i="1"/>
  <c r="EO206" i="9"/>
  <c r="S172" i="1"/>
  <c r="EO207" i="9"/>
  <c r="S173" i="1"/>
  <c r="EO208" i="9"/>
  <c r="S174" i="1"/>
  <c r="EO209" i="9"/>
  <c r="S175" i="1"/>
  <c r="EO210" i="9"/>
  <c r="S176" i="1"/>
  <c r="EO211" i="9"/>
  <c r="S177" i="1"/>
  <c r="EO212" i="9"/>
  <c r="S178" i="1"/>
  <c r="EO213" i="9"/>
  <c r="S179" i="1"/>
  <c r="EO214" i="9"/>
  <c r="S180" i="1"/>
  <c r="EO215" i="9"/>
  <c r="S181" i="1"/>
  <c r="EO217" i="9"/>
  <c r="S182" i="1"/>
  <c r="EO218" i="9"/>
  <c r="S183" i="1"/>
  <c r="EO219" i="9"/>
  <c r="S184" i="1"/>
  <c r="EO220" i="9"/>
  <c r="S185" i="1"/>
  <c r="EO221" i="9"/>
  <c r="S186" i="1"/>
  <c r="EO223" i="9"/>
  <c r="S187" i="1"/>
  <c r="EO224" i="9"/>
  <c r="S188" i="1"/>
  <c r="EO228" i="9"/>
  <c r="S189" i="1"/>
  <c r="EO229" i="9"/>
  <c r="S190" i="1"/>
  <c r="EO230" i="9"/>
  <c r="S191" i="1"/>
  <c r="EO231" i="9"/>
  <c r="S192" i="1"/>
  <c r="EO232" i="9"/>
  <c r="S193" i="1"/>
  <c r="EO234" i="9"/>
  <c r="S194" i="1"/>
  <c r="EO236" i="9"/>
  <c r="S195" i="1"/>
  <c r="EO237" i="9"/>
  <c r="S196" i="1"/>
  <c r="EO238" i="9"/>
  <c r="S197" i="1"/>
  <c r="EO239" i="9"/>
  <c r="S198" i="1"/>
  <c r="EO240" i="9"/>
  <c r="S199" i="1"/>
  <c r="EO241" i="9"/>
  <c r="S200" i="1"/>
  <c r="EO243" i="9"/>
  <c r="S201" i="1"/>
  <c r="EO244" i="9"/>
  <c r="S202" i="1"/>
  <c r="EO245" i="9"/>
  <c r="S203" i="1"/>
  <c r="EO246" i="9"/>
  <c r="S204" i="1"/>
  <c r="EO247" i="9"/>
  <c r="S205" i="1"/>
  <c r="EO248" i="9"/>
  <c r="S206" i="1"/>
  <c r="EO249" i="9"/>
  <c r="S207" i="1"/>
  <c r="EO250" i="9"/>
  <c r="S208" i="1"/>
  <c r="EO251" i="9"/>
  <c r="S209" i="1"/>
  <c r="EO252" i="9"/>
  <c r="S210" i="1"/>
  <c r="EO253" i="9"/>
  <c r="S211" i="1"/>
  <c r="EO254" i="9"/>
  <c r="S212" i="1"/>
  <c r="EO255" i="9"/>
  <c r="S213" i="1"/>
  <c r="EO256" i="9"/>
  <c r="S214" i="1"/>
  <c r="EO257" i="9"/>
  <c r="S215" i="1"/>
  <c r="EO258" i="9"/>
  <c r="S216" i="1"/>
  <c r="EO260" i="9"/>
  <c r="S217" i="1"/>
  <c r="EO261" i="9"/>
  <c r="S218" i="1"/>
  <c r="EO263" i="9"/>
  <c r="S219" i="1"/>
  <c r="EO265" i="9"/>
  <c r="S220" i="1"/>
  <c r="EO266" i="9"/>
  <c r="S221" i="1"/>
  <c r="EO267" i="9"/>
  <c r="S222" i="1"/>
  <c r="EO268" i="9"/>
  <c r="S223" i="1"/>
  <c r="EO270" i="9"/>
  <c r="S224" i="1"/>
  <c r="EO271" i="9"/>
  <c r="S225" i="1"/>
  <c r="EO272" i="9"/>
  <c r="S226" i="1"/>
  <c r="EO273" i="9"/>
  <c r="S227" i="1"/>
  <c r="EO274" i="9"/>
  <c r="S228" i="1"/>
  <c r="EO275" i="9"/>
  <c r="S229" i="1"/>
  <c r="EO276" i="9"/>
  <c r="S230" i="1"/>
  <c r="EO279" i="9"/>
  <c r="S231" i="1"/>
  <c r="EO280" i="9"/>
  <c r="S232" i="1"/>
  <c r="EO281" i="9"/>
  <c r="S233" i="1"/>
  <c r="EO282" i="9"/>
  <c r="S234" i="1"/>
  <c r="EO283" i="9"/>
  <c r="S235" i="1"/>
  <c r="EO284" i="9"/>
  <c r="S236" i="1"/>
  <c r="EO285" i="9"/>
  <c r="S237" i="1"/>
  <c r="EO286" i="9"/>
  <c r="S238" i="1"/>
  <c r="EO287" i="9"/>
  <c r="S239" i="1"/>
  <c r="EO288" i="9"/>
  <c r="S240" i="1"/>
  <c r="EO289" i="9"/>
  <c r="S241" i="1"/>
  <c r="EO290" i="9"/>
  <c r="S242" i="1"/>
  <c r="EO291" i="9"/>
  <c r="S243" i="1"/>
  <c r="EO292" i="9"/>
  <c r="S244" i="1"/>
  <c r="EO293" i="9"/>
  <c r="S245" i="1"/>
  <c r="EO294" i="9"/>
  <c r="S246" i="1"/>
  <c r="EO295" i="9"/>
  <c r="S247" i="1"/>
  <c r="EO297" i="9"/>
  <c r="S248" i="1"/>
  <c r="EO298" i="9"/>
  <c r="S249" i="1"/>
  <c r="EO299" i="9"/>
  <c r="S250" i="1"/>
  <c r="EO300" i="9"/>
  <c r="S251" i="1"/>
  <c r="EO301" i="9"/>
  <c r="S252" i="1"/>
  <c r="EO302" i="9"/>
  <c r="S253" i="1"/>
  <c r="EO304" i="9"/>
  <c r="S254" i="1"/>
  <c r="EO305" i="9"/>
  <c r="S255" i="1"/>
  <c r="EO306" i="9"/>
  <c r="S256" i="1"/>
  <c r="EO307" i="9"/>
  <c r="S257" i="1"/>
  <c r="EO309" i="9"/>
  <c r="S258" i="1"/>
  <c r="EO310" i="9"/>
  <c r="S259" i="1"/>
  <c r="EO311" i="9"/>
  <c r="S260" i="1"/>
  <c r="EO312" i="9"/>
  <c r="S261" i="1"/>
  <c r="EO313" i="9"/>
  <c r="S262" i="1"/>
  <c r="EO314" i="9"/>
  <c r="S263" i="1"/>
  <c r="EO315" i="9"/>
  <c r="S264" i="1"/>
  <c r="EO316" i="9"/>
  <c r="S265" i="1"/>
  <c r="EO318" i="9"/>
  <c r="S266" i="1"/>
  <c r="EO319" i="9"/>
  <c r="S267" i="1"/>
  <c r="EO320" i="9"/>
  <c r="S268" i="1"/>
  <c r="EO321" i="9"/>
  <c r="S269" i="1"/>
  <c r="EO322" i="9"/>
  <c r="S270" i="1"/>
  <c r="EO323" i="9"/>
  <c r="S271" i="1"/>
  <c r="EO324" i="9"/>
  <c r="S272" i="1"/>
  <c r="EO325" i="9"/>
  <c r="S273" i="1"/>
  <c r="EO326" i="9"/>
  <c r="S274" i="1"/>
  <c r="EO327" i="9"/>
  <c r="S275" i="1"/>
  <c r="EO328" i="9"/>
  <c r="S276" i="1"/>
  <c r="EO329" i="9"/>
  <c r="S277" i="1"/>
  <c r="EO330" i="9"/>
  <c r="S278" i="1"/>
  <c r="EO331" i="9"/>
  <c r="S279" i="1"/>
  <c r="EO332" i="9"/>
  <c r="S280" i="1"/>
  <c r="EO333" i="9"/>
  <c r="S281" i="1"/>
  <c r="EO334" i="9"/>
  <c r="S282" i="1"/>
  <c r="EO335" i="9"/>
  <c r="S283" i="1"/>
  <c r="EO337" i="9"/>
  <c r="S284" i="1"/>
  <c r="EO338" i="9"/>
  <c r="S285" i="1"/>
  <c r="EO339" i="9"/>
  <c r="S286" i="1"/>
  <c r="EO340" i="9"/>
  <c r="S287" i="1"/>
  <c r="EO341" i="9"/>
  <c r="S288" i="1"/>
  <c r="EO342" i="9"/>
  <c r="S289" i="1"/>
  <c r="EO343" i="9"/>
  <c r="S290" i="1"/>
  <c r="EO344" i="9"/>
  <c r="S291" i="1"/>
  <c r="EO345" i="9"/>
  <c r="S292" i="1"/>
  <c r="EO346" i="9"/>
  <c r="S293" i="1"/>
  <c r="EO347" i="9"/>
  <c r="S294" i="1"/>
  <c r="EO348" i="9"/>
  <c r="S295" i="1"/>
  <c r="EO350" i="9"/>
  <c r="S296" i="1"/>
  <c r="EO351" i="9"/>
  <c r="S297" i="1"/>
  <c r="EO352" i="9"/>
  <c r="S298" i="1"/>
  <c r="EO353" i="9"/>
  <c r="S299" i="1"/>
  <c r="EO354" i="9"/>
  <c r="S300" i="1"/>
  <c r="EO355" i="9"/>
  <c r="S301" i="1"/>
  <c r="EO356" i="9"/>
  <c r="S302" i="1"/>
  <c r="EO357" i="9"/>
  <c r="S303" i="1"/>
  <c r="EO358" i="9"/>
  <c r="S304" i="1"/>
  <c r="EO359" i="9"/>
  <c r="S305" i="1"/>
  <c r="EO360" i="9"/>
  <c r="S306" i="1"/>
  <c r="EO362" i="9"/>
  <c r="S307" i="1"/>
  <c r="EO363" i="9"/>
  <c r="S308" i="1"/>
  <c r="EO364" i="9"/>
  <c r="S309" i="1"/>
  <c r="EO365" i="9"/>
  <c r="S310" i="1"/>
  <c r="EO367" i="9"/>
  <c r="S311" i="1"/>
  <c r="EO368" i="9"/>
  <c r="S312" i="1"/>
  <c r="EO369" i="9"/>
  <c r="S313" i="1"/>
  <c r="EO370" i="9"/>
  <c r="S314" i="1"/>
  <c r="EO371" i="9"/>
  <c r="S315" i="1"/>
  <c r="EO372" i="9"/>
  <c r="S316" i="1"/>
  <c r="EO373" i="9"/>
  <c r="S317" i="1"/>
  <c r="EO374" i="9"/>
  <c r="S318" i="1"/>
  <c r="EO375" i="9"/>
  <c r="S319" i="1"/>
  <c r="EO376" i="9"/>
  <c r="S320" i="1"/>
  <c r="EO377" i="9"/>
  <c r="S321" i="1"/>
  <c r="EO378" i="9"/>
  <c r="S322" i="1"/>
  <c r="EO379" i="9"/>
  <c r="S323" i="1"/>
  <c r="EO380" i="9"/>
  <c r="S324" i="1"/>
  <c r="EO381" i="9"/>
  <c r="S325" i="1"/>
  <c r="EO382" i="9"/>
  <c r="S326" i="1"/>
  <c r="EO383" i="9"/>
  <c r="S327" i="1"/>
  <c r="EO384" i="9"/>
  <c r="S328" i="1"/>
  <c r="EO385" i="9"/>
  <c r="S329" i="1"/>
  <c r="EO386" i="9"/>
  <c r="S330" i="1"/>
  <c r="EO387" i="9"/>
  <c r="S331" i="1"/>
  <c r="EO388" i="9"/>
  <c r="S332" i="1"/>
  <c r="EO390" i="9"/>
  <c r="S333" i="1"/>
  <c r="EO391" i="9"/>
  <c r="S334" i="1"/>
  <c r="EO393" i="9"/>
  <c r="S335" i="1"/>
  <c r="EO394" i="9"/>
  <c r="S336" i="1"/>
  <c r="EO395" i="9"/>
  <c r="S337" i="1"/>
  <c r="EO396" i="9"/>
  <c r="S338" i="1"/>
  <c r="EO397" i="9"/>
  <c r="S339" i="1"/>
  <c r="EO398" i="9"/>
  <c r="S340" i="1"/>
  <c r="EO399" i="9"/>
  <c r="S341" i="1"/>
  <c r="EO400" i="9"/>
  <c r="S342" i="1"/>
  <c r="EO401" i="9"/>
  <c r="S343" i="1"/>
  <c r="EO402" i="9"/>
  <c r="S344" i="1"/>
  <c r="EO403" i="9"/>
  <c r="S345" i="1"/>
  <c r="EO404" i="9"/>
  <c r="S346" i="1"/>
  <c r="EO405" i="9"/>
  <c r="S347" i="1"/>
  <c r="EO406" i="9"/>
  <c r="S348" i="1"/>
  <c r="EO407" i="9"/>
  <c r="S349" i="1"/>
  <c r="EO408" i="9"/>
  <c r="S350" i="1"/>
  <c r="EO410" i="9"/>
  <c r="S351" i="1"/>
  <c r="EO411" i="9"/>
  <c r="S352" i="1"/>
  <c r="EO412" i="9"/>
  <c r="S353" i="1"/>
  <c r="EO413" i="9"/>
  <c r="S354" i="1"/>
  <c r="EO414" i="9"/>
  <c r="S355" i="1"/>
  <c r="S399" i="1"/>
  <c r="S424" i="1"/>
  <c r="EN21" i="9"/>
  <c r="R11" i="1"/>
  <c r="EN22" i="9"/>
  <c r="R12" i="1"/>
  <c r="EN23" i="9"/>
  <c r="R13" i="1"/>
  <c r="EN30" i="9"/>
  <c r="R20" i="1"/>
  <c r="EN10" i="9"/>
  <c r="R3" i="1"/>
  <c r="EN11" i="9"/>
  <c r="R4" i="1"/>
  <c r="EN12" i="9"/>
  <c r="R5" i="1"/>
  <c r="EN16" i="9"/>
  <c r="R6" i="1"/>
  <c r="EN17" i="9"/>
  <c r="R7" i="1"/>
  <c r="EN18" i="9"/>
  <c r="R8" i="1"/>
  <c r="EN19" i="9"/>
  <c r="R9" i="1"/>
  <c r="EN20" i="9"/>
  <c r="R10" i="1"/>
  <c r="EN24" i="9"/>
  <c r="R14" i="1"/>
  <c r="EN25" i="9"/>
  <c r="R15" i="1"/>
  <c r="EN26" i="9"/>
  <c r="R16" i="1"/>
  <c r="EN27" i="9"/>
  <c r="R17" i="1"/>
  <c r="EN28" i="9"/>
  <c r="R18" i="1"/>
  <c r="EN29" i="9"/>
  <c r="R19" i="1"/>
  <c r="EN31" i="9"/>
  <c r="R21" i="1"/>
  <c r="EN32" i="9"/>
  <c r="R22" i="1"/>
  <c r="EN33" i="9"/>
  <c r="R23" i="1"/>
  <c r="EN34" i="9"/>
  <c r="R24" i="1"/>
  <c r="EN36" i="9"/>
  <c r="R25" i="1"/>
  <c r="EN37" i="9"/>
  <c r="R26" i="1"/>
  <c r="EN38" i="9"/>
  <c r="R27" i="1"/>
  <c r="EN39" i="9"/>
  <c r="R28" i="1"/>
  <c r="EN40" i="9"/>
  <c r="R29" i="1"/>
  <c r="EN41" i="9"/>
  <c r="R30" i="1"/>
  <c r="EN42" i="9"/>
  <c r="R31" i="1"/>
  <c r="EN43" i="9"/>
  <c r="R32" i="1"/>
  <c r="EN44" i="9"/>
  <c r="R33" i="1"/>
  <c r="EN45" i="9"/>
  <c r="R34" i="1"/>
  <c r="EN47" i="9"/>
  <c r="R35" i="1"/>
  <c r="EN48" i="9"/>
  <c r="R36" i="1"/>
  <c r="EN49" i="9"/>
  <c r="R37" i="1"/>
  <c r="EN50" i="9"/>
  <c r="R38" i="1"/>
  <c r="EN51" i="9"/>
  <c r="R39" i="1"/>
  <c r="EN52" i="9"/>
  <c r="R40" i="1"/>
  <c r="EN53" i="9"/>
  <c r="R41" i="1"/>
  <c r="EN54" i="9"/>
  <c r="R42" i="1"/>
  <c r="EN55" i="9"/>
  <c r="R43" i="1"/>
  <c r="EN56" i="9"/>
  <c r="R44" i="1"/>
  <c r="EN58" i="9"/>
  <c r="R45" i="1"/>
  <c r="EN59" i="9"/>
  <c r="R46" i="1"/>
  <c r="EN60" i="9"/>
  <c r="R47" i="1"/>
  <c r="EN61" i="9"/>
  <c r="R48" i="1"/>
  <c r="EN62" i="9"/>
  <c r="R49" i="1"/>
  <c r="EN63" i="9"/>
  <c r="R50" i="1"/>
  <c r="EN65" i="9"/>
  <c r="R51" i="1"/>
  <c r="EN67" i="9"/>
  <c r="R52" i="1"/>
  <c r="EN68" i="9"/>
  <c r="R53" i="1"/>
  <c r="EN70" i="9"/>
  <c r="R54" i="1"/>
  <c r="EN71" i="9"/>
  <c r="R55" i="1"/>
  <c r="EN72" i="9"/>
  <c r="R56" i="1"/>
  <c r="EN73" i="9"/>
  <c r="R57" i="1"/>
  <c r="EN74" i="9"/>
  <c r="R58" i="1"/>
  <c r="EN75" i="9"/>
  <c r="R59" i="1"/>
  <c r="EN76" i="9"/>
  <c r="R60" i="1"/>
  <c r="EN77" i="9"/>
  <c r="R61" i="1"/>
  <c r="EN78" i="9"/>
  <c r="R62" i="1"/>
  <c r="EN79" i="9"/>
  <c r="R63" i="1"/>
  <c r="EN80" i="9"/>
  <c r="R64" i="1"/>
  <c r="EN81" i="9"/>
  <c r="R65" i="1"/>
  <c r="EN83" i="9"/>
  <c r="R66" i="1"/>
  <c r="EN85" i="9"/>
  <c r="R67" i="1"/>
  <c r="EN86" i="9"/>
  <c r="R68" i="1"/>
  <c r="EN87" i="9"/>
  <c r="R69" i="1"/>
  <c r="EN88" i="9"/>
  <c r="R70" i="1"/>
  <c r="EN89" i="9"/>
  <c r="R71" i="1"/>
  <c r="EN90" i="9"/>
  <c r="R72" i="1"/>
  <c r="EN91" i="9"/>
  <c r="R73" i="1"/>
  <c r="EN92" i="9"/>
  <c r="R74" i="1"/>
  <c r="EN93" i="9"/>
  <c r="R75" i="1"/>
  <c r="EN94" i="9"/>
  <c r="R76" i="1"/>
  <c r="EN95" i="9"/>
  <c r="R77" i="1"/>
  <c r="EN96" i="9"/>
  <c r="R78" i="1"/>
  <c r="EN97" i="9"/>
  <c r="R79" i="1"/>
  <c r="EN98" i="9"/>
  <c r="R80" i="1"/>
  <c r="EN100" i="9"/>
  <c r="R81" i="1"/>
  <c r="EN101" i="9"/>
  <c r="R82" i="1"/>
  <c r="EN102" i="9"/>
  <c r="R83" i="1"/>
  <c r="EN103" i="9"/>
  <c r="R84" i="1"/>
  <c r="EN104" i="9"/>
  <c r="R85" i="1"/>
  <c r="EN105" i="9"/>
  <c r="R86" i="1"/>
  <c r="EN106" i="9"/>
  <c r="R87" i="1"/>
  <c r="EN107" i="9"/>
  <c r="R88" i="1"/>
  <c r="EN110" i="9"/>
  <c r="R89" i="1"/>
  <c r="EN112" i="9"/>
  <c r="R90" i="1"/>
  <c r="EN113" i="9"/>
  <c r="R91" i="1"/>
  <c r="EN114" i="9"/>
  <c r="R92" i="1"/>
  <c r="EN116" i="9"/>
  <c r="R93" i="1"/>
  <c r="EN117" i="9"/>
  <c r="R94" i="1"/>
  <c r="EN118" i="9"/>
  <c r="R95" i="1"/>
  <c r="EN120" i="9"/>
  <c r="R96" i="1"/>
  <c r="EN122" i="9"/>
  <c r="R97" i="1"/>
  <c r="EN123" i="9"/>
  <c r="R98" i="1"/>
  <c r="EN124" i="9"/>
  <c r="R99" i="1"/>
  <c r="EN125" i="9"/>
  <c r="R100" i="1"/>
  <c r="EN126" i="9"/>
  <c r="R101" i="1"/>
  <c r="EN127" i="9"/>
  <c r="R102" i="1"/>
  <c r="EN130" i="9"/>
  <c r="R103" i="1"/>
  <c r="EN131" i="9"/>
  <c r="R104" i="1"/>
  <c r="EN132" i="9"/>
  <c r="R105" i="1"/>
  <c r="EN133" i="9"/>
  <c r="R106" i="1"/>
  <c r="EN134" i="9"/>
  <c r="R107" i="1"/>
  <c r="EN135" i="9"/>
  <c r="R108" i="1"/>
  <c r="EN136" i="9"/>
  <c r="R109" i="1"/>
  <c r="EN138" i="9"/>
  <c r="R110" i="1"/>
  <c r="EN139" i="9"/>
  <c r="R111" i="1"/>
  <c r="EN142" i="9"/>
  <c r="R112" i="1"/>
  <c r="EN143" i="9"/>
  <c r="R113" i="1"/>
  <c r="EN144" i="9"/>
  <c r="R114" i="1"/>
  <c r="EN145" i="9"/>
  <c r="R115" i="1"/>
  <c r="EN146" i="9"/>
  <c r="R116" i="1"/>
  <c r="EN148" i="9"/>
  <c r="R117" i="1"/>
  <c r="EN149" i="9"/>
  <c r="R118" i="1"/>
  <c r="EN150" i="9"/>
  <c r="R119" i="1"/>
  <c r="EN151" i="9"/>
  <c r="R120" i="1"/>
  <c r="EN152" i="9"/>
  <c r="R121" i="1"/>
  <c r="EN153" i="9"/>
  <c r="R122" i="1"/>
  <c r="EN154" i="9"/>
  <c r="R123" i="1"/>
  <c r="EN156" i="9"/>
  <c r="R124" i="1"/>
  <c r="EN157" i="9"/>
  <c r="R125" i="1"/>
  <c r="EN158" i="9"/>
  <c r="R126" i="1"/>
  <c r="EN159" i="9"/>
  <c r="R127" i="1"/>
  <c r="EN160" i="9"/>
  <c r="R128" i="1"/>
  <c r="EN161" i="9"/>
  <c r="R129" i="1"/>
  <c r="EN162" i="9"/>
  <c r="R130" i="1"/>
  <c r="EN163" i="9"/>
  <c r="R131" i="1"/>
  <c r="EN164" i="9"/>
  <c r="R132" i="1"/>
  <c r="EN165" i="9"/>
  <c r="R133" i="1"/>
  <c r="EN166" i="9"/>
  <c r="R134" i="1"/>
  <c r="EN167" i="9"/>
  <c r="R135" i="1"/>
  <c r="EN168" i="9"/>
  <c r="R136" i="1"/>
  <c r="EN169" i="9"/>
  <c r="R137" i="1"/>
  <c r="EN170" i="9"/>
  <c r="R138" i="1"/>
  <c r="EN171" i="9"/>
  <c r="R139" i="1"/>
  <c r="EN172" i="9"/>
  <c r="R140" i="1"/>
  <c r="EN173" i="9"/>
  <c r="R141" i="1"/>
  <c r="EN174" i="9"/>
  <c r="R142" i="1"/>
  <c r="EN176" i="9"/>
  <c r="R143" i="1"/>
  <c r="EN177" i="9"/>
  <c r="R144" i="1"/>
  <c r="EN178" i="9"/>
  <c r="R145" i="1"/>
  <c r="EN179" i="9"/>
  <c r="R146" i="1"/>
  <c r="EN180" i="9"/>
  <c r="R147" i="1"/>
  <c r="EN181" i="9"/>
  <c r="R148" i="1"/>
  <c r="EN183" i="9"/>
  <c r="R149" i="1"/>
  <c r="EN184" i="9"/>
  <c r="R150" i="1"/>
  <c r="EN186" i="9"/>
  <c r="R152" i="1"/>
  <c r="EN187" i="9"/>
  <c r="R153" i="1"/>
  <c r="EN188" i="9"/>
  <c r="R154" i="1"/>
  <c r="EN189" i="9"/>
  <c r="R155" i="1"/>
  <c r="EN190" i="9"/>
  <c r="R156" i="1"/>
  <c r="EN191" i="9"/>
  <c r="R157" i="1"/>
  <c r="EN192" i="9"/>
  <c r="R158" i="1"/>
  <c r="EN193" i="9"/>
  <c r="R159" i="1"/>
  <c r="EN194" i="9"/>
  <c r="R160" i="1"/>
  <c r="EN195" i="9"/>
  <c r="R161" i="1"/>
  <c r="EN196" i="9"/>
  <c r="R162" i="1"/>
  <c r="EN197" i="9"/>
  <c r="R163" i="1"/>
  <c r="EN198" i="9"/>
  <c r="R164" i="1"/>
  <c r="EN199" i="9"/>
  <c r="R165" i="1"/>
  <c r="EN200" i="9"/>
  <c r="R166" i="1"/>
  <c r="EN201" i="9"/>
  <c r="R167" i="1"/>
  <c r="EN202" i="9"/>
  <c r="R168" i="1"/>
  <c r="EN203" i="9"/>
  <c r="R169" i="1"/>
  <c r="EN204" i="9"/>
  <c r="R170" i="1"/>
  <c r="EN205" i="9"/>
  <c r="R171" i="1"/>
  <c r="EN206" i="9"/>
  <c r="R172" i="1"/>
  <c r="EN207" i="9"/>
  <c r="R173" i="1"/>
  <c r="EN208" i="9"/>
  <c r="R174" i="1"/>
  <c r="EN209" i="9"/>
  <c r="R175" i="1"/>
  <c r="EN210" i="9"/>
  <c r="R176" i="1"/>
  <c r="EN211" i="9"/>
  <c r="R177" i="1"/>
  <c r="EN212" i="9"/>
  <c r="R178" i="1"/>
  <c r="EN213" i="9"/>
  <c r="R179" i="1"/>
  <c r="EN214" i="9"/>
  <c r="R180" i="1"/>
  <c r="EN215" i="9"/>
  <c r="R181" i="1"/>
  <c r="EN217" i="9"/>
  <c r="R182" i="1"/>
  <c r="EN218" i="9"/>
  <c r="R183" i="1"/>
  <c r="EN219" i="9"/>
  <c r="R184" i="1"/>
  <c r="EN220" i="9"/>
  <c r="R185" i="1"/>
  <c r="EN221" i="9"/>
  <c r="R186" i="1"/>
  <c r="EN223" i="9"/>
  <c r="R187" i="1"/>
  <c r="EN224" i="9"/>
  <c r="R188" i="1"/>
  <c r="EN228" i="9"/>
  <c r="R189" i="1"/>
  <c r="EN229" i="9"/>
  <c r="R190" i="1"/>
  <c r="EN230" i="9"/>
  <c r="R191" i="1"/>
  <c r="EN231" i="9"/>
  <c r="R192" i="1"/>
  <c r="EN232" i="9"/>
  <c r="R193" i="1"/>
  <c r="EN234" i="9"/>
  <c r="R194" i="1"/>
  <c r="EN236" i="9"/>
  <c r="R195" i="1"/>
  <c r="EN237" i="9"/>
  <c r="R196" i="1"/>
  <c r="EN238" i="9"/>
  <c r="R197" i="1"/>
  <c r="EN239" i="9"/>
  <c r="R198" i="1"/>
  <c r="EN240" i="9"/>
  <c r="R199" i="1"/>
  <c r="EN241" i="9"/>
  <c r="R200" i="1"/>
  <c r="EN243" i="9"/>
  <c r="R201" i="1"/>
  <c r="EN244" i="9"/>
  <c r="R202" i="1"/>
  <c r="EN245" i="9"/>
  <c r="R203" i="1"/>
  <c r="EN246" i="9"/>
  <c r="R204" i="1"/>
  <c r="EN247" i="9"/>
  <c r="R205" i="1"/>
  <c r="EN248" i="9"/>
  <c r="R206" i="1"/>
  <c r="EN249" i="9"/>
  <c r="R207" i="1"/>
  <c r="EN250" i="9"/>
  <c r="R208" i="1"/>
  <c r="EN251" i="9"/>
  <c r="R209" i="1"/>
  <c r="EN252" i="9"/>
  <c r="R210" i="1"/>
  <c r="EN253" i="9"/>
  <c r="R211" i="1"/>
  <c r="EN254" i="9"/>
  <c r="R212" i="1"/>
  <c r="EN255" i="9"/>
  <c r="R213" i="1"/>
  <c r="EN256" i="9"/>
  <c r="R214" i="1"/>
  <c r="EN257" i="9"/>
  <c r="R215" i="1"/>
  <c r="EN258" i="9"/>
  <c r="R216" i="1"/>
  <c r="EN260" i="9"/>
  <c r="R217" i="1"/>
  <c r="EN261" i="9"/>
  <c r="R218" i="1"/>
  <c r="EN263" i="9"/>
  <c r="R219" i="1"/>
  <c r="EN265" i="9"/>
  <c r="R220" i="1"/>
  <c r="EN266" i="9"/>
  <c r="R221" i="1"/>
  <c r="EN267" i="9"/>
  <c r="R222" i="1"/>
  <c r="EN268" i="9"/>
  <c r="R223" i="1"/>
  <c r="EN270" i="9"/>
  <c r="R224" i="1"/>
  <c r="EN271" i="9"/>
  <c r="R225" i="1"/>
  <c r="EN272" i="9"/>
  <c r="R226" i="1"/>
  <c r="EN273" i="9"/>
  <c r="R227" i="1"/>
  <c r="EN274" i="9"/>
  <c r="R228" i="1"/>
  <c r="EN275" i="9"/>
  <c r="R229" i="1"/>
  <c r="EN276" i="9"/>
  <c r="R230" i="1"/>
  <c r="EN279" i="9"/>
  <c r="R231" i="1"/>
  <c r="EN280" i="9"/>
  <c r="R232" i="1"/>
  <c r="EN281" i="9"/>
  <c r="R233" i="1"/>
  <c r="EN282" i="9"/>
  <c r="R234" i="1"/>
  <c r="EN283" i="9"/>
  <c r="R235" i="1"/>
  <c r="EN284" i="9"/>
  <c r="R236" i="1"/>
  <c r="EN285" i="9"/>
  <c r="R237" i="1"/>
  <c r="EN286" i="9"/>
  <c r="R238" i="1"/>
  <c r="EN287" i="9"/>
  <c r="R239" i="1"/>
  <c r="EN288" i="9"/>
  <c r="R240" i="1"/>
  <c r="EN289" i="9"/>
  <c r="R241" i="1"/>
  <c r="EN290" i="9"/>
  <c r="R242" i="1"/>
  <c r="EN291" i="9"/>
  <c r="R243" i="1"/>
  <c r="EN292" i="9"/>
  <c r="R244" i="1"/>
  <c r="EN293" i="9"/>
  <c r="R245" i="1"/>
  <c r="EN294" i="9"/>
  <c r="R246" i="1"/>
  <c r="EN295" i="9"/>
  <c r="R247" i="1"/>
  <c r="EN297" i="9"/>
  <c r="R248" i="1"/>
  <c r="EN298" i="9"/>
  <c r="R249" i="1"/>
  <c r="EN299" i="9"/>
  <c r="R250" i="1"/>
  <c r="EN300" i="9"/>
  <c r="R251" i="1"/>
  <c r="EN301" i="9"/>
  <c r="R252" i="1"/>
  <c r="EN302" i="9"/>
  <c r="R253" i="1"/>
  <c r="EN304" i="9"/>
  <c r="R254" i="1"/>
  <c r="EN305" i="9"/>
  <c r="R255" i="1"/>
  <c r="EN306" i="9"/>
  <c r="R256" i="1"/>
  <c r="EN307" i="9"/>
  <c r="R257" i="1"/>
  <c r="EN309" i="9"/>
  <c r="R258" i="1"/>
  <c r="EN310" i="9"/>
  <c r="R259" i="1"/>
  <c r="EN311" i="9"/>
  <c r="R260" i="1"/>
  <c r="EN312" i="9"/>
  <c r="R261" i="1"/>
  <c r="EN313" i="9"/>
  <c r="R262" i="1"/>
  <c r="EN314" i="9"/>
  <c r="R263" i="1"/>
  <c r="EN315" i="9"/>
  <c r="R264" i="1"/>
  <c r="EN316" i="9"/>
  <c r="R265" i="1"/>
  <c r="EN318" i="9"/>
  <c r="R266" i="1"/>
  <c r="EN319" i="9"/>
  <c r="R267" i="1"/>
  <c r="EN320" i="9"/>
  <c r="R268" i="1"/>
  <c r="EN321" i="9"/>
  <c r="R269" i="1"/>
  <c r="EN322" i="9"/>
  <c r="R270" i="1"/>
  <c r="EN323" i="9"/>
  <c r="R271" i="1"/>
  <c r="EN324" i="9"/>
  <c r="R272" i="1"/>
  <c r="EN325" i="9"/>
  <c r="R273" i="1"/>
  <c r="EN326" i="9"/>
  <c r="R274" i="1"/>
  <c r="EN327" i="9"/>
  <c r="R275" i="1"/>
  <c r="EN328" i="9"/>
  <c r="R276" i="1"/>
  <c r="EN329" i="9"/>
  <c r="R277" i="1"/>
  <c r="EN330" i="9"/>
  <c r="R278" i="1"/>
  <c r="EN331" i="9"/>
  <c r="R279" i="1"/>
  <c r="EN332" i="9"/>
  <c r="R280" i="1"/>
  <c r="EN333" i="9"/>
  <c r="R281" i="1"/>
  <c r="EN334" i="9"/>
  <c r="R282" i="1"/>
  <c r="EN335" i="9"/>
  <c r="R283" i="1"/>
  <c r="EN337" i="9"/>
  <c r="R284" i="1"/>
  <c r="EN338" i="9"/>
  <c r="R285" i="1"/>
  <c r="EN339" i="9"/>
  <c r="R286" i="1"/>
  <c r="EN340" i="9"/>
  <c r="R287" i="1"/>
  <c r="EN341" i="9"/>
  <c r="R288" i="1"/>
  <c r="EN342" i="9"/>
  <c r="R289" i="1"/>
  <c r="EN343" i="9"/>
  <c r="R290" i="1"/>
  <c r="EN344" i="9"/>
  <c r="R291" i="1"/>
  <c r="EN345" i="9"/>
  <c r="R292" i="1"/>
  <c r="EN346" i="9"/>
  <c r="R293" i="1"/>
  <c r="EN347" i="9"/>
  <c r="R294" i="1"/>
  <c r="EN348" i="9"/>
  <c r="R295" i="1"/>
  <c r="EN350" i="9"/>
  <c r="R296" i="1"/>
  <c r="EN351" i="9"/>
  <c r="R297" i="1"/>
  <c r="EN352" i="9"/>
  <c r="R298" i="1"/>
  <c r="EN353" i="9"/>
  <c r="R299" i="1"/>
  <c r="EN354" i="9"/>
  <c r="R300" i="1"/>
  <c r="EN355" i="9"/>
  <c r="R301" i="1"/>
  <c r="EN356" i="9"/>
  <c r="R302" i="1"/>
  <c r="EN357" i="9"/>
  <c r="R303" i="1"/>
  <c r="EN358" i="9"/>
  <c r="R304" i="1"/>
  <c r="EN359" i="9"/>
  <c r="R305" i="1"/>
  <c r="EN360" i="9"/>
  <c r="R306" i="1"/>
  <c r="EN362" i="9"/>
  <c r="R307" i="1"/>
  <c r="EN363" i="9"/>
  <c r="R308" i="1"/>
  <c r="EN364" i="9"/>
  <c r="R309" i="1"/>
  <c r="EN365" i="9"/>
  <c r="R310" i="1"/>
  <c r="EN367" i="9"/>
  <c r="R311" i="1"/>
  <c r="EN368" i="9"/>
  <c r="R312" i="1"/>
  <c r="EN369" i="9"/>
  <c r="R313" i="1"/>
  <c r="EN370" i="9"/>
  <c r="R314" i="1"/>
  <c r="EN371" i="9"/>
  <c r="R315" i="1"/>
  <c r="EN372" i="9"/>
  <c r="R316" i="1"/>
  <c r="EN373" i="9"/>
  <c r="R317" i="1"/>
  <c r="EN374" i="9"/>
  <c r="R318" i="1"/>
  <c r="EN375" i="9"/>
  <c r="R319" i="1"/>
  <c r="EN376" i="9"/>
  <c r="R320" i="1"/>
  <c r="EN377" i="9"/>
  <c r="R321" i="1"/>
  <c r="EN378" i="9"/>
  <c r="R322" i="1"/>
  <c r="EN379" i="9"/>
  <c r="R323" i="1"/>
  <c r="EN380" i="9"/>
  <c r="R324" i="1"/>
  <c r="EN381" i="9"/>
  <c r="R325" i="1"/>
  <c r="EN382" i="9"/>
  <c r="R326" i="1"/>
  <c r="EN383" i="9"/>
  <c r="R327" i="1"/>
  <c r="EN384" i="9"/>
  <c r="R328" i="1"/>
  <c r="EN385" i="9"/>
  <c r="R329" i="1"/>
  <c r="EN386" i="9"/>
  <c r="R330" i="1"/>
  <c r="EN387" i="9"/>
  <c r="R331" i="1"/>
  <c r="EN388" i="9"/>
  <c r="R332" i="1"/>
  <c r="EN390" i="9"/>
  <c r="R333" i="1"/>
  <c r="EN391" i="9"/>
  <c r="R334" i="1"/>
  <c r="EN393" i="9"/>
  <c r="R335" i="1"/>
  <c r="EN394" i="9"/>
  <c r="R336" i="1"/>
  <c r="EN395" i="9"/>
  <c r="R337" i="1"/>
  <c r="EN396" i="9"/>
  <c r="R338" i="1"/>
  <c r="EN397" i="9"/>
  <c r="R339" i="1"/>
  <c r="EN398" i="9"/>
  <c r="R340" i="1"/>
  <c r="EN399" i="9"/>
  <c r="R341" i="1"/>
  <c r="EN400" i="9"/>
  <c r="R342" i="1"/>
  <c r="EN401" i="9"/>
  <c r="R343" i="1"/>
  <c r="EN402" i="9"/>
  <c r="R344" i="1"/>
  <c r="EN403" i="9"/>
  <c r="R345" i="1"/>
  <c r="EN404" i="9"/>
  <c r="R346" i="1"/>
  <c r="EN405" i="9"/>
  <c r="R347" i="1"/>
  <c r="EN406" i="9"/>
  <c r="R348" i="1"/>
  <c r="EN407" i="9"/>
  <c r="R349" i="1"/>
  <c r="EN408" i="9"/>
  <c r="R350" i="1"/>
  <c r="EN410" i="9"/>
  <c r="R351" i="1"/>
  <c r="EN411" i="9"/>
  <c r="R352" i="1"/>
  <c r="EN412" i="9"/>
  <c r="R353" i="1"/>
  <c r="EN413" i="9"/>
  <c r="R354" i="1"/>
  <c r="EN414" i="9"/>
  <c r="R355" i="1"/>
  <c r="R399" i="1"/>
  <c r="R424" i="1"/>
  <c r="EM21" i="9"/>
  <c r="Q11" i="1"/>
  <c r="EM22" i="9"/>
  <c r="Q12" i="1"/>
  <c r="EM23" i="9"/>
  <c r="Q13" i="1"/>
  <c r="EM30" i="9"/>
  <c r="Q20" i="1"/>
  <c r="EM10" i="9"/>
  <c r="Q3" i="1"/>
  <c r="EM11" i="9"/>
  <c r="Q4" i="1"/>
  <c r="EM12" i="9"/>
  <c r="Q5" i="1"/>
  <c r="EM16" i="9"/>
  <c r="Q6" i="1"/>
  <c r="EM17" i="9"/>
  <c r="Q7" i="1"/>
  <c r="EM18" i="9"/>
  <c r="Q8" i="1"/>
  <c r="EM19" i="9"/>
  <c r="Q9" i="1"/>
  <c r="EM20" i="9"/>
  <c r="Q10" i="1"/>
  <c r="EM24" i="9"/>
  <c r="Q14" i="1"/>
  <c r="EM25" i="9"/>
  <c r="Q15" i="1"/>
  <c r="EM26" i="9"/>
  <c r="Q16" i="1"/>
  <c r="EM27" i="9"/>
  <c r="Q17" i="1"/>
  <c r="EM28" i="9"/>
  <c r="Q18" i="1"/>
  <c r="EM29" i="9"/>
  <c r="Q19" i="1"/>
  <c r="EM31" i="9"/>
  <c r="Q21" i="1"/>
  <c r="EM32" i="9"/>
  <c r="Q22" i="1"/>
  <c r="EM33" i="9"/>
  <c r="Q23" i="1"/>
  <c r="EM34" i="9"/>
  <c r="Q24" i="1"/>
  <c r="EM36" i="9"/>
  <c r="Q25" i="1"/>
  <c r="EM37" i="9"/>
  <c r="Q26" i="1"/>
  <c r="EM38" i="9"/>
  <c r="Q27" i="1"/>
  <c r="EM39" i="9"/>
  <c r="Q28" i="1"/>
  <c r="EM40" i="9"/>
  <c r="Q29" i="1"/>
  <c r="EM41" i="9"/>
  <c r="Q30" i="1"/>
  <c r="EM42" i="9"/>
  <c r="Q31" i="1"/>
  <c r="EM43" i="9"/>
  <c r="Q32" i="1"/>
  <c r="EM44" i="9"/>
  <c r="Q33" i="1"/>
  <c r="EM45" i="9"/>
  <c r="Q34" i="1"/>
  <c r="EM47" i="9"/>
  <c r="Q35" i="1"/>
  <c r="EM48" i="9"/>
  <c r="Q36" i="1"/>
  <c r="EM49" i="9"/>
  <c r="Q37" i="1"/>
  <c r="EM50" i="9"/>
  <c r="Q38" i="1"/>
  <c r="EM51" i="9"/>
  <c r="Q39" i="1"/>
  <c r="EM52" i="9"/>
  <c r="Q40" i="1"/>
  <c r="EM53" i="9"/>
  <c r="Q41" i="1"/>
  <c r="EM54" i="9"/>
  <c r="Q42" i="1"/>
  <c r="EM55" i="9"/>
  <c r="Q43" i="1"/>
  <c r="EM56" i="9"/>
  <c r="Q44" i="1"/>
  <c r="EM58" i="9"/>
  <c r="Q45" i="1"/>
  <c r="EM59" i="9"/>
  <c r="Q46" i="1"/>
  <c r="EM60" i="9"/>
  <c r="Q47" i="1"/>
  <c r="EM61" i="9"/>
  <c r="Q48" i="1"/>
  <c r="EM62" i="9"/>
  <c r="Q49" i="1"/>
  <c r="EM63" i="9"/>
  <c r="Q50" i="1"/>
  <c r="EM65" i="9"/>
  <c r="Q51" i="1"/>
  <c r="EM67" i="9"/>
  <c r="Q52" i="1"/>
  <c r="EM68" i="9"/>
  <c r="Q53" i="1"/>
  <c r="EM70" i="9"/>
  <c r="Q54" i="1"/>
  <c r="EM71" i="9"/>
  <c r="Q55" i="1"/>
  <c r="EM72" i="9"/>
  <c r="Q56" i="1"/>
  <c r="EM73" i="9"/>
  <c r="Q57" i="1"/>
  <c r="EM74" i="9"/>
  <c r="Q58" i="1"/>
  <c r="EM75" i="9"/>
  <c r="Q59" i="1"/>
  <c r="EM76" i="9"/>
  <c r="Q60" i="1"/>
  <c r="EM77" i="9"/>
  <c r="Q61" i="1"/>
  <c r="EM78" i="9"/>
  <c r="Q62" i="1"/>
  <c r="EM79" i="9"/>
  <c r="Q63" i="1"/>
  <c r="EM80" i="9"/>
  <c r="Q64" i="1"/>
  <c r="EM81" i="9"/>
  <c r="Q65" i="1"/>
  <c r="EM83" i="9"/>
  <c r="Q66" i="1"/>
  <c r="EM85" i="9"/>
  <c r="Q67" i="1"/>
  <c r="EM86" i="9"/>
  <c r="Q68" i="1"/>
  <c r="EM87" i="9"/>
  <c r="Q69" i="1"/>
  <c r="EM88" i="9"/>
  <c r="Q70" i="1"/>
  <c r="EM89" i="9"/>
  <c r="Q71" i="1"/>
  <c r="EM90" i="9"/>
  <c r="Q72" i="1"/>
  <c r="EM91" i="9"/>
  <c r="Q73" i="1"/>
  <c r="EM92" i="9"/>
  <c r="Q74" i="1"/>
  <c r="EM93" i="9"/>
  <c r="Q75" i="1"/>
  <c r="EM94" i="9"/>
  <c r="Q76" i="1"/>
  <c r="EM95" i="9"/>
  <c r="Q77" i="1"/>
  <c r="EM96" i="9"/>
  <c r="Q78" i="1"/>
  <c r="EM97" i="9"/>
  <c r="Q79" i="1"/>
  <c r="EM98" i="9"/>
  <c r="Q80" i="1"/>
  <c r="EM100" i="9"/>
  <c r="Q81" i="1"/>
  <c r="EM101" i="9"/>
  <c r="Q82" i="1"/>
  <c r="EM102" i="9"/>
  <c r="Q83" i="1"/>
  <c r="EM103" i="9"/>
  <c r="Q84" i="1"/>
  <c r="EM104" i="9"/>
  <c r="Q85" i="1"/>
  <c r="EM105" i="9"/>
  <c r="Q86" i="1"/>
  <c r="EM106" i="9"/>
  <c r="Q87" i="1"/>
  <c r="EM107" i="9"/>
  <c r="Q88" i="1"/>
  <c r="EM110" i="9"/>
  <c r="Q89" i="1"/>
  <c r="EM112" i="9"/>
  <c r="Q90" i="1"/>
  <c r="EM113" i="9"/>
  <c r="Q91" i="1"/>
  <c r="EM114" i="9"/>
  <c r="Q92" i="1"/>
  <c r="EM116" i="9"/>
  <c r="Q93" i="1"/>
  <c r="EM117" i="9"/>
  <c r="Q94" i="1"/>
  <c r="EM118" i="9"/>
  <c r="Q95" i="1"/>
  <c r="EM120" i="9"/>
  <c r="Q96" i="1"/>
  <c r="EM122" i="9"/>
  <c r="Q97" i="1"/>
  <c r="EM123" i="9"/>
  <c r="Q98" i="1"/>
  <c r="EM124" i="9"/>
  <c r="Q99" i="1"/>
  <c r="EM125" i="9"/>
  <c r="Q100" i="1"/>
  <c r="EM126" i="9"/>
  <c r="Q101" i="1"/>
  <c r="EM127" i="9"/>
  <c r="Q102" i="1"/>
  <c r="EM130" i="9"/>
  <c r="Q103" i="1"/>
  <c r="EM131" i="9"/>
  <c r="Q104" i="1"/>
  <c r="EM132" i="9"/>
  <c r="Q105" i="1"/>
  <c r="EM133" i="9"/>
  <c r="Q106" i="1"/>
  <c r="EM134" i="9"/>
  <c r="Q107" i="1"/>
  <c r="EM135" i="9"/>
  <c r="Q108" i="1"/>
  <c r="EM136" i="9"/>
  <c r="Q109" i="1"/>
  <c r="EM138" i="9"/>
  <c r="Q110" i="1"/>
  <c r="EM139" i="9"/>
  <c r="Q111" i="1"/>
  <c r="EM142" i="9"/>
  <c r="Q112" i="1"/>
  <c r="EM143" i="9"/>
  <c r="Q113" i="1"/>
  <c r="EM144" i="9"/>
  <c r="Q114" i="1"/>
  <c r="EM145" i="9"/>
  <c r="Q115" i="1"/>
  <c r="EM146" i="9"/>
  <c r="Q116" i="1"/>
  <c r="EM148" i="9"/>
  <c r="Q117" i="1"/>
  <c r="EM149" i="9"/>
  <c r="Q118" i="1"/>
  <c r="EM150" i="9"/>
  <c r="Q119" i="1"/>
  <c r="EM151" i="9"/>
  <c r="Q120" i="1"/>
  <c r="EM152" i="9"/>
  <c r="Q121" i="1"/>
  <c r="EM153" i="9"/>
  <c r="Q122" i="1"/>
  <c r="EM154" i="9"/>
  <c r="Q123" i="1"/>
  <c r="EM156" i="9"/>
  <c r="Q124" i="1"/>
  <c r="EM157" i="9"/>
  <c r="Q125" i="1"/>
  <c r="EM158" i="9"/>
  <c r="Q126" i="1"/>
  <c r="EM159" i="9"/>
  <c r="Q127" i="1"/>
  <c r="EM160" i="9"/>
  <c r="Q128" i="1"/>
  <c r="EM161" i="9"/>
  <c r="Q129" i="1"/>
  <c r="EM162" i="9"/>
  <c r="Q130" i="1"/>
  <c r="EM163" i="9"/>
  <c r="Q131" i="1"/>
  <c r="EM164" i="9"/>
  <c r="Q132" i="1"/>
  <c r="EM165" i="9"/>
  <c r="Q133" i="1"/>
  <c r="EM166" i="9"/>
  <c r="Q134" i="1"/>
  <c r="EM167" i="9"/>
  <c r="Q135" i="1"/>
  <c r="EM168" i="9"/>
  <c r="Q136" i="1"/>
  <c r="EM169" i="9"/>
  <c r="Q137" i="1"/>
  <c r="EM170" i="9"/>
  <c r="Q138" i="1"/>
  <c r="EM171" i="9"/>
  <c r="Q139" i="1"/>
  <c r="EM172" i="9"/>
  <c r="Q140" i="1"/>
  <c r="EM173" i="9"/>
  <c r="Q141" i="1"/>
  <c r="EM174" i="9"/>
  <c r="Q142" i="1"/>
  <c r="EM176" i="9"/>
  <c r="Q143" i="1"/>
  <c r="EM177" i="9"/>
  <c r="Q144" i="1"/>
  <c r="EM178" i="9"/>
  <c r="Q145" i="1"/>
  <c r="EM179" i="9"/>
  <c r="Q146" i="1"/>
  <c r="EM180" i="9"/>
  <c r="Q147" i="1"/>
  <c r="EM181" i="9"/>
  <c r="Q148" i="1"/>
  <c r="EM183" i="9"/>
  <c r="Q149" i="1"/>
  <c r="EM184" i="9"/>
  <c r="Q150" i="1"/>
  <c r="EM186" i="9"/>
  <c r="Q152" i="1"/>
  <c r="EM187" i="9"/>
  <c r="Q153" i="1"/>
  <c r="EM188" i="9"/>
  <c r="Q154" i="1"/>
  <c r="EM189" i="9"/>
  <c r="Q155" i="1"/>
  <c r="EM190" i="9"/>
  <c r="Q156" i="1"/>
  <c r="EM191" i="9"/>
  <c r="Q157" i="1"/>
  <c r="EM192" i="9"/>
  <c r="Q158" i="1"/>
  <c r="EM193" i="9"/>
  <c r="Q159" i="1"/>
  <c r="EM194" i="9"/>
  <c r="Q160" i="1"/>
  <c r="EM195" i="9"/>
  <c r="Q161" i="1"/>
  <c r="EM196" i="9"/>
  <c r="Q162" i="1"/>
  <c r="EM197" i="9"/>
  <c r="Q163" i="1"/>
  <c r="EM198" i="9"/>
  <c r="Q164" i="1"/>
  <c r="EM199" i="9"/>
  <c r="Q165" i="1"/>
  <c r="EM200" i="9"/>
  <c r="Q166" i="1"/>
  <c r="EM201" i="9"/>
  <c r="Q167" i="1"/>
  <c r="EM202" i="9"/>
  <c r="Q168" i="1"/>
  <c r="EM203" i="9"/>
  <c r="Q169" i="1"/>
  <c r="EM204" i="9"/>
  <c r="Q170" i="1"/>
  <c r="EM205" i="9"/>
  <c r="Q171" i="1"/>
  <c r="EM206" i="9"/>
  <c r="Q172" i="1"/>
  <c r="EM207" i="9"/>
  <c r="Q173" i="1"/>
  <c r="EM208" i="9"/>
  <c r="Q174" i="1"/>
  <c r="EM209" i="9"/>
  <c r="Q175" i="1"/>
  <c r="EM210" i="9"/>
  <c r="Q176" i="1"/>
  <c r="EM211" i="9"/>
  <c r="Q177" i="1"/>
  <c r="EM212" i="9"/>
  <c r="Q178" i="1"/>
  <c r="EM213" i="9"/>
  <c r="Q179" i="1"/>
  <c r="EM214" i="9"/>
  <c r="Q180" i="1"/>
  <c r="EM215" i="9"/>
  <c r="Q181" i="1"/>
  <c r="EM217" i="9"/>
  <c r="Q182" i="1"/>
  <c r="EM218" i="9"/>
  <c r="Q183" i="1"/>
  <c r="EM219" i="9"/>
  <c r="Q184" i="1"/>
  <c r="EM220" i="9"/>
  <c r="Q185" i="1"/>
  <c r="EM221" i="9"/>
  <c r="Q186" i="1"/>
  <c r="EM223" i="9"/>
  <c r="Q187" i="1"/>
  <c r="EM224" i="9"/>
  <c r="Q188" i="1"/>
  <c r="EM228" i="9"/>
  <c r="Q189" i="1"/>
  <c r="EM229" i="9"/>
  <c r="Q190" i="1"/>
  <c r="EM230" i="9"/>
  <c r="Q191" i="1"/>
  <c r="EM231" i="9"/>
  <c r="Q192" i="1"/>
  <c r="EM232" i="9"/>
  <c r="Q193" i="1"/>
  <c r="EM234" i="9"/>
  <c r="Q194" i="1"/>
  <c r="EM236" i="9"/>
  <c r="Q195" i="1"/>
  <c r="EM237" i="9"/>
  <c r="Q196" i="1"/>
  <c r="EM238" i="9"/>
  <c r="Q197" i="1"/>
  <c r="EM239" i="9"/>
  <c r="Q198" i="1"/>
  <c r="EM240" i="9"/>
  <c r="Q199" i="1"/>
  <c r="EM241" i="9"/>
  <c r="Q200" i="1"/>
  <c r="EM243" i="9"/>
  <c r="Q201" i="1"/>
  <c r="EM244" i="9"/>
  <c r="Q202" i="1"/>
  <c r="EM245" i="9"/>
  <c r="Q203" i="1"/>
  <c r="EM246" i="9"/>
  <c r="Q204" i="1"/>
  <c r="EM247" i="9"/>
  <c r="Q205" i="1"/>
  <c r="EM248" i="9"/>
  <c r="Q206" i="1"/>
  <c r="EM249" i="9"/>
  <c r="Q207" i="1"/>
  <c r="EM250" i="9"/>
  <c r="Q208" i="1"/>
  <c r="EM251" i="9"/>
  <c r="Q209" i="1"/>
  <c r="EM252" i="9"/>
  <c r="Q210" i="1"/>
  <c r="EM253" i="9"/>
  <c r="Q211" i="1"/>
  <c r="EM254" i="9"/>
  <c r="Q212" i="1"/>
  <c r="EM255" i="9"/>
  <c r="Q213" i="1"/>
  <c r="EM256" i="9"/>
  <c r="Q214" i="1"/>
  <c r="EM257" i="9"/>
  <c r="Q215" i="1"/>
  <c r="EM258" i="9"/>
  <c r="Q216" i="1"/>
  <c r="EM260" i="9"/>
  <c r="Q217" i="1"/>
  <c r="EM261" i="9"/>
  <c r="Q218" i="1"/>
  <c r="EM263" i="9"/>
  <c r="Q219" i="1"/>
  <c r="EM265" i="9"/>
  <c r="Q220" i="1"/>
  <c r="EM266" i="9"/>
  <c r="Q221" i="1"/>
  <c r="EM267" i="9"/>
  <c r="Q222" i="1"/>
  <c r="EM268" i="9"/>
  <c r="Q223" i="1"/>
  <c r="EM270" i="9"/>
  <c r="Q224" i="1"/>
  <c r="EM271" i="9"/>
  <c r="Q225" i="1"/>
  <c r="EM272" i="9"/>
  <c r="Q226" i="1"/>
  <c r="EM273" i="9"/>
  <c r="Q227" i="1"/>
  <c r="EM274" i="9"/>
  <c r="Q228" i="1"/>
  <c r="EM275" i="9"/>
  <c r="Q229" i="1"/>
  <c r="EM276" i="9"/>
  <c r="Q230" i="1"/>
  <c r="EM279" i="9"/>
  <c r="Q231" i="1"/>
  <c r="EM280" i="9"/>
  <c r="Q232" i="1"/>
  <c r="EM281" i="9"/>
  <c r="Q233" i="1"/>
  <c r="EM282" i="9"/>
  <c r="Q234" i="1"/>
  <c r="EM283" i="9"/>
  <c r="Q235" i="1"/>
  <c r="EM284" i="9"/>
  <c r="Q236" i="1"/>
  <c r="EM285" i="9"/>
  <c r="Q237" i="1"/>
  <c r="EM286" i="9"/>
  <c r="Q238" i="1"/>
  <c r="EM287" i="9"/>
  <c r="Q239" i="1"/>
  <c r="EM288" i="9"/>
  <c r="Q240" i="1"/>
  <c r="EM289" i="9"/>
  <c r="Q241" i="1"/>
  <c r="EM290" i="9"/>
  <c r="Q242" i="1"/>
  <c r="EM291" i="9"/>
  <c r="Q243" i="1"/>
  <c r="EM292" i="9"/>
  <c r="Q244" i="1"/>
  <c r="EM293" i="9"/>
  <c r="Q245" i="1"/>
  <c r="EM294" i="9"/>
  <c r="Q246" i="1"/>
  <c r="EM295" i="9"/>
  <c r="Q247" i="1"/>
  <c r="EM297" i="9"/>
  <c r="Q248" i="1"/>
  <c r="EM298" i="9"/>
  <c r="Q249" i="1"/>
  <c r="EM299" i="9"/>
  <c r="Q250" i="1"/>
  <c r="EM300" i="9"/>
  <c r="Q251" i="1"/>
  <c r="EM301" i="9"/>
  <c r="Q252" i="1"/>
  <c r="EM302" i="9"/>
  <c r="Q253" i="1"/>
  <c r="EM304" i="9"/>
  <c r="Q254" i="1"/>
  <c r="EM305" i="9"/>
  <c r="Q255" i="1"/>
  <c r="EM306" i="9"/>
  <c r="Q256" i="1"/>
  <c r="EM307" i="9"/>
  <c r="Q257" i="1"/>
  <c r="EM309" i="9"/>
  <c r="Q258" i="1"/>
  <c r="EM310" i="9"/>
  <c r="Q259" i="1"/>
  <c r="EM311" i="9"/>
  <c r="Q260" i="1"/>
  <c r="EM312" i="9"/>
  <c r="Q261" i="1"/>
  <c r="EM313" i="9"/>
  <c r="Q262" i="1"/>
  <c r="EM314" i="9"/>
  <c r="Q263" i="1"/>
  <c r="EM315" i="9"/>
  <c r="Q264" i="1"/>
  <c r="EM316" i="9"/>
  <c r="Q265" i="1"/>
  <c r="EM318" i="9"/>
  <c r="Q266" i="1"/>
  <c r="EM319" i="9"/>
  <c r="Q267" i="1"/>
  <c r="EM320" i="9"/>
  <c r="Q268" i="1"/>
  <c r="EM321" i="9"/>
  <c r="Q269" i="1"/>
  <c r="EM322" i="9"/>
  <c r="Q270" i="1"/>
  <c r="EM323" i="9"/>
  <c r="Q271" i="1"/>
  <c r="EM324" i="9"/>
  <c r="Q272" i="1"/>
  <c r="EM325" i="9"/>
  <c r="Q273" i="1"/>
  <c r="EM326" i="9"/>
  <c r="Q274" i="1"/>
  <c r="EM327" i="9"/>
  <c r="Q275" i="1"/>
  <c r="EM328" i="9"/>
  <c r="Q276" i="1"/>
  <c r="EM329" i="9"/>
  <c r="Q277" i="1"/>
  <c r="EM330" i="9"/>
  <c r="Q278" i="1"/>
  <c r="EM331" i="9"/>
  <c r="Q279" i="1"/>
  <c r="EM332" i="9"/>
  <c r="Q280" i="1"/>
  <c r="EM333" i="9"/>
  <c r="Q281" i="1"/>
  <c r="EM334" i="9"/>
  <c r="Q282" i="1"/>
  <c r="EM335" i="9"/>
  <c r="Q283" i="1"/>
  <c r="EM337" i="9"/>
  <c r="Q284" i="1"/>
  <c r="EM338" i="9"/>
  <c r="Q285" i="1"/>
  <c r="EM339" i="9"/>
  <c r="Q286" i="1"/>
  <c r="EM340" i="9"/>
  <c r="Q287" i="1"/>
  <c r="EM341" i="9"/>
  <c r="Q288" i="1"/>
  <c r="EM342" i="9"/>
  <c r="Q289" i="1"/>
  <c r="EM343" i="9"/>
  <c r="Q290" i="1"/>
  <c r="EM344" i="9"/>
  <c r="Q291" i="1"/>
  <c r="EM345" i="9"/>
  <c r="Q292" i="1"/>
  <c r="EM346" i="9"/>
  <c r="Q293" i="1"/>
  <c r="EM347" i="9"/>
  <c r="Q294" i="1"/>
  <c r="EM348" i="9"/>
  <c r="Q295" i="1"/>
  <c r="EM350" i="9"/>
  <c r="Q296" i="1"/>
  <c r="EM351" i="9"/>
  <c r="Q297" i="1"/>
  <c r="EM352" i="9"/>
  <c r="Q298" i="1"/>
  <c r="EM353" i="9"/>
  <c r="Q299" i="1"/>
  <c r="EM354" i="9"/>
  <c r="Q300" i="1"/>
  <c r="EM355" i="9"/>
  <c r="Q301" i="1"/>
  <c r="EM356" i="9"/>
  <c r="Q302" i="1"/>
  <c r="EM357" i="9"/>
  <c r="Q303" i="1"/>
  <c r="EM358" i="9"/>
  <c r="Q304" i="1"/>
  <c r="EM359" i="9"/>
  <c r="Q305" i="1"/>
  <c r="EM360" i="9"/>
  <c r="Q306" i="1"/>
  <c r="EM362" i="9"/>
  <c r="Q307" i="1"/>
  <c r="EM363" i="9"/>
  <c r="Q308" i="1"/>
  <c r="EM364" i="9"/>
  <c r="Q309" i="1"/>
  <c r="EM365" i="9"/>
  <c r="Q310" i="1"/>
  <c r="EM367" i="9"/>
  <c r="Q311" i="1"/>
  <c r="EM368" i="9"/>
  <c r="Q312" i="1"/>
  <c r="EM369" i="9"/>
  <c r="Q313" i="1"/>
  <c r="EM370" i="9"/>
  <c r="Q314" i="1"/>
  <c r="EM371" i="9"/>
  <c r="Q315" i="1"/>
  <c r="EM372" i="9"/>
  <c r="Q316" i="1"/>
  <c r="EM373" i="9"/>
  <c r="Q317" i="1"/>
  <c r="EM374" i="9"/>
  <c r="Q318" i="1"/>
  <c r="EM375" i="9"/>
  <c r="Q319" i="1"/>
  <c r="EM376" i="9"/>
  <c r="Q320" i="1"/>
  <c r="EM377" i="9"/>
  <c r="Q321" i="1"/>
  <c r="EM378" i="9"/>
  <c r="Q322" i="1"/>
  <c r="EM379" i="9"/>
  <c r="Q323" i="1"/>
  <c r="EM380" i="9"/>
  <c r="Q324" i="1"/>
  <c r="EM381" i="9"/>
  <c r="Q325" i="1"/>
  <c r="EM382" i="9"/>
  <c r="Q326" i="1"/>
  <c r="EM383" i="9"/>
  <c r="Q327" i="1"/>
  <c r="EM384" i="9"/>
  <c r="Q328" i="1"/>
  <c r="EM385" i="9"/>
  <c r="Q329" i="1"/>
  <c r="EM386" i="9"/>
  <c r="Q330" i="1"/>
  <c r="EM387" i="9"/>
  <c r="Q331" i="1"/>
  <c r="EM388" i="9"/>
  <c r="Q332" i="1"/>
  <c r="EM390" i="9"/>
  <c r="Q333" i="1"/>
  <c r="EM391" i="9"/>
  <c r="Q334" i="1"/>
  <c r="EM393" i="9"/>
  <c r="Q335" i="1"/>
  <c r="EM394" i="9"/>
  <c r="Q336" i="1"/>
  <c r="EM395" i="9"/>
  <c r="Q337" i="1"/>
  <c r="EM396" i="9"/>
  <c r="Q338" i="1"/>
  <c r="EM397" i="9"/>
  <c r="Q339" i="1"/>
  <c r="EM398" i="9"/>
  <c r="Q340" i="1"/>
  <c r="EM399" i="9"/>
  <c r="Q341" i="1"/>
  <c r="EM400" i="9"/>
  <c r="Q342" i="1"/>
  <c r="EM401" i="9"/>
  <c r="Q343" i="1"/>
  <c r="EM402" i="9"/>
  <c r="Q344" i="1"/>
  <c r="EM403" i="9"/>
  <c r="Q345" i="1"/>
  <c r="EM404" i="9"/>
  <c r="Q346" i="1"/>
  <c r="EM405" i="9"/>
  <c r="Q347" i="1"/>
  <c r="EM406" i="9"/>
  <c r="Q348" i="1"/>
  <c r="EM407" i="9"/>
  <c r="Q349" i="1"/>
  <c r="EM408" i="9"/>
  <c r="Q350" i="1"/>
  <c r="EM410" i="9"/>
  <c r="Q351" i="1"/>
  <c r="EM411" i="9"/>
  <c r="Q352" i="1"/>
  <c r="EM412" i="9"/>
  <c r="Q353" i="1"/>
  <c r="EM413" i="9"/>
  <c r="Q354" i="1"/>
  <c r="EM414" i="9"/>
  <c r="Q355" i="1"/>
  <c r="Q399" i="1"/>
  <c r="Q424" i="1"/>
  <c r="EL21" i="9"/>
  <c r="P11" i="1"/>
  <c r="EL22" i="9"/>
  <c r="P12" i="1"/>
  <c r="EL23" i="9"/>
  <c r="P13" i="1"/>
  <c r="EL30" i="9"/>
  <c r="P20" i="1"/>
  <c r="EL10" i="9"/>
  <c r="P3" i="1"/>
  <c r="EL11" i="9"/>
  <c r="P4" i="1"/>
  <c r="EL12" i="9"/>
  <c r="P5" i="1"/>
  <c r="EL16" i="9"/>
  <c r="P6" i="1"/>
  <c r="EL17" i="9"/>
  <c r="P7" i="1"/>
  <c r="EL18" i="9"/>
  <c r="P8" i="1"/>
  <c r="EL19" i="9"/>
  <c r="P9" i="1"/>
  <c r="EL20" i="9"/>
  <c r="P10" i="1"/>
  <c r="EL24" i="9"/>
  <c r="P14" i="1"/>
  <c r="EL25" i="9"/>
  <c r="P15" i="1"/>
  <c r="EL26" i="9"/>
  <c r="P16" i="1"/>
  <c r="EL27" i="9"/>
  <c r="P17" i="1"/>
  <c r="EL28" i="9"/>
  <c r="P18" i="1"/>
  <c r="EL29" i="9"/>
  <c r="P19" i="1"/>
  <c r="EL31" i="9"/>
  <c r="P21" i="1"/>
  <c r="EL32" i="9"/>
  <c r="P22" i="1"/>
  <c r="EL33" i="9"/>
  <c r="P23" i="1"/>
  <c r="EL34" i="9"/>
  <c r="P24" i="1"/>
  <c r="EL36" i="9"/>
  <c r="P25" i="1"/>
  <c r="EL37" i="9"/>
  <c r="P26" i="1"/>
  <c r="EL38" i="9"/>
  <c r="P27" i="1"/>
  <c r="EL39" i="9"/>
  <c r="P28" i="1"/>
  <c r="EL40" i="9"/>
  <c r="P29" i="1"/>
  <c r="EL41" i="9"/>
  <c r="P30" i="1"/>
  <c r="EL42" i="9"/>
  <c r="P31" i="1"/>
  <c r="EL43" i="9"/>
  <c r="P32" i="1"/>
  <c r="EL44" i="9"/>
  <c r="P33" i="1"/>
  <c r="EL45" i="9"/>
  <c r="P34" i="1"/>
  <c r="EL47" i="9"/>
  <c r="P35" i="1"/>
  <c r="EL48" i="9"/>
  <c r="P36" i="1"/>
  <c r="EL49" i="9"/>
  <c r="P37" i="1"/>
  <c r="EL50" i="9"/>
  <c r="P38" i="1"/>
  <c r="EL51" i="9"/>
  <c r="P39" i="1"/>
  <c r="EL52" i="9"/>
  <c r="P40" i="1"/>
  <c r="EL53" i="9"/>
  <c r="P41" i="1"/>
  <c r="EL54" i="9"/>
  <c r="P42" i="1"/>
  <c r="EL55" i="9"/>
  <c r="P43" i="1"/>
  <c r="EL56" i="9"/>
  <c r="P44" i="1"/>
  <c r="EL58" i="9"/>
  <c r="P45" i="1"/>
  <c r="EL59" i="9"/>
  <c r="P46" i="1"/>
  <c r="EL60" i="9"/>
  <c r="P47" i="1"/>
  <c r="EL61" i="9"/>
  <c r="P48" i="1"/>
  <c r="EL62" i="9"/>
  <c r="P49" i="1"/>
  <c r="EL63" i="9"/>
  <c r="P50" i="1"/>
  <c r="EL65" i="9"/>
  <c r="P51" i="1"/>
  <c r="EL67" i="9"/>
  <c r="P52" i="1"/>
  <c r="EL68" i="9"/>
  <c r="P53" i="1"/>
  <c r="EL70" i="9"/>
  <c r="P54" i="1"/>
  <c r="EL71" i="9"/>
  <c r="P55" i="1"/>
  <c r="EL72" i="9"/>
  <c r="P56" i="1"/>
  <c r="EL73" i="9"/>
  <c r="P57" i="1"/>
  <c r="EL74" i="9"/>
  <c r="P58" i="1"/>
  <c r="EL75" i="9"/>
  <c r="P59" i="1"/>
  <c r="EL76" i="9"/>
  <c r="P60" i="1"/>
  <c r="EL77" i="9"/>
  <c r="P61" i="1"/>
  <c r="EL78" i="9"/>
  <c r="P62" i="1"/>
  <c r="EL79" i="9"/>
  <c r="P63" i="1"/>
  <c r="EL80" i="9"/>
  <c r="P64" i="1"/>
  <c r="EL81" i="9"/>
  <c r="P65" i="1"/>
  <c r="EL83" i="9"/>
  <c r="P66" i="1"/>
  <c r="EL85" i="9"/>
  <c r="P67" i="1"/>
  <c r="EL86" i="9"/>
  <c r="P68" i="1"/>
  <c r="EL87" i="9"/>
  <c r="P69" i="1"/>
  <c r="EL88" i="9"/>
  <c r="P70" i="1"/>
  <c r="EL89" i="9"/>
  <c r="P71" i="1"/>
  <c r="EL90" i="9"/>
  <c r="P72" i="1"/>
  <c r="EL91" i="9"/>
  <c r="P73" i="1"/>
  <c r="EL92" i="9"/>
  <c r="P74" i="1"/>
  <c r="EL93" i="9"/>
  <c r="P75" i="1"/>
  <c r="EL94" i="9"/>
  <c r="P76" i="1"/>
  <c r="EL95" i="9"/>
  <c r="P77" i="1"/>
  <c r="EL96" i="9"/>
  <c r="P78" i="1"/>
  <c r="EL97" i="9"/>
  <c r="P79" i="1"/>
  <c r="EL98" i="9"/>
  <c r="P80" i="1"/>
  <c r="EL100" i="9"/>
  <c r="P81" i="1"/>
  <c r="EL101" i="9"/>
  <c r="P82" i="1"/>
  <c r="EL102" i="9"/>
  <c r="P83" i="1"/>
  <c r="EL103" i="9"/>
  <c r="P84" i="1"/>
  <c r="EL104" i="9"/>
  <c r="P85" i="1"/>
  <c r="EL105" i="9"/>
  <c r="P86" i="1"/>
  <c r="EL106" i="9"/>
  <c r="P87" i="1"/>
  <c r="EL107" i="9"/>
  <c r="P88" i="1"/>
  <c r="EL110" i="9"/>
  <c r="P89" i="1"/>
  <c r="EL112" i="9"/>
  <c r="P90" i="1"/>
  <c r="EL113" i="9"/>
  <c r="P91" i="1"/>
  <c r="EL114" i="9"/>
  <c r="P92" i="1"/>
  <c r="EL116" i="9"/>
  <c r="P93" i="1"/>
  <c r="EL117" i="9"/>
  <c r="P94" i="1"/>
  <c r="EL118" i="9"/>
  <c r="P95" i="1"/>
  <c r="EL120" i="9"/>
  <c r="P96" i="1"/>
  <c r="EL122" i="9"/>
  <c r="P97" i="1"/>
  <c r="EL123" i="9"/>
  <c r="P98" i="1"/>
  <c r="EL124" i="9"/>
  <c r="P99" i="1"/>
  <c r="EL125" i="9"/>
  <c r="P100" i="1"/>
  <c r="EL126" i="9"/>
  <c r="P101" i="1"/>
  <c r="EL127" i="9"/>
  <c r="P102" i="1"/>
  <c r="EL130" i="9"/>
  <c r="P103" i="1"/>
  <c r="EL131" i="9"/>
  <c r="P104" i="1"/>
  <c r="EL132" i="9"/>
  <c r="P105" i="1"/>
  <c r="EL133" i="9"/>
  <c r="P106" i="1"/>
  <c r="EL134" i="9"/>
  <c r="P107" i="1"/>
  <c r="EL135" i="9"/>
  <c r="P108" i="1"/>
  <c r="EL136" i="9"/>
  <c r="P109" i="1"/>
  <c r="EL138" i="9"/>
  <c r="P110" i="1"/>
  <c r="EL139" i="9"/>
  <c r="P111" i="1"/>
  <c r="EL142" i="9"/>
  <c r="P112" i="1"/>
  <c r="EL143" i="9"/>
  <c r="P113" i="1"/>
  <c r="EL144" i="9"/>
  <c r="P114" i="1"/>
  <c r="EL145" i="9"/>
  <c r="P115" i="1"/>
  <c r="EL146" i="9"/>
  <c r="P116" i="1"/>
  <c r="EL148" i="9"/>
  <c r="P117" i="1"/>
  <c r="EL149" i="9"/>
  <c r="P118" i="1"/>
  <c r="EL150" i="9"/>
  <c r="P119" i="1"/>
  <c r="EL151" i="9"/>
  <c r="P120" i="1"/>
  <c r="EL152" i="9"/>
  <c r="P121" i="1"/>
  <c r="EL153" i="9"/>
  <c r="P122" i="1"/>
  <c r="EL154" i="9"/>
  <c r="P123" i="1"/>
  <c r="EL156" i="9"/>
  <c r="P124" i="1"/>
  <c r="EL157" i="9"/>
  <c r="P125" i="1"/>
  <c r="EL158" i="9"/>
  <c r="P126" i="1"/>
  <c r="EL159" i="9"/>
  <c r="P127" i="1"/>
  <c r="EL160" i="9"/>
  <c r="P128" i="1"/>
  <c r="EL161" i="9"/>
  <c r="P129" i="1"/>
  <c r="EL162" i="9"/>
  <c r="P130" i="1"/>
  <c r="EL163" i="9"/>
  <c r="P131" i="1"/>
  <c r="EL164" i="9"/>
  <c r="P132" i="1"/>
  <c r="EL165" i="9"/>
  <c r="P133" i="1"/>
  <c r="EL166" i="9"/>
  <c r="P134" i="1"/>
  <c r="EL167" i="9"/>
  <c r="P135" i="1"/>
  <c r="EL168" i="9"/>
  <c r="P136" i="1"/>
  <c r="EL169" i="9"/>
  <c r="P137" i="1"/>
  <c r="EL170" i="9"/>
  <c r="P138" i="1"/>
  <c r="EL171" i="9"/>
  <c r="P139" i="1"/>
  <c r="EL172" i="9"/>
  <c r="P140" i="1"/>
  <c r="EL173" i="9"/>
  <c r="P141" i="1"/>
  <c r="EL174" i="9"/>
  <c r="P142" i="1"/>
  <c r="EL176" i="9"/>
  <c r="P143" i="1"/>
  <c r="EL177" i="9"/>
  <c r="P144" i="1"/>
  <c r="EL178" i="9"/>
  <c r="P145" i="1"/>
  <c r="EL179" i="9"/>
  <c r="P146" i="1"/>
  <c r="EL180" i="9"/>
  <c r="P147" i="1"/>
  <c r="EL181" i="9"/>
  <c r="P148" i="1"/>
  <c r="EL183" i="9"/>
  <c r="P149" i="1"/>
  <c r="EL184" i="9"/>
  <c r="P150" i="1"/>
  <c r="EL186" i="9"/>
  <c r="P152" i="1"/>
  <c r="EL187" i="9"/>
  <c r="P153" i="1"/>
  <c r="EL188" i="9"/>
  <c r="P154" i="1"/>
  <c r="EL189" i="9"/>
  <c r="P155" i="1"/>
  <c r="EL190" i="9"/>
  <c r="P156" i="1"/>
  <c r="EL191" i="9"/>
  <c r="P157" i="1"/>
  <c r="EL192" i="9"/>
  <c r="P158" i="1"/>
  <c r="EL193" i="9"/>
  <c r="P159" i="1"/>
  <c r="EL194" i="9"/>
  <c r="P160" i="1"/>
  <c r="EL195" i="9"/>
  <c r="P161" i="1"/>
  <c r="EL196" i="9"/>
  <c r="P162" i="1"/>
  <c r="EL197" i="9"/>
  <c r="P163" i="1"/>
  <c r="EL198" i="9"/>
  <c r="P164" i="1"/>
  <c r="EL199" i="9"/>
  <c r="P165" i="1"/>
  <c r="EL200" i="9"/>
  <c r="P166" i="1"/>
  <c r="EL201" i="9"/>
  <c r="P167" i="1"/>
  <c r="EL202" i="9"/>
  <c r="P168" i="1"/>
  <c r="EL203" i="9"/>
  <c r="P169" i="1"/>
  <c r="EL204" i="9"/>
  <c r="P170" i="1"/>
  <c r="EL205" i="9"/>
  <c r="P171" i="1"/>
  <c r="EL206" i="9"/>
  <c r="P172" i="1"/>
  <c r="EL207" i="9"/>
  <c r="P173" i="1"/>
  <c r="EL208" i="9"/>
  <c r="P174" i="1"/>
  <c r="EL209" i="9"/>
  <c r="P175" i="1"/>
  <c r="EL210" i="9"/>
  <c r="P176" i="1"/>
  <c r="EL211" i="9"/>
  <c r="P177" i="1"/>
  <c r="EL212" i="9"/>
  <c r="P178" i="1"/>
  <c r="EL213" i="9"/>
  <c r="P179" i="1"/>
  <c r="EL214" i="9"/>
  <c r="P180" i="1"/>
  <c r="EL215" i="9"/>
  <c r="P181" i="1"/>
  <c r="EL217" i="9"/>
  <c r="P182" i="1"/>
  <c r="EL218" i="9"/>
  <c r="P183" i="1"/>
  <c r="EL219" i="9"/>
  <c r="P184" i="1"/>
  <c r="EL220" i="9"/>
  <c r="P185" i="1"/>
  <c r="EL221" i="9"/>
  <c r="P186" i="1"/>
  <c r="EL223" i="9"/>
  <c r="P187" i="1"/>
  <c r="EL224" i="9"/>
  <c r="P188" i="1"/>
  <c r="EL228" i="9"/>
  <c r="P189" i="1"/>
  <c r="EL229" i="9"/>
  <c r="P190" i="1"/>
  <c r="EL230" i="9"/>
  <c r="P191" i="1"/>
  <c r="EL231" i="9"/>
  <c r="P192" i="1"/>
  <c r="EL232" i="9"/>
  <c r="P193" i="1"/>
  <c r="EL234" i="9"/>
  <c r="P194" i="1"/>
  <c r="EL236" i="9"/>
  <c r="P195" i="1"/>
  <c r="EL237" i="9"/>
  <c r="P196" i="1"/>
  <c r="EL238" i="9"/>
  <c r="P197" i="1"/>
  <c r="EL239" i="9"/>
  <c r="P198" i="1"/>
  <c r="EL240" i="9"/>
  <c r="P199" i="1"/>
  <c r="EL241" i="9"/>
  <c r="P200" i="1"/>
  <c r="EL243" i="9"/>
  <c r="P201" i="1"/>
  <c r="EL244" i="9"/>
  <c r="P202" i="1"/>
  <c r="EL245" i="9"/>
  <c r="P203" i="1"/>
  <c r="EL246" i="9"/>
  <c r="P204" i="1"/>
  <c r="EL247" i="9"/>
  <c r="P205" i="1"/>
  <c r="EL248" i="9"/>
  <c r="P206" i="1"/>
  <c r="EL249" i="9"/>
  <c r="P207" i="1"/>
  <c r="EL250" i="9"/>
  <c r="P208" i="1"/>
  <c r="EL251" i="9"/>
  <c r="P209" i="1"/>
  <c r="EL252" i="9"/>
  <c r="P210" i="1"/>
  <c r="EL253" i="9"/>
  <c r="P211" i="1"/>
  <c r="EL254" i="9"/>
  <c r="P212" i="1"/>
  <c r="EL255" i="9"/>
  <c r="P213" i="1"/>
  <c r="EL256" i="9"/>
  <c r="P214" i="1"/>
  <c r="EL257" i="9"/>
  <c r="P215" i="1"/>
  <c r="EL258" i="9"/>
  <c r="P216" i="1"/>
  <c r="EL260" i="9"/>
  <c r="P217" i="1"/>
  <c r="EL261" i="9"/>
  <c r="P218" i="1"/>
  <c r="EL263" i="9"/>
  <c r="P219" i="1"/>
  <c r="EL265" i="9"/>
  <c r="P220" i="1"/>
  <c r="EL266" i="9"/>
  <c r="P221" i="1"/>
  <c r="EL267" i="9"/>
  <c r="P222" i="1"/>
  <c r="EL268" i="9"/>
  <c r="P223" i="1"/>
  <c r="EL270" i="9"/>
  <c r="P224" i="1"/>
  <c r="EL271" i="9"/>
  <c r="P225" i="1"/>
  <c r="EL272" i="9"/>
  <c r="P226" i="1"/>
  <c r="EL273" i="9"/>
  <c r="P227" i="1"/>
  <c r="EL274" i="9"/>
  <c r="P228" i="1"/>
  <c r="EL275" i="9"/>
  <c r="P229" i="1"/>
  <c r="EL276" i="9"/>
  <c r="P230" i="1"/>
  <c r="EL279" i="9"/>
  <c r="P231" i="1"/>
  <c r="EL280" i="9"/>
  <c r="P232" i="1"/>
  <c r="EL281" i="9"/>
  <c r="P233" i="1"/>
  <c r="EL282" i="9"/>
  <c r="P234" i="1"/>
  <c r="EL283" i="9"/>
  <c r="P235" i="1"/>
  <c r="EL284" i="9"/>
  <c r="P236" i="1"/>
  <c r="EL285" i="9"/>
  <c r="P237" i="1"/>
  <c r="EL286" i="9"/>
  <c r="P238" i="1"/>
  <c r="EL287" i="9"/>
  <c r="P239" i="1"/>
  <c r="EL288" i="9"/>
  <c r="P240" i="1"/>
  <c r="EL289" i="9"/>
  <c r="P241" i="1"/>
  <c r="EL290" i="9"/>
  <c r="P242" i="1"/>
  <c r="EL291" i="9"/>
  <c r="P243" i="1"/>
  <c r="EL292" i="9"/>
  <c r="P244" i="1"/>
  <c r="EL293" i="9"/>
  <c r="P245" i="1"/>
  <c r="EL294" i="9"/>
  <c r="P246" i="1"/>
  <c r="EL295" i="9"/>
  <c r="P247" i="1"/>
  <c r="EL297" i="9"/>
  <c r="P248" i="1"/>
  <c r="EL298" i="9"/>
  <c r="P249" i="1"/>
  <c r="EL299" i="9"/>
  <c r="P250" i="1"/>
  <c r="EL300" i="9"/>
  <c r="P251" i="1"/>
  <c r="EL301" i="9"/>
  <c r="P252" i="1"/>
  <c r="EL302" i="9"/>
  <c r="P253" i="1"/>
  <c r="EL304" i="9"/>
  <c r="P254" i="1"/>
  <c r="EL305" i="9"/>
  <c r="P255" i="1"/>
  <c r="EL306" i="9"/>
  <c r="P256" i="1"/>
  <c r="EL307" i="9"/>
  <c r="P257" i="1"/>
  <c r="EL309" i="9"/>
  <c r="P258" i="1"/>
  <c r="EL310" i="9"/>
  <c r="P259" i="1"/>
  <c r="EL311" i="9"/>
  <c r="P260" i="1"/>
  <c r="EL312" i="9"/>
  <c r="P261" i="1"/>
  <c r="EL313" i="9"/>
  <c r="P262" i="1"/>
  <c r="EL314" i="9"/>
  <c r="P263" i="1"/>
  <c r="EL315" i="9"/>
  <c r="P264" i="1"/>
  <c r="EL316" i="9"/>
  <c r="P265" i="1"/>
  <c r="EL318" i="9"/>
  <c r="P266" i="1"/>
  <c r="EL319" i="9"/>
  <c r="P267" i="1"/>
  <c r="EL320" i="9"/>
  <c r="P268" i="1"/>
  <c r="EL321" i="9"/>
  <c r="P269" i="1"/>
  <c r="EL322" i="9"/>
  <c r="P270" i="1"/>
  <c r="EL323" i="9"/>
  <c r="P271" i="1"/>
  <c r="EL324" i="9"/>
  <c r="P272" i="1"/>
  <c r="EL325" i="9"/>
  <c r="P273" i="1"/>
  <c r="EL326" i="9"/>
  <c r="P274" i="1"/>
  <c r="EL327" i="9"/>
  <c r="P275" i="1"/>
  <c r="EL328" i="9"/>
  <c r="P276" i="1"/>
  <c r="EL329" i="9"/>
  <c r="P277" i="1"/>
  <c r="EL330" i="9"/>
  <c r="P278" i="1"/>
  <c r="EL331" i="9"/>
  <c r="P279" i="1"/>
  <c r="EL332" i="9"/>
  <c r="P280" i="1"/>
  <c r="EL333" i="9"/>
  <c r="P281" i="1"/>
  <c r="EL334" i="9"/>
  <c r="P282" i="1"/>
  <c r="EL335" i="9"/>
  <c r="P283" i="1"/>
  <c r="EL337" i="9"/>
  <c r="P284" i="1"/>
  <c r="EL338" i="9"/>
  <c r="P285" i="1"/>
  <c r="EL339" i="9"/>
  <c r="P286" i="1"/>
  <c r="EL340" i="9"/>
  <c r="P287" i="1"/>
  <c r="EL341" i="9"/>
  <c r="P288" i="1"/>
  <c r="EL342" i="9"/>
  <c r="P289" i="1"/>
  <c r="EL343" i="9"/>
  <c r="P290" i="1"/>
  <c r="EL344" i="9"/>
  <c r="P291" i="1"/>
  <c r="EL345" i="9"/>
  <c r="P292" i="1"/>
  <c r="EL346" i="9"/>
  <c r="P293" i="1"/>
  <c r="EL347" i="9"/>
  <c r="P294" i="1"/>
  <c r="EL348" i="9"/>
  <c r="P295" i="1"/>
  <c r="EL350" i="9"/>
  <c r="P296" i="1"/>
  <c r="EL351" i="9"/>
  <c r="P297" i="1"/>
  <c r="EL352" i="9"/>
  <c r="P298" i="1"/>
  <c r="EL353" i="9"/>
  <c r="P299" i="1"/>
  <c r="EL354" i="9"/>
  <c r="P300" i="1"/>
  <c r="EL355" i="9"/>
  <c r="P301" i="1"/>
  <c r="EL356" i="9"/>
  <c r="P302" i="1"/>
  <c r="EL357" i="9"/>
  <c r="P303" i="1"/>
  <c r="EL358" i="9"/>
  <c r="P304" i="1"/>
  <c r="EL359" i="9"/>
  <c r="P305" i="1"/>
  <c r="EL360" i="9"/>
  <c r="P306" i="1"/>
  <c r="EL362" i="9"/>
  <c r="P307" i="1"/>
  <c r="EL363" i="9"/>
  <c r="P308" i="1"/>
  <c r="EL364" i="9"/>
  <c r="P309" i="1"/>
  <c r="EL365" i="9"/>
  <c r="P310" i="1"/>
  <c r="EL367" i="9"/>
  <c r="P311" i="1"/>
  <c r="EL368" i="9"/>
  <c r="P312" i="1"/>
  <c r="EL369" i="9"/>
  <c r="P313" i="1"/>
  <c r="EL370" i="9"/>
  <c r="P314" i="1"/>
  <c r="EL371" i="9"/>
  <c r="P315" i="1"/>
  <c r="EL372" i="9"/>
  <c r="P316" i="1"/>
  <c r="EL373" i="9"/>
  <c r="P317" i="1"/>
  <c r="EL374" i="9"/>
  <c r="P318" i="1"/>
  <c r="EL375" i="9"/>
  <c r="P319" i="1"/>
  <c r="EL376" i="9"/>
  <c r="P320" i="1"/>
  <c r="EL377" i="9"/>
  <c r="P321" i="1"/>
  <c r="EL378" i="9"/>
  <c r="P322" i="1"/>
  <c r="EL379" i="9"/>
  <c r="P323" i="1"/>
  <c r="EL380" i="9"/>
  <c r="P324" i="1"/>
  <c r="EL381" i="9"/>
  <c r="P325" i="1"/>
  <c r="EL382" i="9"/>
  <c r="P326" i="1"/>
  <c r="EL383" i="9"/>
  <c r="P327" i="1"/>
  <c r="EL384" i="9"/>
  <c r="P328" i="1"/>
  <c r="EL385" i="9"/>
  <c r="P329" i="1"/>
  <c r="EL386" i="9"/>
  <c r="P330" i="1"/>
  <c r="EL387" i="9"/>
  <c r="P331" i="1"/>
  <c r="EL388" i="9"/>
  <c r="P332" i="1"/>
  <c r="EL390" i="9"/>
  <c r="P333" i="1"/>
  <c r="EL391" i="9"/>
  <c r="P334" i="1"/>
  <c r="EL393" i="9"/>
  <c r="P335" i="1"/>
  <c r="EL394" i="9"/>
  <c r="P336" i="1"/>
  <c r="EL395" i="9"/>
  <c r="P337" i="1"/>
  <c r="EL396" i="9"/>
  <c r="P338" i="1"/>
  <c r="EL397" i="9"/>
  <c r="P339" i="1"/>
  <c r="EL398" i="9"/>
  <c r="P340" i="1"/>
  <c r="EL399" i="9"/>
  <c r="P341" i="1"/>
  <c r="EL400" i="9"/>
  <c r="P342" i="1"/>
  <c r="EL401" i="9"/>
  <c r="P343" i="1"/>
  <c r="EL402" i="9"/>
  <c r="P344" i="1"/>
  <c r="EL403" i="9"/>
  <c r="P345" i="1"/>
  <c r="EL404" i="9"/>
  <c r="P346" i="1"/>
  <c r="EL405" i="9"/>
  <c r="P347" i="1"/>
  <c r="EL406" i="9"/>
  <c r="P348" i="1"/>
  <c r="EL407" i="9"/>
  <c r="P349" i="1"/>
  <c r="EL408" i="9"/>
  <c r="P350" i="1"/>
  <c r="EL410" i="9"/>
  <c r="P351" i="1"/>
  <c r="EL411" i="9"/>
  <c r="P352" i="1"/>
  <c r="EL412" i="9"/>
  <c r="P353" i="1"/>
  <c r="EL413" i="9"/>
  <c r="P354" i="1"/>
  <c r="EL414" i="9"/>
  <c r="P355" i="1"/>
  <c r="P399" i="1"/>
  <c r="P424" i="1"/>
  <c r="EK21" i="9"/>
  <c r="O11" i="1"/>
  <c r="EK22" i="9"/>
  <c r="O12" i="1"/>
  <c r="EK23" i="9"/>
  <c r="O13" i="1"/>
  <c r="EK30" i="9"/>
  <c r="O20" i="1"/>
  <c r="EK10" i="9"/>
  <c r="O3" i="1"/>
  <c r="EK11" i="9"/>
  <c r="O4" i="1"/>
  <c r="EK12" i="9"/>
  <c r="O5" i="1"/>
  <c r="EK16" i="9"/>
  <c r="O6" i="1"/>
  <c r="EK17" i="9"/>
  <c r="O7" i="1"/>
  <c r="EK18" i="9"/>
  <c r="O8" i="1"/>
  <c r="EK19" i="9"/>
  <c r="O9" i="1"/>
  <c r="EK20" i="9"/>
  <c r="O10" i="1"/>
  <c r="EK24" i="9"/>
  <c r="O14" i="1"/>
  <c r="EK25" i="9"/>
  <c r="O15" i="1"/>
  <c r="EK26" i="9"/>
  <c r="O16" i="1"/>
  <c r="EK27" i="9"/>
  <c r="O17" i="1"/>
  <c r="EK28" i="9"/>
  <c r="O18" i="1"/>
  <c r="EK29" i="9"/>
  <c r="O19" i="1"/>
  <c r="EK31" i="9"/>
  <c r="O21" i="1"/>
  <c r="EK32" i="9"/>
  <c r="O22" i="1"/>
  <c r="EK33" i="9"/>
  <c r="O23" i="1"/>
  <c r="EK34" i="9"/>
  <c r="O24" i="1"/>
  <c r="EK36" i="9"/>
  <c r="O25" i="1"/>
  <c r="EK37" i="9"/>
  <c r="O26" i="1"/>
  <c r="EK38" i="9"/>
  <c r="O27" i="1"/>
  <c r="EK39" i="9"/>
  <c r="O28" i="1"/>
  <c r="EK40" i="9"/>
  <c r="O29" i="1"/>
  <c r="EK41" i="9"/>
  <c r="O30" i="1"/>
  <c r="EK42" i="9"/>
  <c r="O31" i="1"/>
  <c r="EK43" i="9"/>
  <c r="O32" i="1"/>
  <c r="EK44" i="9"/>
  <c r="O33" i="1"/>
  <c r="EK45" i="9"/>
  <c r="O34" i="1"/>
  <c r="EK47" i="9"/>
  <c r="O35" i="1"/>
  <c r="EK48" i="9"/>
  <c r="O36" i="1"/>
  <c r="EK49" i="9"/>
  <c r="O37" i="1"/>
  <c r="EK50" i="9"/>
  <c r="O38" i="1"/>
  <c r="EK51" i="9"/>
  <c r="O39" i="1"/>
  <c r="EK52" i="9"/>
  <c r="O40" i="1"/>
  <c r="EK53" i="9"/>
  <c r="O41" i="1"/>
  <c r="EK54" i="9"/>
  <c r="O42" i="1"/>
  <c r="EK55" i="9"/>
  <c r="O43" i="1"/>
  <c r="EK56" i="9"/>
  <c r="O44" i="1"/>
  <c r="EK58" i="9"/>
  <c r="O45" i="1"/>
  <c r="EK59" i="9"/>
  <c r="O46" i="1"/>
  <c r="EK60" i="9"/>
  <c r="O47" i="1"/>
  <c r="EK61" i="9"/>
  <c r="O48" i="1"/>
  <c r="EK62" i="9"/>
  <c r="O49" i="1"/>
  <c r="EK63" i="9"/>
  <c r="O50" i="1"/>
  <c r="EK65" i="9"/>
  <c r="O51" i="1"/>
  <c r="EK67" i="9"/>
  <c r="O52" i="1"/>
  <c r="EK68" i="9"/>
  <c r="O53" i="1"/>
  <c r="EK70" i="9"/>
  <c r="O54" i="1"/>
  <c r="EK71" i="9"/>
  <c r="O55" i="1"/>
  <c r="EK72" i="9"/>
  <c r="O56" i="1"/>
  <c r="EK73" i="9"/>
  <c r="O57" i="1"/>
  <c r="EK74" i="9"/>
  <c r="O58" i="1"/>
  <c r="EK75" i="9"/>
  <c r="O59" i="1"/>
  <c r="EK76" i="9"/>
  <c r="O60" i="1"/>
  <c r="EK77" i="9"/>
  <c r="O61" i="1"/>
  <c r="EK78" i="9"/>
  <c r="O62" i="1"/>
  <c r="EK79" i="9"/>
  <c r="O63" i="1"/>
  <c r="EK80" i="9"/>
  <c r="O64" i="1"/>
  <c r="EK81" i="9"/>
  <c r="O65" i="1"/>
  <c r="EK83" i="9"/>
  <c r="O66" i="1"/>
  <c r="EK85" i="9"/>
  <c r="O67" i="1"/>
  <c r="EK86" i="9"/>
  <c r="O68" i="1"/>
  <c r="EK87" i="9"/>
  <c r="O69" i="1"/>
  <c r="EK88" i="9"/>
  <c r="O70" i="1"/>
  <c r="EK89" i="9"/>
  <c r="O71" i="1"/>
  <c r="EK90" i="9"/>
  <c r="O72" i="1"/>
  <c r="EK91" i="9"/>
  <c r="O73" i="1"/>
  <c r="EK92" i="9"/>
  <c r="O74" i="1"/>
  <c r="EK93" i="9"/>
  <c r="O75" i="1"/>
  <c r="EK94" i="9"/>
  <c r="O76" i="1"/>
  <c r="EK95" i="9"/>
  <c r="O77" i="1"/>
  <c r="EK96" i="9"/>
  <c r="O78" i="1"/>
  <c r="EK97" i="9"/>
  <c r="O79" i="1"/>
  <c r="EK98" i="9"/>
  <c r="O80" i="1"/>
  <c r="EK100" i="9"/>
  <c r="O81" i="1"/>
  <c r="EK101" i="9"/>
  <c r="O82" i="1"/>
  <c r="EK102" i="9"/>
  <c r="O83" i="1"/>
  <c r="EK103" i="9"/>
  <c r="O84" i="1"/>
  <c r="EK104" i="9"/>
  <c r="O85" i="1"/>
  <c r="EK105" i="9"/>
  <c r="O86" i="1"/>
  <c r="EK106" i="9"/>
  <c r="O87" i="1"/>
  <c r="EK107" i="9"/>
  <c r="O88" i="1"/>
  <c r="EK110" i="9"/>
  <c r="O89" i="1"/>
  <c r="EK112" i="9"/>
  <c r="O90" i="1"/>
  <c r="EK113" i="9"/>
  <c r="O91" i="1"/>
  <c r="EK114" i="9"/>
  <c r="O92" i="1"/>
  <c r="EK116" i="9"/>
  <c r="O93" i="1"/>
  <c r="EK117" i="9"/>
  <c r="O94" i="1"/>
  <c r="EK118" i="9"/>
  <c r="O95" i="1"/>
  <c r="EK120" i="9"/>
  <c r="O96" i="1"/>
  <c r="EK122" i="9"/>
  <c r="O97" i="1"/>
  <c r="EK123" i="9"/>
  <c r="O98" i="1"/>
  <c r="EK124" i="9"/>
  <c r="O99" i="1"/>
  <c r="EK125" i="9"/>
  <c r="O100" i="1"/>
  <c r="EK126" i="9"/>
  <c r="O101" i="1"/>
  <c r="EK127" i="9"/>
  <c r="O102" i="1"/>
  <c r="EK130" i="9"/>
  <c r="O103" i="1"/>
  <c r="EK131" i="9"/>
  <c r="O104" i="1"/>
  <c r="EK132" i="9"/>
  <c r="O105" i="1"/>
  <c r="EK133" i="9"/>
  <c r="O106" i="1"/>
  <c r="EK134" i="9"/>
  <c r="O107" i="1"/>
  <c r="EK135" i="9"/>
  <c r="O108" i="1"/>
  <c r="EK136" i="9"/>
  <c r="O109" i="1"/>
  <c r="EK138" i="9"/>
  <c r="O110" i="1"/>
  <c r="EK139" i="9"/>
  <c r="O111" i="1"/>
  <c r="EK142" i="9"/>
  <c r="O112" i="1"/>
  <c r="EK143" i="9"/>
  <c r="O113" i="1"/>
  <c r="EK144" i="9"/>
  <c r="O114" i="1"/>
  <c r="EK145" i="9"/>
  <c r="O115" i="1"/>
  <c r="EK146" i="9"/>
  <c r="O116" i="1"/>
  <c r="EK148" i="9"/>
  <c r="O117" i="1"/>
  <c r="EK149" i="9"/>
  <c r="O118" i="1"/>
  <c r="EK150" i="9"/>
  <c r="O119" i="1"/>
  <c r="EK151" i="9"/>
  <c r="O120" i="1"/>
  <c r="EK152" i="9"/>
  <c r="O121" i="1"/>
  <c r="EK153" i="9"/>
  <c r="O122" i="1"/>
  <c r="EK154" i="9"/>
  <c r="O123" i="1"/>
  <c r="EK156" i="9"/>
  <c r="O124" i="1"/>
  <c r="EK157" i="9"/>
  <c r="O125" i="1"/>
  <c r="EK158" i="9"/>
  <c r="O126" i="1"/>
  <c r="EK159" i="9"/>
  <c r="O127" i="1"/>
  <c r="EK160" i="9"/>
  <c r="O128" i="1"/>
  <c r="EK161" i="9"/>
  <c r="O129" i="1"/>
  <c r="EK162" i="9"/>
  <c r="O130" i="1"/>
  <c r="EK163" i="9"/>
  <c r="O131" i="1"/>
  <c r="EK164" i="9"/>
  <c r="O132" i="1"/>
  <c r="EK165" i="9"/>
  <c r="O133" i="1"/>
  <c r="EK166" i="9"/>
  <c r="O134" i="1"/>
  <c r="EK167" i="9"/>
  <c r="O135" i="1"/>
  <c r="EK168" i="9"/>
  <c r="O136" i="1"/>
  <c r="EK169" i="9"/>
  <c r="O137" i="1"/>
  <c r="EK170" i="9"/>
  <c r="O138" i="1"/>
  <c r="EK171" i="9"/>
  <c r="O139" i="1"/>
  <c r="EK172" i="9"/>
  <c r="O140" i="1"/>
  <c r="EK173" i="9"/>
  <c r="O141" i="1"/>
  <c r="EK174" i="9"/>
  <c r="O142" i="1"/>
  <c r="EK176" i="9"/>
  <c r="O143" i="1"/>
  <c r="EK177" i="9"/>
  <c r="O144" i="1"/>
  <c r="EK178" i="9"/>
  <c r="O145" i="1"/>
  <c r="EK179" i="9"/>
  <c r="O146" i="1"/>
  <c r="EK180" i="9"/>
  <c r="O147" i="1"/>
  <c r="EK181" i="9"/>
  <c r="O148" i="1"/>
  <c r="EK183" i="9"/>
  <c r="O149" i="1"/>
  <c r="EK184" i="9"/>
  <c r="O150" i="1"/>
  <c r="EK186" i="9"/>
  <c r="O152" i="1"/>
  <c r="EK187" i="9"/>
  <c r="O153" i="1"/>
  <c r="EK188" i="9"/>
  <c r="O154" i="1"/>
  <c r="EK189" i="9"/>
  <c r="O155" i="1"/>
  <c r="EK190" i="9"/>
  <c r="O156" i="1"/>
  <c r="EK191" i="9"/>
  <c r="O157" i="1"/>
  <c r="EK192" i="9"/>
  <c r="O158" i="1"/>
  <c r="EK193" i="9"/>
  <c r="O159" i="1"/>
  <c r="EK194" i="9"/>
  <c r="O160" i="1"/>
  <c r="EK195" i="9"/>
  <c r="O161" i="1"/>
  <c r="EK196" i="9"/>
  <c r="O162" i="1"/>
  <c r="EK197" i="9"/>
  <c r="O163" i="1"/>
  <c r="EK198" i="9"/>
  <c r="O164" i="1"/>
  <c r="EK199" i="9"/>
  <c r="O165" i="1"/>
  <c r="EK200" i="9"/>
  <c r="O166" i="1"/>
  <c r="EK201" i="9"/>
  <c r="O167" i="1"/>
  <c r="EK202" i="9"/>
  <c r="O168" i="1"/>
  <c r="EK203" i="9"/>
  <c r="O169" i="1"/>
  <c r="EK204" i="9"/>
  <c r="O170" i="1"/>
  <c r="EK205" i="9"/>
  <c r="O171" i="1"/>
  <c r="EK206" i="9"/>
  <c r="O172" i="1"/>
  <c r="EK207" i="9"/>
  <c r="O173" i="1"/>
  <c r="EK208" i="9"/>
  <c r="O174" i="1"/>
  <c r="EK209" i="9"/>
  <c r="O175" i="1"/>
  <c r="EK210" i="9"/>
  <c r="O176" i="1"/>
  <c r="EK211" i="9"/>
  <c r="O177" i="1"/>
  <c r="EK212" i="9"/>
  <c r="O178" i="1"/>
  <c r="EK213" i="9"/>
  <c r="O179" i="1"/>
  <c r="EK214" i="9"/>
  <c r="O180" i="1"/>
  <c r="EK215" i="9"/>
  <c r="O181" i="1"/>
  <c r="EK217" i="9"/>
  <c r="O182" i="1"/>
  <c r="EK218" i="9"/>
  <c r="O183" i="1"/>
  <c r="EK219" i="9"/>
  <c r="O184" i="1"/>
  <c r="EK220" i="9"/>
  <c r="O185" i="1"/>
  <c r="EK221" i="9"/>
  <c r="O186" i="1"/>
  <c r="EK223" i="9"/>
  <c r="O187" i="1"/>
  <c r="EK224" i="9"/>
  <c r="O188" i="1"/>
  <c r="EK228" i="9"/>
  <c r="O189" i="1"/>
  <c r="EK229" i="9"/>
  <c r="O190" i="1"/>
  <c r="EK230" i="9"/>
  <c r="O191" i="1"/>
  <c r="EK231" i="9"/>
  <c r="O192" i="1"/>
  <c r="EK232" i="9"/>
  <c r="O193" i="1"/>
  <c r="EK234" i="9"/>
  <c r="O194" i="1"/>
  <c r="EK236" i="9"/>
  <c r="O195" i="1"/>
  <c r="EK237" i="9"/>
  <c r="O196" i="1"/>
  <c r="EK238" i="9"/>
  <c r="O197" i="1"/>
  <c r="EK239" i="9"/>
  <c r="O198" i="1"/>
  <c r="EK240" i="9"/>
  <c r="O199" i="1"/>
  <c r="EK241" i="9"/>
  <c r="O200" i="1"/>
  <c r="EK243" i="9"/>
  <c r="O201" i="1"/>
  <c r="EK244" i="9"/>
  <c r="O202" i="1"/>
  <c r="EK245" i="9"/>
  <c r="O203" i="1"/>
  <c r="EK246" i="9"/>
  <c r="O204" i="1"/>
  <c r="EK247" i="9"/>
  <c r="O205" i="1"/>
  <c r="EK248" i="9"/>
  <c r="O206" i="1"/>
  <c r="EK249" i="9"/>
  <c r="O207" i="1"/>
  <c r="EK250" i="9"/>
  <c r="O208" i="1"/>
  <c r="EK251" i="9"/>
  <c r="O209" i="1"/>
  <c r="EK252" i="9"/>
  <c r="O210" i="1"/>
  <c r="EK253" i="9"/>
  <c r="O211" i="1"/>
  <c r="EK254" i="9"/>
  <c r="O212" i="1"/>
  <c r="EK255" i="9"/>
  <c r="O213" i="1"/>
  <c r="EK256" i="9"/>
  <c r="O214" i="1"/>
  <c r="EK257" i="9"/>
  <c r="O215" i="1"/>
  <c r="EK258" i="9"/>
  <c r="O216" i="1"/>
  <c r="EK260" i="9"/>
  <c r="O217" i="1"/>
  <c r="EK261" i="9"/>
  <c r="O218" i="1"/>
  <c r="EK263" i="9"/>
  <c r="O219" i="1"/>
  <c r="EK265" i="9"/>
  <c r="O220" i="1"/>
  <c r="EK266" i="9"/>
  <c r="O221" i="1"/>
  <c r="EK267" i="9"/>
  <c r="O222" i="1"/>
  <c r="EK268" i="9"/>
  <c r="O223" i="1"/>
  <c r="EK270" i="9"/>
  <c r="O224" i="1"/>
  <c r="EK271" i="9"/>
  <c r="O225" i="1"/>
  <c r="EK272" i="9"/>
  <c r="O226" i="1"/>
  <c r="EK273" i="9"/>
  <c r="O227" i="1"/>
  <c r="EK274" i="9"/>
  <c r="O228" i="1"/>
  <c r="EK275" i="9"/>
  <c r="O229" i="1"/>
  <c r="EK276" i="9"/>
  <c r="O230" i="1"/>
  <c r="EK279" i="9"/>
  <c r="O231" i="1"/>
  <c r="EK280" i="9"/>
  <c r="O232" i="1"/>
  <c r="EK281" i="9"/>
  <c r="O233" i="1"/>
  <c r="EK282" i="9"/>
  <c r="O234" i="1"/>
  <c r="EK283" i="9"/>
  <c r="O235" i="1"/>
  <c r="EK284" i="9"/>
  <c r="O236" i="1"/>
  <c r="EK285" i="9"/>
  <c r="O237" i="1"/>
  <c r="EK286" i="9"/>
  <c r="O238" i="1"/>
  <c r="EK287" i="9"/>
  <c r="O239" i="1"/>
  <c r="EK288" i="9"/>
  <c r="O240" i="1"/>
  <c r="EK289" i="9"/>
  <c r="O241" i="1"/>
  <c r="EK290" i="9"/>
  <c r="O242" i="1"/>
  <c r="EK291" i="9"/>
  <c r="O243" i="1"/>
  <c r="EK292" i="9"/>
  <c r="O244" i="1"/>
  <c r="EK293" i="9"/>
  <c r="O245" i="1"/>
  <c r="EK294" i="9"/>
  <c r="O246" i="1"/>
  <c r="EK295" i="9"/>
  <c r="O247" i="1"/>
  <c r="EK297" i="9"/>
  <c r="O248" i="1"/>
  <c r="EK298" i="9"/>
  <c r="O249" i="1"/>
  <c r="EK299" i="9"/>
  <c r="O250" i="1"/>
  <c r="EK300" i="9"/>
  <c r="O251" i="1"/>
  <c r="EK301" i="9"/>
  <c r="O252" i="1"/>
  <c r="EK302" i="9"/>
  <c r="O253" i="1"/>
  <c r="EK304" i="9"/>
  <c r="O254" i="1"/>
  <c r="EK305" i="9"/>
  <c r="O255" i="1"/>
  <c r="EK306" i="9"/>
  <c r="O256" i="1"/>
  <c r="EK307" i="9"/>
  <c r="O257" i="1"/>
  <c r="EK309" i="9"/>
  <c r="O258" i="1"/>
  <c r="EK310" i="9"/>
  <c r="O259" i="1"/>
  <c r="EK311" i="9"/>
  <c r="O260" i="1"/>
  <c r="EK312" i="9"/>
  <c r="O261" i="1"/>
  <c r="EK313" i="9"/>
  <c r="O262" i="1"/>
  <c r="EK314" i="9"/>
  <c r="O263" i="1"/>
  <c r="EK315" i="9"/>
  <c r="O264" i="1"/>
  <c r="EK316" i="9"/>
  <c r="O265" i="1"/>
  <c r="EK318" i="9"/>
  <c r="O266" i="1"/>
  <c r="EK319" i="9"/>
  <c r="O267" i="1"/>
  <c r="EK320" i="9"/>
  <c r="O268" i="1"/>
  <c r="EK321" i="9"/>
  <c r="O269" i="1"/>
  <c r="EK322" i="9"/>
  <c r="O270" i="1"/>
  <c r="EK323" i="9"/>
  <c r="O271" i="1"/>
  <c r="EK324" i="9"/>
  <c r="O272" i="1"/>
  <c r="EK325" i="9"/>
  <c r="O273" i="1"/>
  <c r="EK326" i="9"/>
  <c r="O274" i="1"/>
  <c r="EK327" i="9"/>
  <c r="O275" i="1"/>
  <c r="EK328" i="9"/>
  <c r="O276" i="1"/>
  <c r="EK329" i="9"/>
  <c r="O277" i="1"/>
  <c r="EK330" i="9"/>
  <c r="O278" i="1"/>
  <c r="EK331" i="9"/>
  <c r="O279" i="1"/>
  <c r="EK332" i="9"/>
  <c r="O280" i="1"/>
  <c r="EK333" i="9"/>
  <c r="O281" i="1"/>
  <c r="EK334" i="9"/>
  <c r="O282" i="1"/>
  <c r="EK335" i="9"/>
  <c r="O283" i="1"/>
  <c r="EK337" i="9"/>
  <c r="O284" i="1"/>
  <c r="EK338" i="9"/>
  <c r="O285" i="1"/>
  <c r="EK339" i="9"/>
  <c r="O286" i="1"/>
  <c r="EK340" i="9"/>
  <c r="O287" i="1"/>
  <c r="EK341" i="9"/>
  <c r="O288" i="1"/>
  <c r="EK342" i="9"/>
  <c r="O289" i="1"/>
  <c r="EK343" i="9"/>
  <c r="O290" i="1"/>
  <c r="EK344" i="9"/>
  <c r="O291" i="1"/>
  <c r="EK345" i="9"/>
  <c r="O292" i="1"/>
  <c r="EK346" i="9"/>
  <c r="O293" i="1"/>
  <c r="EK347" i="9"/>
  <c r="O294" i="1"/>
  <c r="EK348" i="9"/>
  <c r="O295" i="1"/>
  <c r="EK350" i="9"/>
  <c r="O296" i="1"/>
  <c r="EK351" i="9"/>
  <c r="O297" i="1"/>
  <c r="EK352" i="9"/>
  <c r="O298" i="1"/>
  <c r="EK353" i="9"/>
  <c r="O299" i="1"/>
  <c r="EK354" i="9"/>
  <c r="O300" i="1"/>
  <c r="EK355" i="9"/>
  <c r="O301" i="1"/>
  <c r="EK356" i="9"/>
  <c r="O302" i="1"/>
  <c r="EK357" i="9"/>
  <c r="O303" i="1"/>
  <c r="EK358" i="9"/>
  <c r="O304" i="1"/>
  <c r="EK359" i="9"/>
  <c r="O305" i="1"/>
  <c r="EK360" i="9"/>
  <c r="O306" i="1"/>
  <c r="EK362" i="9"/>
  <c r="O307" i="1"/>
  <c r="EK363" i="9"/>
  <c r="O308" i="1"/>
  <c r="EK364" i="9"/>
  <c r="O309" i="1"/>
  <c r="EK365" i="9"/>
  <c r="O310" i="1"/>
  <c r="EK367" i="9"/>
  <c r="O311" i="1"/>
  <c r="EK368" i="9"/>
  <c r="O312" i="1"/>
  <c r="EK369" i="9"/>
  <c r="O313" i="1"/>
  <c r="EK370" i="9"/>
  <c r="O314" i="1"/>
  <c r="EK371" i="9"/>
  <c r="O315" i="1"/>
  <c r="EK372" i="9"/>
  <c r="O316" i="1"/>
  <c r="EK373" i="9"/>
  <c r="O317" i="1"/>
  <c r="EK374" i="9"/>
  <c r="O318" i="1"/>
  <c r="EK375" i="9"/>
  <c r="O319" i="1"/>
  <c r="EK376" i="9"/>
  <c r="O320" i="1"/>
  <c r="EK377" i="9"/>
  <c r="O321" i="1"/>
  <c r="EK378" i="9"/>
  <c r="O322" i="1"/>
  <c r="EK379" i="9"/>
  <c r="O323" i="1"/>
  <c r="EK380" i="9"/>
  <c r="O324" i="1"/>
  <c r="EK381" i="9"/>
  <c r="O325" i="1"/>
  <c r="EK382" i="9"/>
  <c r="O326" i="1"/>
  <c r="EK383" i="9"/>
  <c r="O327" i="1"/>
  <c r="EK384" i="9"/>
  <c r="O328" i="1"/>
  <c r="EK385" i="9"/>
  <c r="O329" i="1"/>
  <c r="EK386" i="9"/>
  <c r="O330" i="1"/>
  <c r="EK387" i="9"/>
  <c r="O331" i="1"/>
  <c r="EK388" i="9"/>
  <c r="O332" i="1"/>
  <c r="EK390" i="9"/>
  <c r="O333" i="1"/>
  <c r="EK391" i="9"/>
  <c r="O334" i="1"/>
  <c r="EK393" i="9"/>
  <c r="O335" i="1"/>
  <c r="EK394" i="9"/>
  <c r="O336" i="1"/>
  <c r="EK395" i="9"/>
  <c r="O337" i="1"/>
  <c r="EK396" i="9"/>
  <c r="O338" i="1"/>
  <c r="EK397" i="9"/>
  <c r="O339" i="1"/>
  <c r="EK398" i="9"/>
  <c r="O340" i="1"/>
  <c r="EK399" i="9"/>
  <c r="O341" i="1"/>
  <c r="EK400" i="9"/>
  <c r="O342" i="1"/>
  <c r="EK401" i="9"/>
  <c r="O343" i="1"/>
  <c r="EK402" i="9"/>
  <c r="O344" i="1"/>
  <c r="EK403" i="9"/>
  <c r="O345" i="1"/>
  <c r="EK404" i="9"/>
  <c r="O346" i="1"/>
  <c r="EK405" i="9"/>
  <c r="O347" i="1"/>
  <c r="EK406" i="9"/>
  <c r="O348" i="1"/>
  <c r="EK407" i="9"/>
  <c r="O349" i="1"/>
  <c r="EK408" i="9"/>
  <c r="O350" i="1"/>
  <c r="EK410" i="9"/>
  <c r="O351" i="1"/>
  <c r="EK411" i="9"/>
  <c r="O352" i="1"/>
  <c r="EK412" i="9"/>
  <c r="O353" i="1"/>
  <c r="EK413" i="9"/>
  <c r="O354" i="1"/>
  <c r="EK414" i="9"/>
  <c r="O355" i="1"/>
  <c r="O399" i="1"/>
  <c r="O424" i="1"/>
  <c r="EJ21" i="9"/>
  <c r="N11" i="1"/>
  <c r="EJ22" i="9"/>
  <c r="N12" i="1"/>
  <c r="EJ23" i="9"/>
  <c r="N13" i="1"/>
  <c r="EJ30" i="9"/>
  <c r="N20" i="1"/>
  <c r="EJ10" i="9"/>
  <c r="N3" i="1"/>
  <c r="EJ11" i="9"/>
  <c r="N4" i="1"/>
  <c r="EJ12" i="9"/>
  <c r="N5" i="1"/>
  <c r="EJ16" i="9"/>
  <c r="N6" i="1"/>
  <c r="EJ17" i="9"/>
  <c r="N7" i="1"/>
  <c r="EJ18" i="9"/>
  <c r="N8" i="1"/>
  <c r="EJ19" i="9"/>
  <c r="N9" i="1"/>
  <c r="EJ20" i="9"/>
  <c r="N10" i="1"/>
  <c r="EJ24" i="9"/>
  <c r="N14" i="1"/>
  <c r="EJ25" i="9"/>
  <c r="N15" i="1"/>
  <c r="EJ26" i="9"/>
  <c r="N16" i="1"/>
  <c r="EJ27" i="9"/>
  <c r="N17" i="1"/>
  <c r="EJ28" i="9"/>
  <c r="N18" i="1"/>
  <c r="EJ29" i="9"/>
  <c r="N19" i="1"/>
  <c r="EJ31" i="9"/>
  <c r="N21" i="1"/>
  <c r="EJ32" i="9"/>
  <c r="N22" i="1"/>
  <c r="EJ33" i="9"/>
  <c r="N23" i="1"/>
  <c r="EJ34" i="9"/>
  <c r="N24" i="1"/>
  <c r="EJ36" i="9"/>
  <c r="N25" i="1"/>
  <c r="EJ37" i="9"/>
  <c r="N26" i="1"/>
  <c r="EJ38" i="9"/>
  <c r="N27" i="1"/>
  <c r="EJ39" i="9"/>
  <c r="N28" i="1"/>
  <c r="EJ40" i="9"/>
  <c r="N29" i="1"/>
  <c r="EJ41" i="9"/>
  <c r="N30" i="1"/>
  <c r="EJ42" i="9"/>
  <c r="N31" i="1"/>
  <c r="EJ43" i="9"/>
  <c r="N32" i="1"/>
  <c r="EJ44" i="9"/>
  <c r="N33" i="1"/>
  <c r="EJ45" i="9"/>
  <c r="N34" i="1"/>
  <c r="EJ47" i="9"/>
  <c r="N35" i="1"/>
  <c r="EJ48" i="9"/>
  <c r="N36" i="1"/>
  <c r="EJ49" i="9"/>
  <c r="N37" i="1"/>
  <c r="EJ50" i="9"/>
  <c r="N38" i="1"/>
  <c r="EJ51" i="9"/>
  <c r="N39" i="1"/>
  <c r="EJ52" i="9"/>
  <c r="N40" i="1"/>
  <c r="EJ53" i="9"/>
  <c r="N41" i="1"/>
  <c r="EJ54" i="9"/>
  <c r="N42" i="1"/>
  <c r="EJ55" i="9"/>
  <c r="N43" i="1"/>
  <c r="EJ56" i="9"/>
  <c r="N44" i="1"/>
  <c r="EJ58" i="9"/>
  <c r="N45" i="1"/>
  <c r="EJ59" i="9"/>
  <c r="N46" i="1"/>
  <c r="EJ60" i="9"/>
  <c r="N47" i="1"/>
  <c r="EJ61" i="9"/>
  <c r="N48" i="1"/>
  <c r="EJ62" i="9"/>
  <c r="N49" i="1"/>
  <c r="EJ63" i="9"/>
  <c r="N50" i="1"/>
  <c r="EJ65" i="9"/>
  <c r="N51" i="1"/>
  <c r="EJ67" i="9"/>
  <c r="N52" i="1"/>
  <c r="EJ68" i="9"/>
  <c r="N53" i="1"/>
  <c r="EJ70" i="9"/>
  <c r="N54" i="1"/>
  <c r="EJ71" i="9"/>
  <c r="N55" i="1"/>
  <c r="EJ72" i="9"/>
  <c r="N56" i="1"/>
  <c r="EJ73" i="9"/>
  <c r="N57" i="1"/>
  <c r="EJ74" i="9"/>
  <c r="N58" i="1"/>
  <c r="EJ75" i="9"/>
  <c r="N59" i="1"/>
  <c r="EJ76" i="9"/>
  <c r="N60" i="1"/>
  <c r="EJ77" i="9"/>
  <c r="N61" i="1"/>
  <c r="EJ78" i="9"/>
  <c r="N62" i="1"/>
  <c r="EJ79" i="9"/>
  <c r="N63" i="1"/>
  <c r="EJ80" i="9"/>
  <c r="N64" i="1"/>
  <c r="EJ81" i="9"/>
  <c r="N65" i="1"/>
  <c r="EJ83" i="9"/>
  <c r="N66" i="1"/>
  <c r="EJ85" i="9"/>
  <c r="N67" i="1"/>
  <c r="EJ86" i="9"/>
  <c r="N68" i="1"/>
  <c r="EJ87" i="9"/>
  <c r="N69" i="1"/>
  <c r="EJ88" i="9"/>
  <c r="N70" i="1"/>
  <c r="EJ89" i="9"/>
  <c r="N71" i="1"/>
  <c r="EJ90" i="9"/>
  <c r="N72" i="1"/>
  <c r="EJ91" i="9"/>
  <c r="N73" i="1"/>
  <c r="EJ92" i="9"/>
  <c r="N74" i="1"/>
  <c r="EJ93" i="9"/>
  <c r="N75" i="1"/>
  <c r="EJ94" i="9"/>
  <c r="N76" i="1"/>
  <c r="EJ95" i="9"/>
  <c r="N77" i="1"/>
  <c r="EJ96" i="9"/>
  <c r="N78" i="1"/>
  <c r="EJ97" i="9"/>
  <c r="N79" i="1"/>
  <c r="EJ98" i="9"/>
  <c r="N80" i="1"/>
  <c r="EJ100" i="9"/>
  <c r="N81" i="1"/>
  <c r="EJ101" i="9"/>
  <c r="N82" i="1"/>
  <c r="EJ102" i="9"/>
  <c r="N83" i="1"/>
  <c r="EJ103" i="9"/>
  <c r="N84" i="1"/>
  <c r="EJ104" i="9"/>
  <c r="N85" i="1"/>
  <c r="EJ105" i="9"/>
  <c r="N86" i="1"/>
  <c r="EJ106" i="9"/>
  <c r="N87" i="1"/>
  <c r="EJ107" i="9"/>
  <c r="N88" i="1"/>
  <c r="EJ110" i="9"/>
  <c r="N89" i="1"/>
  <c r="EJ112" i="9"/>
  <c r="N90" i="1"/>
  <c r="EJ113" i="9"/>
  <c r="N91" i="1"/>
  <c r="EJ114" i="9"/>
  <c r="N92" i="1"/>
  <c r="EJ116" i="9"/>
  <c r="N93" i="1"/>
  <c r="EJ117" i="9"/>
  <c r="N94" i="1"/>
  <c r="EJ118" i="9"/>
  <c r="N95" i="1"/>
  <c r="EJ120" i="9"/>
  <c r="N96" i="1"/>
  <c r="EJ122" i="9"/>
  <c r="N97" i="1"/>
  <c r="EJ123" i="9"/>
  <c r="N98" i="1"/>
  <c r="EJ124" i="9"/>
  <c r="N99" i="1"/>
  <c r="EJ125" i="9"/>
  <c r="N100" i="1"/>
  <c r="EJ126" i="9"/>
  <c r="N101" i="1"/>
  <c r="EJ127" i="9"/>
  <c r="N102" i="1"/>
  <c r="EJ130" i="9"/>
  <c r="N103" i="1"/>
  <c r="EJ131" i="9"/>
  <c r="N104" i="1"/>
  <c r="EJ132" i="9"/>
  <c r="N105" i="1"/>
  <c r="EJ133" i="9"/>
  <c r="N106" i="1"/>
  <c r="EJ134" i="9"/>
  <c r="N107" i="1"/>
  <c r="EJ135" i="9"/>
  <c r="N108" i="1"/>
  <c r="EJ136" i="9"/>
  <c r="N109" i="1"/>
  <c r="EJ138" i="9"/>
  <c r="N110" i="1"/>
  <c r="EJ139" i="9"/>
  <c r="N111" i="1"/>
  <c r="EJ142" i="9"/>
  <c r="N112" i="1"/>
  <c r="EJ143" i="9"/>
  <c r="N113" i="1"/>
  <c r="EJ144" i="9"/>
  <c r="N114" i="1"/>
  <c r="EJ145" i="9"/>
  <c r="N115" i="1"/>
  <c r="EJ146" i="9"/>
  <c r="N116" i="1"/>
  <c r="EJ148" i="9"/>
  <c r="N117" i="1"/>
  <c r="EJ149" i="9"/>
  <c r="N118" i="1"/>
  <c r="EJ150" i="9"/>
  <c r="N119" i="1"/>
  <c r="EJ151" i="9"/>
  <c r="N120" i="1"/>
  <c r="EJ152" i="9"/>
  <c r="N121" i="1"/>
  <c r="EJ153" i="9"/>
  <c r="N122" i="1"/>
  <c r="EJ154" i="9"/>
  <c r="N123" i="1"/>
  <c r="EJ156" i="9"/>
  <c r="N124" i="1"/>
  <c r="EJ157" i="9"/>
  <c r="N125" i="1"/>
  <c r="EJ158" i="9"/>
  <c r="N126" i="1"/>
  <c r="EJ159" i="9"/>
  <c r="N127" i="1"/>
  <c r="EJ160" i="9"/>
  <c r="N128" i="1"/>
  <c r="EJ161" i="9"/>
  <c r="N129" i="1"/>
  <c r="EJ162" i="9"/>
  <c r="N130" i="1"/>
  <c r="EJ163" i="9"/>
  <c r="N131" i="1"/>
  <c r="EJ164" i="9"/>
  <c r="N132" i="1"/>
  <c r="EJ165" i="9"/>
  <c r="N133" i="1"/>
  <c r="EJ166" i="9"/>
  <c r="N134" i="1"/>
  <c r="EJ167" i="9"/>
  <c r="N135" i="1"/>
  <c r="EJ168" i="9"/>
  <c r="N136" i="1"/>
  <c r="EJ169" i="9"/>
  <c r="N137" i="1"/>
  <c r="EJ170" i="9"/>
  <c r="N138" i="1"/>
  <c r="EJ171" i="9"/>
  <c r="N139" i="1"/>
  <c r="EJ172" i="9"/>
  <c r="N140" i="1"/>
  <c r="EJ173" i="9"/>
  <c r="N141" i="1"/>
  <c r="EJ174" i="9"/>
  <c r="N142" i="1"/>
  <c r="EJ176" i="9"/>
  <c r="N143" i="1"/>
  <c r="EJ177" i="9"/>
  <c r="N144" i="1"/>
  <c r="EJ178" i="9"/>
  <c r="N145" i="1"/>
  <c r="EJ179" i="9"/>
  <c r="N146" i="1"/>
  <c r="EJ180" i="9"/>
  <c r="N147" i="1"/>
  <c r="EJ181" i="9"/>
  <c r="N148" i="1"/>
  <c r="EJ183" i="9"/>
  <c r="N149" i="1"/>
  <c r="EJ184" i="9"/>
  <c r="N150" i="1"/>
  <c r="EJ186" i="9"/>
  <c r="N152" i="1"/>
  <c r="EJ187" i="9"/>
  <c r="N153" i="1"/>
  <c r="EJ188" i="9"/>
  <c r="N154" i="1"/>
  <c r="EJ189" i="9"/>
  <c r="N155" i="1"/>
  <c r="EJ190" i="9"/>
  <c r="N156" i="1"/>
  <c r="EJ191" i="9"/>
  <c r="N157" i="1"/>
  <c r="EJ192" i="9"/>
  <c r="N158" i="1"/>
  <c r="EJ193" i="9"/>
  <c r="N159" i="1"/>
  <c r="EJ194" i="9"/>
  <c r="N160" i="1"/>
  <c r="EJ195" i="9"/>
  <c r="N161" i="1"/>
  <c r="EJ196" i="9"/>
  <c r="N162" i="1"/>
  <c r="EJ197" i="9"/>
  <c r="N163" i="1"/>
  <c r="EJ198" i="9"/>
  <c r="N164" i="1"/>
  <c r="EJ199" i="9"/>
  <c r="N165" i="1"/>
  <c r="EJ200" i="9"/>
  <c r="N166" i="1"/>
  <c r="EJ201" i="9"/>
  <c r="N167" i="1"/>
  <c r="EJ202" i="9"/>
  <c r="N168" i="1"/>
  <c r="EJ203" i="9"/>
  <c r="N169" i="1"/>
  <c r="EJ204" i="9"/>
  <c r="N170" i="1"/>
  <c r="EJ205" i="9"/>
  <c r="N171" i="1"/>
  <c r="EJ206" i="9"/>
  <c r="N172" i="1"/>
  <c r="EJ207" i="9"/>
  <c r="N173" i="1"/>
  <c r="EJ208" i="9"/>
  <c r="N174" i="1"/>
  <c r="EJ209" i="9"/>
  <c r="N175" i="1"/>
  <c r="EJ210" i="9"/>
  <c r="N176" i="1"/>
  <c r="EJ211" i="9"/>
  <c r="N177" i="1"/>
  <c r="EJ212" i="9"/>
  <c r="N178" i="1"/>
  <c r="EJ213" i="9"/>
  <c r="N179" i="1"/>
  <c r="EJ214" i="9"/>
  <c r="N180" i="1"/>
  <c r="EJ215" i="9"/>
  <c r="N181" i="1"/>
  <c r="EJ217" i="9"/>
  <c r="N182" i="1"/>
  <c r="EJ218" i="9"/>
  <c r="N183" i="1"/>
  <c r="EJ219" i="9"/>
  <c r="N184" i="1"/>
  <c r="EJ220" i="9"/>
  <c r="N185" i="1"/>
  <c r="EJ221" i="9"/>
  <c r="N186" i="1"/>
  <c r="EJ223" i="9"/>
  <c r="N187" i="1"/>
  <c r="EJ224" i="9"/>
  <c r="N188" i="1"/>
  <c r="EJ228" i="9"/>
  <c r="N189" i="1"/>
  <c r="EJ229" i="9"/>
  <c r="N190" i="1"/>
  <c r="EJ230" i="9"/>
  <c r="N191" i="1"/>
  <c r="EJ231" i="9"/>
  <c r="N192" i="1"/>
  <c r="EJ232" i="9"/>
  <c r="N193" i="1"/>
  <c r="EJ234" i="9"/>
  <c r="N194" i="1"/>
  <c r="EJ236" i="9"/>
  <c r="N195" i="1"/>
  <c r="EJ237" i="9"/>
  <c r="N196" i="1"/>
  <c r="EJ238" i="9"/>
  <c r="N197" i="1"/>
  <c r="EJ239" i="9"/>
  <c r="N198" i="1"/>
  <c r="EJ240" i="9"/>
  <c r="N199" i="1"/>
  <c r="EJ241" i="9"/>
  <c r="N200" i="1"/>
  <c r="EJ243" i="9"/>
  <c r="N201" i="1"/>
  <c r="EJ244" i="9"/>
  <c r="N202" i="1"/>
  <c r="EJ245" i="9"/>
  <c r="N203" i="1"/>
  <c r="EJ246" i="9"/>
  <c r="N204" i="1"/>
  <c r="EJ247" i="9"/>
  <c r="N205" i="1"/>
  <c r="EJ248" i="9"/>
  <c r="N206" i="1"/>
  <c r="EJ249" i="9"/>
  <c r="N207" i="1"/>
  <c r="EJ250" i="9"/>
  <c r="N208" i="1"/>
  <c r="EJ251" i="9"/>
  <c r="N209" i="1"/>
  <c r="EJ252" i="9"/>
  <c r="N210" i="1"/>
  <c r="EJ253" i="9"/>
  <c r="N211" i="1"/>
  <c r="EJ254" i="9"/>
  <c r="N212" i="1"/>
  <c r="EJ255" i="9"/>
  <c r="N213" i="1"/>
  <c r="EJ256" i="9"/>
  <c r="N214" i="1"/>
  <c r="EJ257" i="9"/>
  <c r="N215" i="1"/>
  <c r="EJ258" i="9"/>
  <c r="N216" i="1"/>
  <c r="EJ260" i="9"/>
  <c r="N217" i="1"/>
  <c r="EJ261" i="9"/>
  <c r="N218" i="1"/>
  <c r="EJ263" i="9"/>
  <c r="N219" i="1"/>
  <c r="EJ265" i="9"/>
  <c r="N220" i="1"/>
  <c r="EJ266" i="9"/>
  <c r="N221" i="1"/>
  <c r="EJ267" i="9"/>
  <c r="N222" i="1"/>
  <c r="EJ268" i="9"/>
  <c r="N223" i="1"/>
  <c r="EJ270" i="9"/>
  <c r="N224" i="1"/>
  <c r="EJ271" i="9"/>
  <c r="N225" i="1"/>
  <c r="EJ272" i="9"/>
  <c r="N226" i="1"/>
  <c r="EJ273" i="9"/>
  <c r="N227" i="1"/>
  <c r="EJ274" i="9"/>
  <c r="N228" i="1"/>
  <c r="EJ275" i="9"/>
  <c r="N229" i="1"/>
  <c r="EJ276" i="9"/>
  <c r="N230" i="1"/>
  <c r="EJ279" i="9"/>
  <c r="N231" i="1"/>
  <c r="EJ280" i="9"/>
  <c r="N232" i="1"/>
  <c r="EJ281" i="9"/>
  <c r="N233" i="1"/>
  <c r="EJ282" i="9"/>
  <c r="N234" i="1"/>
  <c r="EJ283" i="9"/>
  <c r="N235" i="1"/>
  <c r="EJ284" i="9"/>
  <c r="N236" i="1"/>
  <c r="EJ285" i="9"/>
  <c r="N237" i="1"/>
  <c r="EJ286" i="9"/>
  <c r="N238" i="1"/>
  <c r="EJ287" i="9"/>
  <c r="N239" i="1"/>
  <c r="EJ288" i="9"/>
  <c r="N240" i="1"/>
  <c r="EJ289" i="9"/>
  <c r="N241" i="1"/>
  <c r="EJ290" i="9"/>
  <c r="N242" i="1"/>
  <c r="EJ291" i="9"/>
  <c r="N243" i="1"/>
  <c r="EJ292" i="9"/>
  <c r="N244" i="1"/>
  <c r="EJ293" i="9"/>
  <c r="N245" i="1"/>
  <c r="EJ294" i="9"/>
  <c r="N246" i="1"/>
  <c r="EJ295" i="9"/>
  <c r="N247" i="1"/>
  <c r="EJ297" i="9"/>
  <c r="N248" i="1"/>
  <c r="EJ298" i="9"/>
  <c r="N249" i="1"/>
  <c r="EJ299" i="9"/>
  <c r="N250" i="1"/>
  <c r="EJ300" i="9"/>
  <c r="N251" i="1"/>
  <c r="EJ301" i="9"/>
  <c r="N252" i="1"/>
  <c r="EJ302" i="9"/>
  <c r="N253" i="1"/>
  <c r="EJ304" i="9"/>
  <c r="N254" i="1"/>
  <c r="EJ305" i="9"/>
  <c r="N255" i="1"/>
  <c r="EJ306" i="9"/>
  <c r="N256" i="1"/>
  <c r="EJ307" i="9"/>
  <c r="N257" i="1"/>
  <c r="EJ309" i="9"/>
  <c r="N258" i="1"/>
  <c r="EJ310" i="9"/>
  <c r="N259" i="1"/>
  <c r="EJ311" i="9"/>
  <c r="N260" i="1"/>
  <c r="EJ312" i="9"/>
  <c r="N261" i="1"/>
  <c r="EJ313" i="9"/>
  <c r="N262" i="1"/>
  <c r="EJ314" i="9"/>
  <c r="N263" i="1"/>
  <c r="EJ315" i="9"/>
  <c r="N264" i="1"/>
  <c r="EJ316" i="9"/>
  <c r="N265" i="1"/>
  <c r="EJ318" i="9"/>
  <c r="N266" i="1"/>
  <c r="EJ319" i="9"/>
  <c r="N267" i="1"/>
  <c r="EJ320" i="9"/>
  <c r="N268" i="1"/>
  <c r="EJ321" i="9"/>
  <c r="N269" i="1"/>
  <c r="EJ322" i="9"/>
  <c r="N270" i="1"/>
  <c r="EJ323" i="9"/>
  <c r="N271" i="1"/>
  <c r="EJ324" i="9"/>
  <c r="N272" i="1"/>
  <c r="EJ325" i="9"/>
  <c r="N273" i="1"/>
  <c r="EJ326" i="9"/>
  <c r="N274" i="1"/>
  <c r="EJ327" i="9"/>
  <c r="N275" i="1"/>
  <c r="EJ328" i="9"/>
  <c r="N276" i="1"/>
  <c r="EJ329" i="9"/>
  <c r="N277" i="1"/>
  <c r="EJ330" i="9"/>
  <c r="N278" i="1"/>
  <c r="EJ331" i="9"/>
  <c r="N279" i="1"/>
  <c r="EJ332" i="9"/>
  <c r="N280" i="1"/>
  <c r="EJ333" i="9"/>
  <c r="N281" i="1"/>
  <c r="EJ334" i="9"/>
  <c r="N282" i="1"/>
  <c r="EJ335" i="9"/>
  <c r="N283" i="1"/>
  <c r="EJ337" i="9"/>
  <c r="N284" i="1"/>
  <c r="EJ338" i="9"/>
  <c r="N285" i="1"/>
  <c r="EJ339" i="9"/>
  <c r="N286" i="1"/>
  <c r="EJ340" i="9"/>
  <c r="N287" i="1"/>
  <c r="EJ341" i="9"/>
  <c r="N288" i="1"/>
  <c r="EJ342" i="9"/>
  <c r="N289" i="1"/>
  <c r="EJ343" i="9"/>
  <c r="N290" i="1"/>
  <c r="EJ344" i="9"/>
  <c r="N291" i="1"/>
  <c r="EJ345" i="9"/>
  <c r="N292" i="1"/>
  <c r="EJ346" i="9"/>
  <c r="N293" i="1"/>
  <c r="EJ347" i="9"/>
  <c r="N294" i="1"/>
  <c r="EJ348" i="9"/>
  <c r="N295" i="1"/>
  <c r="EJ350" i="9"/>
  <c r="N296" i="1"/>
  <c r="EJ351" i="9"/>
  <c r="N297" i="1"/>
  <c r="EJ352" i="9"/>
  <c r="N298" i="1"/>
  <c r="EJ353" i="9"/>
  <c r="N299" i="1"/>
  <c r="EJ354" i="9"/>
  <c r="N300" i="1"/>
  <c r="EJ355" i="9"/>
  <c r="N301" i="1"/>
  <c r="EJ356" i="9"/>
  <c r="N302" i="1"/>
  <c r="EJ357" i="9"/>
  <c r="N303" i="1"/>
  <c r="EJ358" i="9"/>
  <c r="N304" i="1"/>
  <c r="EJ359" i="9"/>
  <c r="N305" i="1"/>
  <c r="EJ360" i="9"/>
  <c r="N306" i="1"/>
  <c r="EJ362" i="9"/>
  <c r="N307" i="1"/>
  <c r="EJ363" i="9"/>
  <c r="N308" i="1"/>
  <c r="EJ364" i="9"/>
  <c r="N309" i="1"/>
  <c r="EJ365" i="9"/>
  <c r="N310" i="1"/>
  <c r="EJ367" i="9"/>
  <c r="N311" i="1"/>
  <c r="EJ368" i="9"/>
  <c r="N312" i="1"/>
  <c r="EJ369" i="9"/>
  <c r="N313" i="1"/>
  <c r="EJ370" i="9"/>
  <c r="N314" i="1"/>
  <c r="EJ371" i="9"/>
  <c r="N315" i="1"/>
  <c r="EJ372" i="9"/>
  <c r="N316" i="1"/>
  <c r="EJ373" i="9"/>
  <c r="N317" i="1"/>
  <c r="EJ374" i="9"/>
  <c r="N318" i="1"/>
  <c r="EJ375" i="9"/>
  <c r="N319" i="1"/>
  <c r="EJ376" i="9"/>
  <c r="N320" i="1"/>
  <c r="EJ377" i="9"/>
  <c r="N321" i="1"/>
  <c r="EJ378" i="9"/>
  <c r="N322" i="1"/>
  <c r="EJ379" i="9"/>
  <c r="N323" i="1"/>
  <c r="EJ380" i="9"/>
  <c r="N324" i="1"/>
  <c r="EJ381" i="9"/>
  <c r="N325" i="1"/>
  <c r="EJ382" i="9"/>
  <c r="N326" i="1"/>
  <c r="EJ383" i="9"/>
  <c r="N327" i="1"/>
  <c r="EJ384" i="9"/>
  <c r="N328" i="1"/>
  <c r="EJ385" i="9"/>
  <c r="N329" i="1"/>
  <c r="EJ386" i="9"/>
  <c r="N330" i="1"/>
  <c r="EJ387" i="9"/>
  <c r="N331" i="1"/>
  <c r="EJ388" i="9"/>
  <c r="N332" i="1"/>
  <c r="EJ390" i="9"/>
  <c r="N333" i="1"/>
  <c r="EJ391" i="9"/>
  <c r="N334" i="1"/>
  <c r="EJ393" i="9"/>
  <c r="N335" i="1"/>
  <c r="EJ394" i="9"/>
  <c r="N336" i="1"/>
  <c r="EJ395" i="9"/>
  <c r="N337" i="1"/>
  <c r="EJ396" i="9"/>
  <c r="N338" i="1"/>
  <c r="EJ397" i="9"/>
  <c r="N339" i="1"/>
  <c r="EJ398" i="9"/>
  <c r="N340" i="1"/>
  <c r="EJ399" i="9"/>
  <c r="N341" i="1"/>
  <c r="EJ400" i="9"/>
  <c r="N342" i="1"/>
  <c r="EJ401" i="9"/>
  <c r="N343" i="1"/>
  <c r="EJ402" i="9"/>
  <c r="N344" i="1"/>
  <c r="EJ403" i="9"/>
  <c r="N345" i="1"/>
  <c r="EJ404" i="9"/>
  <c r="N346" i="1"/>
  <c r="EJ405" i="9"/>
  <c r="N347" i="1"/>
  <c r="EJ406" i="9"/>
  <c r="N348" i="1"/>
  <c r="EJ407" i="9"/>
  <c r="N349" i="1"/>
  <c r="EJ408" i="9"/>
  <c r="N350" i="1"/>
  <c r="EJ410" i="9"/>
  <c r="N351" i="1"/>
  <c r="EJ411" i="9"/>
  <c r="N352" i="1"/>
  <c r="EJ412" i="9"/>
  <c r="N353" i="1"/>
  <c r="EJ413" i="9"/>
  <c r="N354" i="1"/>
  <c r="EJ414" i="9"/>
  <c r="N355" i="1"/>
  <c r="N399" i="1"/>
  <c r="N424" i="1"/>
  <c r="EI21" i="9"/>
  <c r="M11" i="1"/>
  <c r="EI22" i="9"/>
  <c r="M12" i="1"/>
  <c r="EI23" i="9"/>
  <c r="M13" i="1"/>
  <c r="EI30" i="9"/>
  <c r="M20" i="1"/>
  <c r="EI10" i="9"/>
  <c r="M3" i="1"/>
  <c r="EI11" i="9"/>
  <c r="M4" i="1"/>
  <c r="EI12" i="9"/>
  <c r="M5" i="1"/>
  <c r="EI16" i="9"/>
  <c r="M6" i="1"/>
  <c r="EI17" i="9"/>
  <c r="M7" i="1"/>
  <c r="EI18" i="9"/>
  <c r="M8" i="1"/>
  <c r="EI19" i="9"/>
  <c r="M9" i="1"/>
  <c r="EI20" i="9"/>
  <c r="M10" i="1"/>
  <c r="EI24" i="9"/>
  <c r="M14" i="1"/>
  <c r="EI25" i="9"/>
  <c r="M15" i="1"/>
  <c r="EI26" i="9"/>
  <c r="M16" i="1"/>
  <c r="EI27" i="9"/>
  <c r="M17" i="1"/>
  <c r="EI28" i="9"/>
  <c r="M18" i="1"/>
  <c r="EI29" i="9"/>
  <c r="M19" i="1"/>
  <c r="EI31" i="9"/>
  <c r="M21" i="1"/>
  <c r="EI32" i="9"/>
  <c r="M22" i="1"/>
  <c r="EI33" i="9"/>
  <c r="M23" i="1"/>
  <c r="EI34" i="9"/>
  <c r="M24" i="1"/>
  <c r="EI36" i="9"/>
  <c r="M25" i="1"/>
  <c r="EI37" i="9"/>
  <c r="M26" i="1"/>
  <c r="EI38" i="9"/>
  <c r="M27" i="1"/>
  <c r="EI39" i="9"/>
  <c r="M28" i="1"/>
  <c r="EI40" i="9"/>
  <c r="M29" i="1"/>
  <c r="EI41" i="9"/>
  <c r="M30" i="1"/>
  <c r="EI42" i="9"/>
  <c r="M31" i="1"/>
  <c r="EI43" i="9"/>
  <c r="M32" i="1"/>
  <c r="EI44" i="9"/>
  <c r="M33" i="1"/>
  <c r="EI45" i="9"/>
  <c r="M34" i="1"/>
  <c r="EI47" i="9"/>
  <c r="M35" i="1"/>
  <c r="EI48" i="9"/>
  <c r="M36" i="1"/>
  <c r="EI49" i="9"/>
  <c r="M37" i="1"/>
  <c r="EI50" i="9"/>
  <c r="M38" i="1"/>
  <c r="EI51" i="9"/>
  <c r="M39" i="1"/>
  <c r="EI52" i="9"/>
  <c r="M40" i="1"/>
  <c r="EI53" i="9"/>
  <c r="M41" i="1"/>
  <c r="EI54" i="9"/>
  <c r="M42" i="1"/>
  <c r="EI55" i="9"/>
  <c r="M43" i="1"/>
  <c r="EI56" i="9"/>
  <c r="M44" i="1"/>
  <c r="EI58" i="9"/>
  <c r="M45" i="1"/>
  <c r="EI59" i="9"/>
  <c r="M46" i="1"/>
  <c r="EI60" i="9"/>
  <c r="M47" i="1"/>
  <c r="EI61" i="9"/>
  <c r="M48" i="1"/>
  <c r="EI62" i="9"/>
  <c r="M49" i="1"/>
  <c r="EI63" i="9"/>
  <c r="M50" i="1"/>
  <c r="EI65" i="9"/>
  <c r="M51" i="1"/>
  <c r="EI67" i="9"/>
  <c r="M52" i="1"/>
  <c r="EI68" i="9"/>
  <c r="M53" i="1"/>
  <c r="EI70" i="9"/>
  <c r="M54" i="1"/>
  <c r="EI71" i="9"/>
  <c r="M55" i="1"/>
  <c r="EI72" i="9"/>
  <c r="M56" i="1"/>
  <c r="EI73" i="9"/>
  <c r="M57" i="1"/>
  <c r="EI74" i="9"/>
  <c r="M58" i="1"/>
  <c r="EI75" i="9"/>
  <c r="M59" i="1"/>
  <c r="EI76" i="9"/>
  <c r="M60" i="1"/>
  <c r="EI77" i="9"/>
  <c r="M61" i="1"/>
  <c r="EI78" i="9"/>
  <c r="M62" i="1"/>
  <c r="EI79" i="9"/>
  <c r="M63" i="1"/>
  <c r="EI80" i="9"/>
  <c r="M64" i="1"/>
  <c r="EI81" i="9"/>
  <c r="M65" i="1"/>
  <c r="EI83" i="9"/>
  <c r="M66" i="1"/>
  <c r="EI85" i="9"/>
  <c r="M67" i="1"/>
  <c r="EI86" i="9"/>
  <c r="M68" i="1"/>
  <c r="EI87" i="9"/>
  <c r="M69" i="1"/>
  <c r="EI88" i="9"/>
  <c r="M70" i="1"/>
  <c r="EI89" i="9"/>
  <c r="M71" i="1"/>
  <c r="EI90" i="9"/>
  <c r="M72" i="1"/>
  <c r="EI91" i="9"/>
  <c r="M73" i="1"/>
  <c r="EI92" i="9"/>
  <c r="M74" i="1"/>
  <c r="EI93" i="9"/>
  <c r="M75" i="1"/>
  <c r="EI94" i="9"/>
  <c r="M76" i="1"/>
  <c r="EI95" i="9"/>
  <c r="M77" i="1"/>
  <c r="EI96" i="9"/>
  <c r="M78" i="1"/>
  <c r="EI97" i="9"/>
  <c r="M79" i="1"/>
  <c r="EI98" i="9"/>
  <c r="M80" i="1"/>
  <c r="EI100" i="9"/>
  <c r="M81" i="1"/>
  <c r="EI101" i="9"/>
  <c r="M82" i="1"/>
  <c r="EI102" i="9"/>
  <c r="M83" i="1"/>
  <c r="EI103" i="9"/>
  <c r="M84" i="1"/>
  <c r="EI104" i="9"/>
  <c r="M85" i="1"/>
  <c r="EI105" i="9"/>
  <c r="M86" i="1"/>
  <c r="EI106" i="9"/>
  <c r="M87" i="1"/>
  <c r="EI107" i="9"/>
  <c r="M88" i="1"/>
  <c r="EI110" i="9"/>
  <c r="M89" i="1"/>
  <c r="EI112" i="9"/>
  <c r="M90" i="1"/>
  <c r="EI113" i="9"/>
  <c r="M91" i="1"/>
  <c r="EI114" i="9"/>
  <c r="M92" i="1"/>
  <c r="EI116" i="9"/>
  <c r="M93" i="1"/>
  <c r="EI117" i="9"/>
  <c r="M94" i="1"/>
  <c r="EI118" i="9"/>
  <c r="M95" i="1"/>
  <c r="EI120" i="9"/>
  <c r="M96" i="1"/>
  <c r="EI122" i="9"/>
  <c r="M97" i="1"/>
  <c r="EI123" i="9"/>
  <c r="M98" i="1"/>
  <c r="EI124" i="9"/>
  <c r="M99" i="1"/>
  <c r="EI125" i="9"/>
  <c r="M100" i="1"/>
  <c r="EI126" i="9"/>
  <c r="M101" i="1"/>
  <c r="EI127" i="9"/>
  <c r="M102" i="1"/>
  <c r="EI130" i="9"/>
  <c r="M103" i="1"/>
  <c r="EI131" i="9"/>
  <c r="M104" i="1"/>
  <c r="EI132" i="9"/>
  <c r="M105" i="1"/>
  <c r="EI133" i="9"/>
  <c r="M106" i="1"/>
  <c r="EI134" i="9"/>
  <c r="M107" i="1"/>
  <c r="EI135" i="9"/>
  <c r="M108" i="1"/>
  <c r="EI136" i="9"/>
  <c r="M109" i="1"/>
  <c r="EI138" i="9"/>
  <c r="M110" i="1"/>
  <c r="EI139" i="9"/>
  <c r="M111" i="1"/>
  <c r="EI142" i="9"/>
  <c r="M112" i="1"/>
  <c r="EI143" i="9"/>
  <c r="M113" i="1"/>
  <c r="EI144" i="9"/>
  <c r="M114" i="1"/>
  <c r="EI145" i="9"/>
  <c r="M115" i="1"/>
  <c r="EI146" i="9"/>
  <c r="M116" i="1"/>
  <c r="EI148" i="9"/>
  <c r="M117" i="1"/>
  <c r="EI149" i="9"/>
  <c r="M118" i="1"/>
  <c r="EI150" i="9"/>
  <c r="M119" i="1"/>
  <c r="EI151" i="9"/>
  <c r="M120" i="1"/>
  <c r="EI152" i="9"/>
  <c r="M121" i="1"/>
  <c r="EI153" i="9"/>
  <c r="M122" i="1"/>
  <c r="EI154" i="9"/>
  <c r="M123" i="1"/>
  <c r="EI156" i="9"/>
  <c r="M124" i="1"/>
  <c r="EI157" i="9"/>
  <c r="M125" i="1"/>
  <c r="EI158" i="9"/>
  <c r="M126" i="1"/>
  <c r="EI159" i="9"/>
  <c r="M127" i="1"/>
  <c r="EI160" i="9"/>
  <c r="M128" i="1"/>
  <c r="EI161" i="9"/>
  <c r="M129" i="1"/>
  <c r="EI162" i="9"/>
  <c r="M130" i="1"/>
  <c r="EI163" i="9"/>
  <c r="M131" i="1"/>
  <c r="EI164" i="9"/>
  <c r="M132" i="1"/>
  <c r="EI165" i="9"/>
  <c r="M133" i="1"/>
  <c r="EI166" i="9"/>
  <c r="M134" i="1"/>
  <c r="EI167" i="9"/>
  <c r="M135" i="1"/>
  <c r="EI168" i="9"/>
  <c r="M136" i="1"/>
  <c r="EI169" i="9"/>
  <c r="M137" i="1"/>
  <c r="EI170" i="9"/>
  <c r="M138" i="1"/>
  <c r="EI171" i="9"/>
  <c r="M139" i="1"/>
  <c r="EI172" i="9"/>
  <c r="M140" i="1"/>
  <c r="EI173" i="9"/>
  <c r="M141" i="1"/>
  <c r="EI174" i="9"/>
  <c r="M142" i="1"/>
  <c r="EI176" i="9"/>
  <c r="M143" i="1"/>
  <c r="EI177" i="9"/>
  <c r="M144" i="1"/>
  <c r="EI178" i="9"/>
  <c r="M145" i="1"/>
  <c r="EI179" i="9"/>
  <c r="M146" i="1"/>
  <c r="EI180" i="9"/>
  <c r="M147" i="1"/>
  <c r="EI181" i="9"/>
  <c r="M148" i="1"/>
  <c r="EI183" i="9"/>
  <c r="M149" i="1"/>
  <c r="EI184" i="9"/>
  <c r="M150" i="1"/>
  <c r="EI186" i="9"/>
  <c r="M152" i="1"/>
  <c r="EI187" i="9"/>
  <c r="M153" i="1"/>
  <c r="EI188" i="9"/>
  <c r="M154" i="1"/>
  <c r="EI189" i="9"/>
  <c r="M155" i="1"/>
  <c r="EI190" i="9"/>
  <c r="M156" i="1"/>
  <c r="EI191" i="9"/>
  <c r="M157" i="1"/>
  <c r="EI192" i="9"/>
  <c r="M158" i="1"/>
  <c r="EI193" i="9"/>
  <c r="M159" i="1"/>
  <c r="EI194" i="9"/>
  <c r="M160" i="1"/>
  <c r="EI195" i="9"/>
  <c r="M161" i="1"/>
  <c r="EI196" i="9"/>
  <c r="M162" i="1"/>
  <c r="EI197" i="9"/>
  <c r="M163" i="1"/>
  <c r="EI198" i="9"/>
  <c r="M164" i="1"/>
  <c r="EI199" i="9"/>
  <c r="M165" i="1"/>
  <c r="EI200" i="9"/>
  <c r="M166" i="1"/>
  <c r="EI201" i="9"/>
  <c r="M167" i="1"/>
  <c r="EI202" i="9"/>
  <c r="M168" i="1"/>
  <c r="EI203" i="9"/>
  <c r="M169" i="1"/>
  <c r="EI204" i="9"/>
  <c r="M170" i="1"/>
  <c r="EI205" i="9"/>
  <c r="M171" i="1"/>
  <c r="EI206" i="9"/>
  <c r="M172" i="1"/>
  <c r="EI207" i="9"/>
  <c r="M173" i="1"/>
  <c r="EI208" i="9"/>
  <c r="M174" i="1"/>
  <c r="EI209" i="9"/>
  <c r="M175" i="1"/>
  <c r="EI210" i="9"/>
  <c r="M176" i="1"/>
  <c r="EI211" i="9"/>
  <c r="M177" i="1"/>
  <c r="EI212" i="9"/>
  <c r="M178" i="1"/>
  <c r="EI213" i="9"/>
  <c r="M179" i="1"/>
  <c r="EI214" i="9"/>
  <c r="M180" i="1"/>
  <c r="EI215" i="9"/>
  <c r="M181" i="1"/>
  <c r="EI217" i="9"/>
  <c r="M182" i="1"/>
  <c r="EI218" i="9"/>
  <c r="M183" i="1"/>
  <c r="EI219" i="9"/>
  <c r="M184" i="1"/>
  <c r="EI220" i="9"/>
  <c r="M185" i="1"/>
  <c r="EI221" i="9"/>
  <c r="M186" i="1"/>
  <c r="EI223" i="9"/>
  <c r="M187" i="1"/>
  <c r="EI224" i="9"/>
  <c r="M188" i="1"/>
  <c r="EI228" i="9"/>
  <c r="M189" i="1"/>
  <c r="EI229" i="9"/>
  <c r="M190" i="1"/>
  <c r="EI230" i="9"/>
  <c r="M191" i="1"/>
  <c r="EI231" i="9"/>
  <c r="M192" i="1"/>
  <c r="EI232" i="9"/>
  <c r="M193" i="1"/>
  <c r="EI234" i="9"/>
  <c r="M194" i="1"/>
  <c r="EI236" i="9"/>
  <c r="M195" i="1"/>
  <c r="EI237" i="9"/>
  <c r="M196" i="1"/>
  <c r="EI238" i="9"/>
  <c r="M197" i="1"/>
  <c r="EI239" i="9"/>
  <c r="M198" i="1"/>
  <c r="EI240" i="9"/>
  <c r="M199" i="1"/>
  <c r="EI241" i="9"/>
  <c r="M200" i="1"/>
  <c r="EI243" i="9"/>
  <c r="M201" i="1"/>
  <c r="EI244" i="9"/>
  <c r="M202" i="1"/>
  <c r="EI245" i="9"/>
  <c r="M203" i="1"/>
  <c r="EI246" i="9"/>
  <c r="M204" i="1"/>
  <c r="EI247" i="9"/>
  <c r="M205" i="1"/>
  <c r="EI248" i="9"/>
  <c r="M206" i="1"/>
  <c r="EI249" i="9"/>
  <c r="M207" i="1"/>
  <c r="EI250" i="9"/>
  <c r="M208" i="1"/>
  <c r="EI251" i="9"/>
  <c r="M209" i="1"/>
  <c r="EI252" i="9"/>
  <c r="M210" i="1"/>
  <c r="EI253" i="9"/>
  <c r="M211" i="1"/>
  <c r="EI254" i="9"/>
  <c r="M212" i="1"/>
  <c r="EI255" i="9"/>
  <c r="M213" i="1"/>
  <c r="EI256" i="9"/>
  <c r="M214" i="1"/>
  <c r="EI257" i="9"/>
  <c r="M215" i="1"/>
  <c r="EI258" i="9"/>
  <c r="M216" i="1"/>
  <c r="EI260" i="9"/>
  <c r="M217" i="1"/>
  <c r="EI261" i="9"/>
  <c r="M218" i="1"/>
  <c r="EI263" i="9"/>
  <c r="M219" i="1"/>
  <c r="EI265" i="9"/>
  <c r="M220" i="1"/>
  <c r="EI266" i="9"/>
  <c r="M221" i="1"/>
  <c r="EI267" i="9"/>
  <c r="M222" i="1"/>
  <c r="EI268" i="9"/>
  <c r="M223" i="1"/>
  <c r="EI270" i="9"/>
  <c r="M224" i="1"/>
  <c r="EI271" i="9"/>
  <c r="M225" i="1"/>
  <c r="EI272" i="9"/>
  <c r="M226" i="1"/>
  <c r="EI273" i="9"/>
  <c r="M227" i="1"/>
  <c r="EI274" i="9"/>
  <c r="M228" i="1"/>
  <c r="EI275" i="9"/>
  <c r="M229" i="1"/>
  <c r="EI276" i="9"/>
  <c r="M230" i="1"/>
  <c r="EI279" i="9"/>
  <c r="M231" i="1"/>
  <c r="EI280" i="9"/>
  <c r="M232" i="1"/>
  <c r="EI281" i="9"/>
  <c r="M233" i="1"/>
  <c r="EI282" i="9"/>
  <c r="M234" i="1"/>
  <c r="EI283" i="9"/>
  <c r="M235" i="1"/>
  <c r="EI284" i="9"/>
  <c r="M236" i="1"/>
  <c r="EI285" i="9"/>
  <c r="M237" i="1"/>
  <c r="EI286" i="9"/>
  <c r="M238" i="1"/>
  <c r="EI287" i="9"/>
  <c r="M239" i="1"/>
  <c r="EI288" i="9"/>
  <c r="M240" i="1"/>
  <c r="EI289" i="9"/>
  <c r="M241" i="1"/>
  <c r="EI290" i="9"/>
  <c r="M242" i="1"/>
  <c r="EI291" i="9"/>
  <c r="M243" i="1"/>
  <c r="EI292" i="9"/>
  <c r="M244" i="1"/>
  <c r="EI293" i="9"/>
  <c r="M245" i="1"/>
  <c r="EI294" i="9"/>
  <c r="M246" i="1"/>
  <c r="EI295" i="9"/>
  <c r="M247" i="1"/>
  <c r="EI297" i="9"/>
  <c r="M248" i="1"/>
  <c r="EI298" i="9"/>
  <c r="M249" i="1"/>
  <c r="EI299" i="9"/>
  <c r="M250" i="1"/>
  <c r="EI300" i="9"/>
  <c r="M251" i="1"/>
  <c r="EI301" i="9"/>
  <c r="M252" i="1"/>
  <c r="EI302" i="9"/>
  <c r="M253" i="1"/>
  <c r="EI304" i="9"/>
  <c r="M254" i="1"/>
  <c r="EI305" i="9"/>
  <c r="M255" i="1"/>
  <c r="EI306" i="9"/>
  <c r="M256" i="1"/>
  <c r="EI307" i="9"/>
  <c r="M257" i="1"/>
  <c r="EI309" i="9"/>
  <c r="M258" i="1"/>
  <c r="EI310" i="9"/>
  <c r="M259" i="1"/>
  <c r="EI311" i="9"/>
  <c r="M260" i="1"/>
  <c r="EI312" i="9"/>
  <c r="M261" i="1"/>
  <c r="EI313" i="9"/>
  <c r="M262" i="1"/>
  <c r="EI314" i="9"/>
  <c r="M263" i="1"/>
  <c r="EI315" i="9"/>
  <c r="M264" i="1"/>
  <c r="EI316" i="9"/>
  <c r="M265" i="1"/>
  <c r="EI318" i="9"/>
  <c r="M266" i="1"/>
  <c r="EI319" i="9"/>
  <c r="M267" i="1"/>
  <c r="EI320" i="9"/>
  <c r="M268" i="1"/>
  <c r="EI321" i="9"/>
  <c r="M269" i="1"/>
  <c r="EI322" i="9"/>
  <c r="M270" i="1"/>
  <c r="EI323" i="9"/>
  <c r="M271" i="1"/>
  <c r="EI324" i="9"/>
  <c r="M272" i="1"/>
  <c r="EI325" i="9"/>
  <c r="M273" i="1"/>
  <c r="EI326" i="9"/>
  <c r="M274" i="1"/>
  <c r="EI327" i="9"/>
  <c r="M275" i="1"/>
  <c r="EI328" i="9"/>
  <c r="M276" i="1"/>
  <c r="EI329" i="9"/>
  <c r="M277" i="1"/>
  <c r="EI330" i="9"/>
  <c r="M278" i="1"/>
  <c r="EI331" i="9"/>
  <c r="M279" i="1"/>
  <c r="EI332" i="9"/>
  <c r="M280" i="1"/>
  <c r="EI333" i="9"/>
  <c r="M281" i="1"/>
  <c r="EI334" i="9"/>
  <c r="M282" i="1"/>
  <c r="EI335" i="9"/>
  <c r="M283" i="1"/>
  <c r="EI337" i="9"/>
  <c r="M284" i="1"/>
  <c r="EI338" i="9"/>
  <c r="M285" i="1"/>
  <c r="EI339" i="9"/>
  <c r="M286" i="1"/>
  <c r="EI340" i="9"/>
  <c r="M287" i="1"/>
  <c r="EI341" i="9"/>
  <c r="M288" i="1"/>
  <c r="EI342" i="9"/>
  <c r="M289" i="1"/>
  <c r="EI343" i="9"/>
  <c r="M290" i="1"/>
  <c r="EI344" i="9"/>
  <c r="M291" i="1"/>
  <c r="EI345" i="9"/>
  <c r="M292" i="1"/>
  <c r="EI346" i="9"/>
  <c r="M293" i="1"/>
  <c r="EI347" i="9"/>
  <c r="M294" i="1"/>
  <c r="EI348" i="9"/>
  <c r="M295" i="1"/>
  <c r="EI350" i="9"/>
  <c r="M296" i="1"/>
  <c r="EI351" i="9"/>
  <c r="M297" i="1"/>
  <c r="EI352" i="9"/>
  <c r="M298" i="1"/>
  <c r="EI353" i="9"/>
  <c r="M299" i="1"/>
  <c r="EI354" i="9"/>
  <c r="M300" i="1"/>
  <c r="EI355" i="9"/>
  <c r="M301" i="1"/>
  <c r="EI356" i="9"/>
  <c r="M302" i="1"/>
  <c r="EI357" i="9"/>
  <c r="M303" i="1"/>
  <c r="EI358" i="9"/>
  <c r="M304" i="1"/>
  <c r="EI359" i="9"/>
  <c r="M305" i="1"/>
  <c r="EI360" i="9"/>
  <c r="M306" i="1"/>
  <c r="EI362" i="9"/>
  <c r="M307" i="1"/>
  <c r="EI363" i="9"/>
  <c r="M308" i="1"/>
  <c r="EI364" i="9"/>
  <c r="M309" i="1"/>
  <c r="EI365" i="9"/>
  <c r="M310" i="1"/>
  <c r="EI367" i="9"/>
  <c r="M311" i="1"/>
  <c r="EI368" i="9"/>
  <c r="M312" i="1"/>
  <c r="EI369" i="9"/>
  <c r="M313" i="1"/>
  <c r="EI370" i="9"/>
  <c r="M314" i="1"/>
  <c r="EI371" i="9"/>
  <c r="M315" i="1"/>
  <c r="EI372" i="9"/>
  <c r="M316" i="1"/>
  <c r="EI373" i="9"/>
  <c r="M317" i="1"/>
  <c r="EI374" i="9"/>
  <c r="M318" i="1"/>
  <c r="EI375" i="9"/>
  <c r="M319" i="1"/>
  <c r="EI376" i="9"/>
  <c r="M320" i="1"/>
  <c r="EI377" i="9"/>
  <c r="M321" i="1"/>
  <c r="EI378" i="9"/>
  <c r="M322" i="1"/>
  <c r="EI379" i="9"/>
  <c r="M323" i="1"/>
  <c r="EI380" i="9"/>
  <c r="M324" i="1"/>
  <c r="EI381" i="9"/>
  <c r="M325" i="1"/>
  <c r="EI382" i="9"/>
  <c r="M326" i="1"/>
  <c r="EI383" i="9"/>
  <c r="M327" i="1"/>
  <c r="EI384" i="9"/>
  <c r="M328" i="1"/>
  <c r="EI385" i="9"/>
  <c r="M329" i="1"/>
  <c r="EI386" i="9"/>
  <c r="M330" i="1"/>
  <c r="EI387" i="9"/>
  <c r="M331" i="1"/>
  <c r="EI388" i="9"/>
  <c r="M332" i="1"/>
  <c r="EI390" i="9"/>
  <c r="M333" i="1"/>
  <c r="EI391" i="9"/>
  <c r="M334" i="1"/>
  <c r="EI393" i="9"/>
  <c r="M335" i="1"/>
  <c r="EI394" i="9"/>
  <c r="M336" i="1"/>
  <c r="EI395" i="9"/>
  <c r="M337" i="1"/>
  <c r="EI396" i="9"/>
  <c r="M338" i="1"/>
  <c r="EI397" i="9"/>
  <c r="M339" i="1"/>
  <c r="EI398" i="9"/>
  <c r="M340" i="1"/>
  <c r="EI399" i="9"/>
  <c r="M341" i="1"/>
  <c r="EI400" i="9"/>
  <c r="M342" i="1"/>
  <c r="EI401" i="9"/>
  <c r="M343" i="1"/>
  <c r="EI402" i="9"/>
  <c r="M344" i="1"/>
  <c r="EI403" i="9"/>
  <c r="M345" i="1"/>
  <c r="EI404" i="9"/>
  <c r="M346" i="1"/>
  <c r="EI405" i="9"/>
  <c r="M347" i="1"/>
  <c r="EI406" i="9"/>
  <c r="M348" i="1"/>
  <c r="EI407" i="9"/>
  <c r="M349" i="1"/>
  <c r="EI408" i="9"/>
  <c r="M350" i="1"/>
  <c r="EI410" i="9"/>
  <c r="M351" i="1"/>
  <c r="EI411" i="9"/>
  <c r="M352" i="1"/>
  <c r="EI412" i="9"/>
  <c r="M353" i="1"/>
  <c r="EI413" i="9"/>
  <c r="M354" i="1"/>
  <c r="EI414" i="9"/>
  <c r="M355" i="1"/>
  <c r="M399" i="1"/>
  <c r="M424" i="1"/>
  <c r="EH21" i="9"/>
  <c r="L11" i="1"/>
  <c r="EH22" i="9"/>
  <c r="L12" i="1"/>
  <c r="EH23" i="9"/>
  <c r="L13" i="1"/>
  <c r="EH30" i="9"/>
  <c r="L20" i="1"/>
  <c r="EH10" i="9"/>
  <c r="L3" i="1"/>
  <c r="EH11" i="9"/>
  <c r="L4" i="1"/>
  <c r="EH12" i="9"/>
  <c r="L5" i="1"/>
  <c r="EH16" i="9"/>
  <c r="L6" i="1"/>
  <c r="EH17" i="9"/>
  <c r="L7" i="1"/>
  <c r="EH18" i="9"/>
  <c r="L8" i="1"/>
  <c r="EH19" i="9"/>
  <c r="L9" i="1"/>
  <c r="EH20" i="9"/>
  <c r="L10" i="1"/>
  <c r="EH24" i="9"/>
  <c r="L14" i="1"/>
  <c r="EH25" i="9"/>
  <c r="L15" i="1"/>
  <c r="EH26" i="9"/>
  <c r="L16" i="1"/>
  <c r="EH27" i="9"/>
  <c r="L17" i="1"/>
  <c r="EH28" i="9"/>
  <c r="L18" i="1"/>
  <c r="EH29" i="9"/>
  <c r="L19" i="1"/>
  <c r="EH31" i="9"/>
  <c r="L21" i="1"/>
  <c r="EH32" i="9"/>
  <c r="L22" i="1"/>
  <c r="EH33" i="9"/>
  <c r="L23" i="1"/>
  <c r="EH34" i="9"/>
  <c r="L24" i="1"/>
  <c r="EH36" i="9"/>
  <c r="L25" i="1"/>
  <c r="EH37" i="9"/>
  <c r="L26" i="1"/>
  <c r="EH38" i="9"/>
  <c r="L27" i="1"/>
  <c r="EH39" i="9"/>
  <c r="L28" i="1"/>
  <c r="EH40" i="9"/>
  <c r="L29" i="1"/>
  <c r="EH41" i="9"/>
  <c r="L30" i="1"/>
  <c r="EH42" i="9"/>
  <c r="L31" i="1"/>
  <c r="EH43" i="9"/>
  <c r="L32" i="1"/>
  <c r="EH44" i="9"/>
  <c r="L33" i="1"/>
  <c r="EH45" i="9"/>
  <c r="L34" i="1"/>
  <c r="EH47" i="9"/>
  <c r="L35" i="1"/>
  <c r="EH48" i="9"/>
  <c r="L36" i="1"/>
  <c r="EH49" i="9"/>
  <c r="L37" i="1"/>
  <c r="EH50" i="9"/>
  <c r="L38" i="1"/>
  <c r="EH51" i="9"/>
  <c r="L39" i="1"/>
  <c r="EH52" i="9"/>
  <c r="L40" i="1"/>
  <c r="EH53" i="9"/>
  <c r="L41" i="1"/>
  <c r="EH54" i="9"/>
  <c r="L42" i="1"/>
  <c r="EH55" i="9"/>
  <c r="L43" i="1"/>
  <c r="EH56" i="9"/>
  <c r="L44" i="1"/>
  <c r="EH58" i="9"/>
  <c r="L45" i="1"/>
  <c r="EH59" i="9"/>
  <c r="L46" i="1"/>
  <c r="EH60" i="9"/>
  <c r="L47" i="1"/>
  <c r="EH61" i="9"/>
  <c r="L48" i="1"/>
  <c r="EH62" i="9"/>
  <c r="L49" i="1"/>
  <c r="EH63" i="9"/>
  <c r="L50" i="1"/>
  <c r="EH65" i="9"/>
  <c r="L51" i="1"/>
  <c r="EH67" i="9"/>
  <c r="L52" i="1"/>
  <c r="EH68" i="9"/>
  <c r="L53" i="1"/>
  <c r="EH70" i="9"/>
  <c r="L54" i="1"/>
  <c r="EH71" i="9"/>
  <c r="L55" i="1"/>
  <c r="EH72" i="9"/>
  <c r="L56" i="1"/>
  <c r="EH73" i="9"/>
  <c r="L57" i="1"/>
  <c r="EH74" i="9"/>
  <c r="L58" i="1"/>
  <c r="EH75" i="9"/>
  <c r="L59" i="1"/>
  <c r="EH76" i="9"/>
  <c r="L60" i="1"/>
  <c r="EH77" i="9"/>
  <c r="L61" i="1"/>
  <c r="EH78" i="9"/>
  <c r="L62" i="1"/>
  <c r="EH79" i="9"/>
  <c r="L63" i="1"/>
  <c r="EH80" i="9"/>
  <c r="L64" i="1"/>
  <c r="EH81" i="9"/>
  <c r="L65" i="1"/>
  <c r="EH83" i="9"/>
  <c r="L66" i="1"/>
  <c r="EH85" i="9"/>
  <c r="L67" i="1"/>
  <c r="EH86" i="9"/>
  <c r="L68" i="1"/>
  <c r="EH87" i="9"/>
  <c r="L69" i="1"/>
  <c r="EH88" i="9"/>
  <c r="L70" i="1"/>
  <c r="EH89" i="9"/>
  <c r="L71" i="1"/>
  <c r="EH90" i="9"/>
  <c r="L72" i="1"/>
  <c r="EH91" i="9"/>
  <c r="L73" i="1"/>
  <c r="EH92" i="9"/>
  <c r="L74" i="1"/>
  <c r="EH93" i="9"/>
  <c r="L75" i="1"/>
  <c r="EH94" i="9"/>
  <c r="L76" i="1"/>
  <c r="EH95" i="9"/>
  <c r="L77" i="1"/>
  <c r="EH96" i="9"/>
  <c r="L78" i="1"/>
  <c r="EH97" i="9"/>
  <c r="L79" i="1"/>
  <c r="EH98" i="9"/>
  <c r="L80" i="1"/>
  <c r="EH100" i="9"/>
  <c r="L81" i="1"/>
  <c r="EH101" i="9"/>
  <c r="L82" i="1"/>
  <c r="EH102" i="9"/>
  <c r="L83" i="1"/>
  <c r="EH103" i="9"/>
  <c r="L84" i="1"/>
  <c r="EH104" i="9"/>
  <c r="L85" i="1"/>
  <c r="EH105" i="9"/>
  <c r="L86" i="1"/>
  <c r="EH106" i="9"/>
  <c r="L87" i="1"/>
  <c r="EH107" i="9"/>
  <c r="L88" i="1"/>
  <c r="EH110" i="9"/>
  <c r="L89" i="1"/>
  <c r="EH112" i="9"/>
  <c r="L90" i="1"/>
  <c r="EH113" i="9"/>
  <c r="L91" i="1"/>
  <c r="EH114" i="9"/>
  <c r="L92" i="1"/>
  <c r="EH116" i="9"/>
  <c r="L93" i="1"/>
  <c r="EH117" i="9"/>
  <c r="L94" i="1"/>
  <c r="EH118" i="9"/>
  <c r="L95" i="1"/>
  <c r="EH120" i="9"/>
  <c r="L96" i="1"/>
  <c r="EH122" i="9"/>
  <c r="L97" i="1"/>
  <c r="EH123" i="9"/>
  <c r="L98" i="1"/>
  <c r="EH124" i="9"/>
  <c r="L99" i="1"/>
  <c r="EH125" i="9"/>
  <c r="L100" i="1"/>
  <c r="EH126" i="9"/>
  <c r="L101" i="1"/>
  <c r="EH127" i="9"/>
  <c r="L102" i="1"/>
  <c r="EH130" i="9"/>
  <c r="L103" i="1"/>
  <c r="EH131" i="9"/>
  <c r="L104" i="1"/>
  <c r="EH132" i="9"/>
  <c r="L105" i="1"/>
  <c r="EH133" i="9"/>
  <c r="L106" i="1"/>
  <c r="EH134" i="9"/>
  <c r="L107" i="1"/>
  <c r="EH135" i="9"/>
  <c r="L108" i="1"/>
  <c r="EH136" i="9"/>
  <c r="L109" i="1"/>
  <c r="EH138" i="9"/>
  <c r="L110" i="1"/>
  <c r="EH139" i="9"/>
  <c r="L111" i="1"/>
  <c r="EH142" i="9"/>
  <c r="L112" i="1"/>
  <c r="EH143" i="9"/>
  <c r="L113" i="1"/>
  <c r="EH144" i="9"/>
  <c r="L114" i="1"/>
  <c r="EH145" i="9"/>
  <c r="L115" i="1"/>
  <c r="EH146" i="9"/>
  <c r="L116" i="1"/>
  <c r="EH148" i="9"/>
  <c r="L117" i="1"/>
  <c r="EH149" i="9"/>
  <c r="L118" i="1"/>
  <c r="EH150" i="9"/>
  <c r="L119" i="1"/>
  <c r="EH151" i="9"/>
  <c r="L120" i="1"/>
  <c r="EH152" i="9"/>
  <c r="L121" i="1"/>
  <c r="EH153" i="9"/>
  <c r="L122" i="1"/>
  <c r="EH154" i="9"/>
  <c r="L123" i="1"/>
  <c r="EH156" i="9"/>
  <c r="L124" i="1"/>
  <c r="EH157" i="9"/>
  <c r="L125" i="1"/>
  <c r="EH158" i="9"/>
  <c r="L126" i="1"/>
  <c r="EH159" i="9"/>
  <c r="L127" i="1"/>
  <c r="EH160" i="9"/>
  <c r="L128" i="1"/>
  <c r="EH161" i="9"/>
  <c r="L129" i="1"/>
  <c r="EH162" i="9"/>
  <c r="L130" i="1"/>
  <c r="EH163" i="9"/>
  <c r="L131" i="1"/>
  <c r="EH164" i="9"/>
  <c r="L132" i="1"/>
  <c r="EH165" i="9"/>
  <c r="L133" i="1"/>
  <c r="EH166" i="9"/>
  <c r="L134" i="1"/>
  <c r="EH167" i="9"/>
  <c r="L135" i="1"/>
  <c r="EH168" i="9"/>
  <c r="L136" i="1"/>
  <c r="EH169" i="9"/>
  <c r="L137" i="1"/>
  <c r="EH170" i="9"/>
  <c r="L138" i="1"/>
  <c r="EH171" i="9"/>
  <c r="L139" i="1"/>
  <c r="EH172" i="9"/>
  <c r="L140" i="1"/>
  <c r="EH173" i="9"/>
  <c r="L141" i="1"/>
  <c r="EH174" i="9"/>
  <c r="L142" i="1"/>
  <c r="EH176" i="9"/>
  <c r="L143" i="1"/>
  <c r="EH177" i="9"/>
  <c r="L144" i="1"/>
  <c r="EH178" i="9"/>
  <c r="L145" i="1"/>
  <c r="EH179" i="9"/>
  <c r="L146" i="1"/>
  <c r="EH180" i="9"/>
  <c r="L147" i="1"/>
  <c r="EH181" i="9"/>
  <c r="L148" i="1"/>
  <c r="EH183" i="9"/>
  <c r="L149" i="1"/>
  <c r="EH184" i="9"/>
  <c r="L150" i="1"/>
  <c r="EH186" i="9"/>
  <c r="L152" i="1"/>
  <c r="EH187" i="9"/>
  <c r="L153" i="1"/>
  <c r="EH188" i="9"/>
  <c r="L154" i="1"/>
  <c r="EH189" i="9"/>
  <c r="L155" i="1"/>
  <c r="EH190" i="9"/>
  <c r="L156" i="1"/>
  <c r="EH191" i="9"/>
  <c r="L157" i="1"/>
  <c r="EH192" i="9"/>
  <c r="L158" i="1"/>
  <c r="EH193" i="9"/>
  <c r="L159" i="1"/>
  <c r="EH194" i="9"/>
  <c r="L160" i="1"/>
  <c r="EH195" i="9"/>
  <c r="L161" i="1"/>
  <c r="EH196" i="9"/>
  <c r="L162" i="1"/>
  <c r="EH197" i="9"/>
  <c r="L163" i="1"/>
  <c r="EH198" i="9"/>
  <c r="L164" i="1"/>
  <c r="EH199" i="9"/>
  <c r="L165" i="1"/>
  <c r="EH200" i="9"/>
  <c r="L166" i="1"/>
  <c r="EH201" i="9"/>
  <c r="L167" i="1"/>
  <c r="EH202" i="9"/>
  <c r="L168" i="1"/>
  <c r="EH203" i="9"/>
  <c r="L169" i="1"/>
  <c r="EH204" i="9"/>
  <c r="L170" i="1"/>
  <c r="EH205" i="9"/>
  <c r="L171" i="1"/>
  <c r="EH206" i="9"/>
  <c r="L172" i="1"/>
  <c r="EH207" i="9"/>
  <c r="L173" i="1"/>
  <c r="EH208" i="9"/>
  <c r="L174" i="1"/>
  <c r="EH209" i="9"/>
  <c r="L175" i="1"/>
  <c r="EH210" i="9"/>
  <c r="L176" i="1"/>
  <c r="EH211" i="9"/>
  <c r="L177" i="1"/>
  <c r="EH212" i="9"/>
  <c r="L178" i="1"/>
  <c r="EH213" i="9"/>
  <c r="L179" i="1"/>
  <c r="EH214" i="9"/>
  <c r="L180" i="1"/>
  <c r="EH215" i="9"/>
  <c r="L181" i="1"/>
  <c r="EH217" i="9"/>
  <c r="L182" i="1"/>
  <c r="EH218" i="9"/>
  <c r="L183" i="1"/>
  <c r="EH219" i="9"/>
  <c r="L184" i="1"/>
  <c r="EH220" i="9"/>
  <c r="L185" i="1"/>
  <c r="EH221" i="9"/>
  <c r="L186" i="1"/>
  <c r="EH223" i="9"/>
  <c r="L187" i="1"/>
  <c r="EH224" i="9"/>
  <c r="L188" i="1"/>
  <c r="EH228" i="9"/>
  <c r="L189" i="1"/>
  <c r="EH229" i="9"/>
  <c r="L190" i="1"/>
  <c r="EH230" i="9"/>
  <c r="L191" i="1"/>
  <c r="EH231" i="9"/>
  <c r="L192" i="1"/>
  <c r="EH232" i="9"/>
  <c r="L193" i="1"/>
  <c r="EH234" i="9"/>
  <c r="L194" i="1"/>
  <c r="EH236" i="9"/>
  <c r="L195" i="1"/>
  <c r="EH237" i="9"/>
  <c r="L196" i="1"/>
  <c r="EH238" i="9"/>
  <c r="L197" i="1"/>
  <c r="EH239" i="9"/>
  <c r="L198" i="1"/>
  <c r="EH240" i="9"/>
  <c r="L199" i="1"/>
  <c r="EH241" i="9"/>
  <c r="L200" i="1"/>
  <c r="EH243" i="9"/>
  <c r="L201" i="1"/>
  <c r="EH244" i="9"/>
  <c r="L202" i="1"/>
  <c r="EH245" i="9"/>
  <c r="L203" i="1"/>
  <c r="EH246" i="9"/>
  <c r="L204" i="1"/>
  <c r="EH247" i="9"/>
  <c r="L205" i="1"/>
  <c r="EH248" i="9"/>
  <c r="L206" i="1"/>
  <c r="EH249" i="9"/>
  <c r="L207" i="1"/>
  <c r="EH250" i="9"/>
  <c r="L208" i="1"/>
  <c r="EH251" i="9"/>
  <c r="L209" i="1"/>
  <c r="EH252" i="9"/>
  <c r="L210" i="1"/>
  <c r="EH253" i="9"/>
  <c r="L211" i="1"/>
  <c r="EH254" i="9"/>
  <c r="L212" i="1"/>
  <c r="EH255" i="9"/>
  <c r="L213" i="1"/>
  <c r="EH256" i="9"/>
  <c r="L214" i="1"/>
  <c r="EH257" i="9"/>
  <c r="L215" i="1"/>
  <c r="EH258" i="9"/>
  <c r="L216" i="1"/>
  <c r="EH260" i="9"/>
  <c r="L217" i="1"/>
  <c r="EH261" i="9"/>
  <c r="L218" i="1"/>
  <c r="EH263" i="9"/>
  <c r="L219" i="1"/>
  <c r="EH265" i="9"/>
  <c r="L220" i="1"/>
  <c r="EH266" i="9"/>
  <c r="L221" i="1"/>
  <c r="EH267" i="9"/>
  <c r="L222" i="1"/>
  <c r="EH268" i="9"/>
  <c r="L223" i="1"/>
  <c r="EH270" i="9"/>
  <c r="L224" i="1"/>
  <c r="EH271" i="9"/>
  <c r="L225" i="1"/>
  <c r="EH272" i="9"/>
  <c r="L226" i="1"/>
  <c r="EH273" i="9"/>
  <c r="L227" i="1"/>
  <c r="EH274" i="9"/>
  <c r="L228" i="1"/>
  <c r="EH275" i="9"/>
  <c r="L229" i="1"/>
  <c r="EH276" i="9"/>
  <c r="L230" i="1"/>
  <c r="EH279" i="9"/>
  <c r="L231" i="1"/>
  <c r="EH280" i="9"/>
  <c r="L232" i="1"/>
  <c r="EH281" i="9"/>
  <c r="L233" i="1"/>
  <c r="EH282" i="9"/>
  <c r="L234" i="1"/>
  <c r="EH283" i="9"/>
  <c r="L235" i="1"/>
  <c r="EH284" i="9"/>
  <c r="L236" i="1"/>
  <c r="EH285" i="9"/>
  <c r="L237" i="1"/>
  <c r="EH286" i="9"/>
  <c r="L238" i="1"/>
  <c r="EH287" i="9"/>
  <c r="L239" i="1"/>
  <c r="EH288" i="9"/>
  <c r="L240" i="1"/>
  <c r="EH289" i="9"/>
  <c r="L241" i="1"/>
  <c r="EH290" i="9"/>
  <c r="L242" i="1"/>
  <c r="EH291" i="9"/>
  <c r="L243" i="1"/>
  <c r="EH292" i="9"/>
  <c r="L244" i="1"/>
  <c r="EH293" i="9"/>
  <c r="L245" i="1"/>
  <c r="EH294" i="9"/>
  <c r="L246" i="1"/>
  <c r="EH295" i="9"/>
  <c r="L247" i="1"/>
  <c r="EH297" i="9"/>
  <c r="L248" i="1"/>
  <c r="EH298" i="9"/>
  <c r="L249" i="1"/>
  <c r="EH299" i="9"/>
  <c r="L250" i="1"/>
  <c r="EH300" i="9"/>
  <c r="L251" i="1"/>
  <c r="EH301" i="9"/>
  <c r="L252" i="1"/>
  <c r="EH302" i="9"/>
  <c r="L253" i="1"/>
  <c r="EH304" i="9"/>
  <c r="L254" i="1"/>
  <c r="EH305" i="9"/>
  <c r="L255" i="1"/>
  <c r="EH306" i="9"/>
  <c r="L256" i="1"/>
  <c r="EH307" i="9"/>
  <c r="L257" i="1"/>
  <c r="EH309" i="9"/>
  <c r="L258" i="1"/>
  <c r="EH310" i="9"/>
  <c r="L259" i="1"/>
  <c r="EH311" i="9"/>
  <c r="L260" i="1"/>
  <c r="EH312" i="9"/>
  <c r="L261" i="1"/>
  <c r="EH313" i="9"/>
  <c r="L262" i="1"/>
  <c r="EH314" i="9"/>
  <c r="L263" i="1"/>
  <c r="EH315" i="9"/>
  <c r="L264" i="1"/>
  <c r="EH316" i="9"/>
  <c r="L265" i="1"/>
  <c r="EH318" i="9"/>
  <c r="L266" i="1"/>
  <c r="EH319" i="9"/>
  <c r="L267" i="1"/>
  <c r="EH320" i="9"/>
  <c r="L268" i="1"/>
  <c r="EH321" i="9"/>
  <c r="L269" i="1"/>
  <c r="EH322" i="9"/>
  <c r="L270" i="1"/>
  <c r="EH323" i="9"/>
  <c r="L271" i="1"/>
  <c r="EH324" i="9"/>
  <c r="L272" i="1"/>
  <c r="EH325" i="9"/>
  <c r="L273" i="1"/>
  <c r="EH326" i="9"/>
  <c r="L274" i="1"/>
  <c r="EH327" i="9"/>
  <c r="L275" i="1"/>
  <c r="EH328" i="9"/>
  <c r="L276" i="1"/>
  <c r="EH329" i="9"/>
  <c r="L277" i="1"/>
  <c r="EH330" i="9"/>
  <c r="L278" i="1"/>
  <c r="EH331" i="9"/>
  <c r="L279" i="1"/>
  <c r="EH332" i="9"/>
  <c r="L280" i="1"/>
  <c r="EH333" i="9"/>
  <c r="L281" i="1"/>
  <c r="EH334" i="9"/>
  <c r="L282" i="1"/>
  <c r="EH335" i="9"/>
  <c r="L283" i="1"/>
  <c r="EH337" i="9"/>
  <c r="L284" i="1"/>
  <c r="EH338" i="9"/>
  <c r="L285" i="1"/>
  <c r="EH339" i="9"/>
  <c r="L286" i="1"/>
  <c r="EH340" i="9"/>
  <c r="L287" i="1"/>
  <c r="EH341" i="9"/>
  <c r="L288" i="1"/>
  <c r="EH342" i="9"/>
  <c r="L289" i="1"/>
  <c r="EH343" i="9"/>
  <c r="L290" i="1"/>
  <c r="EH344" i="9"/>
  <c r="L291" i="1"/>
  <c r="EH345" i="9"/>
  <c r="L292" i="1"/>
  <c r="EH346" i="9"/>
  <c r="L293" i="1"/>
  <c r="EH347" i="9"/>
  <c r="L294" i="1"/>
  <c r="EH348" i="9"/>
  <c r="L295" i="1"/>
  <c r="EH350" i="9"/>
  <c r="L296" i="1"/>
  <c r="EH351" i="9"/>
  <c r="L297" i="1"/>
  <c r="EH352" i="9"/>
  <c r="L298" i="1"/>
  <c r="EH353" i="9"/>
  <c r="L299" i="1"/>
  <c r="EH354" i="9"/>
  <c r="L300" i="1"/>
  <c r="EH355" i="9"/>
  <c r="L301" i="1"/>
  <c r="EH356" i="9"/>
  <c r="L302" i="1"/>
  <c r="EH357" i="9"/>
  <c r="L303" i="1"/>
  <c r="EH358" i="9"/>
  <c r="L304" i="1"/>
  <c r="EH359" i="9"/>
  <c r="L305" i="1"/>
  <c r="EH360" i="9"/>
  <c r="L306" i="1"/>
  <c r="EH362" i="9"/>
  <c r="L307" i="1"/>
  <c r="EH363" i="9"/>
  <c r="L308" i="1"/>
  <c r="EH364" i="9"/>
  <c r="L309" i="1"/>
  <c r="EH365" i="9"/>
  <c r="L310" i="1"/>
  <c r="EH367" i="9"/>
  <c r="L311" i="1"/>
  <c r="EH368" i="9"/>
  <c r="L312" i="1"/>
  <c r="EH369" i="9"/>
  <c r="L313" i="1"/>
  <c r="EH370" i="9"/>
  <c r="L314" i="1"/>
  <c r="EH371" i="9"/>
  <c r="L315" i="1"/>
  <c r="EH372" i="9"/>
  <c r="L316" i="1"/>
  <c r="EH373" i="9"/>
  <c r="L317" i="1"/>
  <c r="EH374" i="9"/>
  <c r="L318" i="1"/>
  <c r="EH375" i="9"/>
  <c r="L319" i="1"/>
  <c r="EH376" i="9"/>
  <c r="L320" i="1"/>
  <c r="EH377" i="9"/>
  <c r="L321" i="1"/>
  <c r="EH378" i="9"/>
  <c r="L322" i="1"/>
  <c r="EH379" i="9"/>
  <c r="L323" i="1"/>
  <c r="EH380" i="9"/>
  <c r="L324" i="1"/>
  <c r="EH381" i="9"/>
  <c r="L325" i="1"/>
  <c r="EH382" i="9"/>
  <c r="L326" i="1"/>
  <c r="EH383" i="9"/>
  <c r="L327" i="1"/>
  <c r="EH384" i="9"/>
  <c r="L328" i="1"/>
  <c r="EH385" i="9"/>
  <c r="L329" i="1"/>
  <c r="EH386" i="9"/>
  <c r="L330" i="1"/>
  <c r="EH387" i="9"/>
  <c r="L331" i="1"/>
  <c r="EH388" i="9"/>
  <c r="L332" i="1"/>
  <c r="EH390" i="9"/>
  <c r="L333" i="1"/>
  <c r="EH391" i="9"/>
  <c r="L334" i="1"/>
  <c r="EH393" i="9"/>
  <c r="L335" i="1"/>
  <c r="EH394" i="9"/>
  <c r="L336" i="1"/>
  <c r="EH395" i="9"/>
  <c r="L337" i="1"/>
  <c r="EH396" i="9"/>
  <c r="L338" i="1"/>
  <c r="EH397" i="9"/>
  <c r="L339" i="1"/>
  <c r="EH398" i="9"/>
  <c r="L340" i="1"/>
  <c r="EH399" i="9"/>
  <c r="L341" i="1"/>
  <c r="EH400" i="9"/>
  <c r="L342" i="1"/>
  <c r="EH401" i="9"/>
  <c r="L343" i="1"/>
  <c r="EH402" i="9"/>
  <c r="L344" i="1"/>
  <c r="EH403" i="9"/>
  <c r="L345" i="1"/>
  <c r="EH404" i="9"/>
  <c r="L346" i="1"/>
  <c r="EH405" i="9"/>
  <c r="L347" i="1"/>
  <c r="EH406" i="9"/>
  <c r="L348" i="1"/>
  <c r="EH407" i="9"/>
  <c r="L349" i="1"/>
  <c r="EH408" i="9"/>
  <c r="L350" i="1"/>
  <c r="EH410" i="9"/>
  <c r="L351" i="1"/>
  <c r="EH411" i="9"/>
  <c r="L352" i="1"/>
  <c r="EH412" i="9"/>
  <c r="L353" i="1"/>
  <c r="EH413" i="9"/>
  <c r="L354" i="1"/>
  <c r="EH414" i="9"/>
  <c r="L355" i="1"/>
  <c r="L399" i="1"/>
  <c r="L424" i="1"/>
  <c r="EG21" i="9"/>
  <c r="K11" i="1"/>
  <c r="EG22" i="9"/>
  <c r="K12" i="1"/>
  <c r="EG23" i="9"/>
  <c r="K13" i="1"/>
  <c r="EG30" i="9"/>
  <c r="K20" i="1"/>
  <c r="EG10" i="9"/>
  <c r="K3" i="1"/>
  <c r="EG11" i="9"/>
  <c r="K4" i="1"/>
  <c r="EG12" i="9"/>
  <c r="K5" i="1"/>
  <c r="EG16" i="9"/>
  <c r="K6" i="1"/>
  <c r="EG17" i="9"/>
  <c r="K7" i="1"/>
  <c r="EG18" i="9"/>
  <c r="K8" i="1"/>
  <c r="EG19" i="9"/>
  <c r="K9" i="1"/>
  <c r="EG20" i="9"/>
  <c r="K10" i="1"/>
  <c r="EG24" i="9"/>
  <c r="K14" i="1"/>
  <c r="EG25" i="9"/>
  <c r="K15" i="1"/>
  <c r="EG26" i="9"/>
  <c r="K16" i="1"/>
  <c r="EG27" i="9"/>
  <c r="K17" i="1"/>
  <c r="EG28" i="9"/>
  <c r="K18" i="1"/>
  <c r="EG29" i="9"/>
  <c r="K19" i="1"/>
  <c r="EG31" i="9"/>
  <c r="K21" i="1"/>
  <c r="EG32" i="9"/>
  <c r="K22" i="1"/>
  <c r="EG33" i="9"/>
  <c r="K23" i="1"/>
  <c r="EG34" i="9"/>
  <c r="K24" i="1"/>
  <c r="EG36" i="9"/>
  <c r="K25" i="1"/>
  <c r="EG37" i="9"/>
  <c r="K26" i="1"/>
  <c r="EG38" i="9"/>
  <c r="K27" i="1"/>
  <c r="EG39" i="9"/>
  <c r="K28" i="1"/>
  <c r="EG40" i="9"/>
  <c r="K29" i="1"/>
  <c r="EG41" i="9"/>
  <c r="K30" i="1"/>
  <c r="EG42" i="9"/>
  <c r="K31" i="1"/>
  <c r="EG43" i="9"/>
  <c r="K32" i="1"/>
  <c r="EG44" i="9"/>
  <c r="K33" i="1"/>
  <c r="EG45" i="9"/>
  <c r="K34" i="1"/>
  <c r="EG47" i="9"/>
  <c r="K35" i="1"/>
  <c r="EG48" i="9"/>
  <c r="K36" i="1"/>
  <c r="EG49" i="9"/>
  <c r="K37" i="1"/>
  <c r="EG50" i="9"/>
  <c r="K38" i="1"/>
  <c r="EG51" i="9"/>
  <c r="K39" i="1"/>
  <c r="EG52" i="9"/>
  <c r="K40" i="1"/>
  <c r="EG53" i="9"/>
  <c r="K41" i="1"/>
  <c r="EG54" i="9"/>
  <c r="K42" i="1"/>
  <c r="EG55" i="9"/>
  <c r="K43" i="1"/>
  <c r="EG56" i="9"/>
  <c r="K44" i="1"/>
  <c r="EG58" i="9"/>
  <c r="K45" i="1"/>
  <c r="EG59" i="9"/>
  <c r="K46" i="1"/>
  <c r="EG60" i="9"/>
  <c r="K47" i="1"/>
  <c r="EG61" i="9"/>
  <c r="K48" i="1"/>
  <c r="EG62" i="9"/>
  <c r="K49" i="1"/>
  <c r="EG63" i="9"/>
  <c r="K50" i="1"/>
  <c r="EG65" i="9"/>
  <c r="K51" i="1"/>
  <c r="EG67" i="9"/>
  <c r="K52" i="1"/>
  <c r="EG68" i="9"/>
  <c r="K53" i="1"/>
  <c r="EG70" i="9"/>
  <c r="K54" i="1"/>
  <c r="EG71" i="9"/>
  <c r="K55" i="1"/>
  <c r="EG72" i="9"/>
  <c r="K56" i="1"/>
  <c r="EG73" i="9"/>
  <c r="K57" i="1"/>
  <c r="EG74" i="9"/>
  <c r="K58" i="1"/>
  <c r="EG75" i="9"/>
  <c r="K59" i="1"/>
  <c r="EG76" i="9"/>
  <c r="K60" i="1"/>
  <c r="EG77" i="9"/>
  <c r="K61" i="1"/>
  <c r="EG78" i="9"/>
  <c r="K62" i="1"/>
  <c r="EG79" i="9"/>
  <c r="K63" i="1"/>
  <c r="EG80" i="9"/>
  <c r="K64" i="1"/>
  <c r="EG81" i="9"/>
  <c r="K65" i="1"/>
  <c r="EG83" i="9"/>
  <c r="K66" i="1"/>
  <c r="EG85" i="9"/>
  <c r="K67" i="1"/>
  <c r="EG86" i="9"/>
  <c r="K68" i="1"/>
  <c r="EG87" i="9"/>
  <c r="K69" i="1"/>
  <c r="EG88" i="9"/>
  <c r="K70" i="1"/>
  <c r="EG89" i="9"/>
  <c r="K71" i="1"/>
  <c r="EG90" i="9"/>
  <c r="K72" i="1"/>
  <c r="EG91" i="9"/>
  <c r="K73" i="1"/>
  <c r="EG92" i="9"/>
  <c r="K74" i="1"/>
  <c r="EG93" i="9"/>
  <c r="K75" i="1"/>
  <c r="EG94" i="9"/>
  <c r="K76" i="1"/>
  <c r="EG95" i="9"/>
  <c r="K77" i="1"/>
  <c r="EG96" i="9"/>
  <c r="K78" i="1"/>
  <c r="EG97" i="9"/>
  <c r="K79" i="1"/>
  <c r="EG98" i="9"/>
  <c r="K80" i="1"/>
  <c r="EG100" i="9"/>
  <c r="K81" i="1"/>
  <c r="EG101" i="9"/>
  <c r="K82" i="1"/>
  <c r="EG102" i="9"/>
  <c r="K83" i="1"/>
  <c r="EG103" i="9"/>
  <c r="K84" i="1"/>
  <c r="EG104" i="9"/>
  <c r="K85" i="1"/>
  <c r="EG105" i="9"/>
  <c r="K86" i="1"/>
  <c r="EG106" i="9"/>
  <c r="K87" i="1"/>
  <c r="EG107" i="9"/>
  <c r="K88" i="1"/>
  <c r="EG110" i="9"/>
  <c r="K89" i="1"/>
  <c r="EG112" i="9"/>
  <c r="K90" i="1"/>
  <c r="EG113" i="9"/>
  <c r="K91" i="1"/>
  <c r="EG114" i="9"/>
  <c r="K92" i="1"/>
  <c r="EG116" i="9"/>
  <c r="K93" i="1"/>
  <c r="EG117" i="9"/>
  <c r="K94" i="1"/>
  <c r="EG118" i="9"/>
  <c r="K95" i="1"/>
  <c r="EG120" i="9"/>
  <c r="K96" i="1"/>
  <c r="EG122" i="9"/>
  <c r="K97" i="1"/>
  <c r="EG123" i="9"/>
  <c r="K98" i="1"/>
  <c r="EG124" i="9"/>
  <c r="K99" i="1"/>
  <c r="EG125" i="9"/>
  <c r="K100" i="1"/>
  <c r="EG126" i="9"/>
  <c r="K101" i="1"/>
  <c r="EG127" i="9"/>
  <c r="K102" i="1"/>
  <c r="EG130" i="9"/>
  <c r="K103" i="1"/>
  <c r="EG131" i="9"/>
  <c r="K104" i="1"/>
  <c r="EG132" i="9"/>
  <c r="K105" i="1"/>
  <c r="EG133" i="9"/>
  <c r="K106" i="1"/>
  <c r="EG134" i="9"/>
  <c r="K107" i="1"/>
  <c r="EG135" i="9"/>
  <c r="K108" i="1"/>
  <c r="EG136" i="9"/>
  <c r="K109" i="1"/>
  <c r="EG138" i="9"/>
  <c r="K110" i="1"/>
  <c r="EG139" i="9"/>
  <c r="K111" i="1"/>
  <c r="EG142" i="9"/>
  <c r="K112" i="1"/>
  <c r="EG143" i="9"/>
  <c r="K113" i="1"/>
  <c r="EG144" i="9"/>
  <c r="K114" i="1"/>
  <c r="EG145" i="9"/>
  <c r="K115" i="1"/>
  <c r="EG146" i="9"/>
  <c r="K116" i="1"/>
  <c r="EG148" i="9"/>
  <c r="K117" i="1"/>
  <c r="EG149" i="9"/>
  <c r="K118" i="1"/>
  <c r="EG150" i="9"/>
  <c r="K119" i="1"/>
  <c r="EG151" i="9"/>
  <c r="K120" i="1"/>
  <c r="EG152" i="9"/>
  <c r="K121" i="1"/>
  <c r="EG153" i="9"/>
  <c r="K122" i="1"/>
  <c r="EG154" i="9"/>
  <c r="K123" i="1"/>
  <c r="EG156" i="9"/>
  <c r="K124" i="1"/>
  <c r="EG157" i="9"/>
  <c r="K125" i="1"/>
  <c r="EG158" i="9"/>
  <c r="K126" i="1"/>
  <c r="EG159" i="9"/>
  <c r="K127" i="1"/>
  <c r="EG160" i="9"/>
  <c r="K128" i="1"/>
  <c r="EG161" i="9"/>
  <c r="K129" i="1"/>
  <c r="EG162" i="9"/>
  <c r="K130" i="1"/>
  <c r="EG163" i="9"/>
  <c r="K131" i="1"/>
  <c r="EG164" i="9"/>
  <c r="K132" i="1"/>
  <c r="EG165" i="9"/>
  <c r="K133" i="1"/>
  <c r="EG166" i="9"/>
  <c r="K134" i="1"/>
  <c r="EG167" i="9"/>
  <c r="K135" i="1"/>
  <c r="EG168" i="9"/>
  <c r="K136" i="1"/>
  <c r="EG169" i="9"/>
  <c r="K137" i="1"/>
  <c r="EG170" i="9"/>
  <c r="K138" i="1"/>
  <c r="EG171" i="9"/>
  <c r="K139" i="1"/>
  <c r="EG172" i="9"/>
  <c r="K140" i="1"/>
  <c r="EG173" i="9"/>
  <c r="K141" i="1"/>
  <c r="EG174" i="9"/>
  <c r="K142" i="1"/>
  <c r="EG176" i="9"/>
  <c r="K143" i="1"/>
  <c r="EG177" i="9"/>
  <c r="K144" i="1"/>
  <c r="EG178" i="9"/>
  <c r="K145" i="1"/>
  <c r="EG179" i="9"/>
  <c r="K146" i="1"/>
  <c r="EG180" i="9"/>
  <c r="K147" i="1"/>
  <c r="EG181" i="9"/>
  <c r="K148" i="1"/>
  <c r="EG183" i="9"/>
  <c r="K149" i="1"/>
  <c r="EG184" i="9"/>
  <c r="K150" i="1"/>
  <c r="EG186" i="9"/>
  <c r="K152" i="1"/>
  <c r="EG187" i="9"/>
  <c r="K153" i="1"/>
  <c r="EG188" i="9"/>
  <c r="K154" i="1"/>
  <c r="EG189" i="9"/>
  <c r="K155" i="1"/>
  <c r="EG190" i="9"/>
  <c r="K156" i="1"/>
  <c r="EG191" i="9"/>
  <c r="K157" i="1"/>
  <c r="EG192" i="9"/>
  <c r="K158" i="1"/>
  <c r="EG193" i="9"/>
  <c r="K159" i="1"/>
  <c r="EG194" i="9"/>
  <c r="K160" i="1"/>
  <c r="EG195" i="9"/>
  <c r="K161" i="1"/>
  <c r="EG196" i="9"/>
  <c r="K162" i="1"/>
  <c r="EG197" i="9"/>
  <c r="K163" i="1"/>
  <c r="EG198" i="9"/>
  <c r="K164" i="1"/>
  <c r="EG199" i="9"/>
  <c r="K165" i="1"/>
  <c r="EG200" i="9"/>
  <c r="K166" i="1"/>
  <c r="EG201" i="9"/>
  <c r="K167" i="1"/>
  <c r="EG202" i="9"/>
  <c r="K168" i="1"/>
  <c r="EG203" i="9"/>
  <c r="K169" i="1"/>
  <c r="EG204" i="9"/>
  <c r="K170" i="1"/>
  <c r="EG205" i="9"/>
  <c r="K171" i="1"/>
  <c r="EG206" i="9"/>
  <c r="K172" i="1"/>
  <c r="EG207" i="9"/>
  <c r="K173" i="1"/>
  <c r="EG208" i="9"/>
  <c r="K174" i="1"/>
  <c r="EG209" i="9"/>
  <c r="K175" i="1"/>
  <c r="EG210" i="9"/>
  <c r="K176" i="1"/>
  <c r="EG211" i="9"/>
  <c r="K177" i="1"/>
  <c r="EG212" i="9"/>
  <c r="K178" i="1"/>
  <c r="EG213" i="9"/>
  <c r="K179" i="1"/>
  <c r="EG214" i="9"/>
  <c r="K180" i="1"/>
  <c r="EG215" i="9"/>
  <c r="K181" i="1"/>
  <c r="EG217" i="9"/>
  <c r="K182" i="1"/>
  <c r="EG218" i="9"/>
  <c r="K183" i="1"/>
  <c r="EG219" i="9"/>
  <c r="K184" i="1"/>
  <c r="EG220" i="9"/>
  <c r="K185" i="1"/>
  <c r="EG221" i="9"/>
  <c r="K186" i="1"/>
  <c r="EG223" i="9"/>
  <c r="K187" i="1"/>
  <c r="EG224" i="9"/>
  <c r="K188" i="1"/>
  <c r="EG228" i="9"/>
  <c r="K189" i="1"/>
  <c r="EG229" i="9"/>
  <c r="K190" i="1"/>
  <c r="EG230" i="9"/>
  <c r="K191" i="1"/>
  <c r="EG231" i="9"/>
  <c r="K192" i="1"/>
  <c r="EG232" i="9"/>
  <c r="K193" i="1"/>
  <c r="EG234" i="9"/>
  <c r="K194" i="1"/>
  <c r="EG236" i="9"/>
  <c r="K195" i="1"/>
  <c r="EG237" i="9"/>
  <c r="K196" i="1"/>
  <c r="EG238" i="9"/>
  <c r="K197" i="1"/>
  <c r="EG239" i="9"/>
  <c r="K198" i="1"/>
  <c r="EG240" i="9"/>
  <c r="K199" i="1"/>
  <c r="EG241" i="9"/>
  <c r="K200" i="1"/>
  <c r="EG243" i="9"/>
  <c r="K201" i="1"/>
  <c r="EG244" i="9"/>
  <c r="K202" i="1"/>
  <c r="EG245" i="9"/>
  <c r="K203" i="1"/>
  <c r="EG246" i="9"/>
  <c r="K204" i="1"/>
  <c r="EG247" i="9"/>
  <c r="K205" i="1"/>
  <c r="EG248" i="9"/>
  <c r="K206" i="1"/>
  <c r="EG249" i="9"/>
  <c r="K207" i="1"/>
  <c r="EG250" i="9"/>
  <c r="K208" i="1"/>
  <c r="EG251" i="9"/>
  <c r="K209" i="1"/>
  <c r="EG252" i="9"/>
  <c r="K210" i="1"/>
  <c r="EG253" i="9"/>
  <c r="K211" i="1"/>
  <c r="EG254" i="9"/>
  <c r="K212" i="1"/>
  <c r="EG255" i="9"/>
  <c r="K213" i="1"/>
  <c r="EG256" i="9"/>
  <c r="K214" i="1"/>
  <c r="EG257" i="9"/>
  <c r="K215" i="1"/>
  <c r="EG258" i="9"/>
  <c r="K216" i="1"/>
  <c r="EG260" i="9"/>
  <c r="K217" i="1"/>
  <c r="EG261" i="9"/>
  <c r="K218" i="1"/>
  <c r="EG263" i="9"/>
  <c r="K219" i="1"/>
  <c r="EG265" i="9"/>
  <c r="K220" i="1"/>
  <c r="EG266" i="9"/>
  <c r="K221" i="1"/>
  <c r="EG267" i="9"/>
  <c r="K222" i="1"/>
  <c r="EG268" i="9"/>
  <c r="K223" i="1"/>
  <c r="EG270" i="9"/>
  <c r="K224" i="1"/>
  <c r="EG271" i="9"/>
  <c r="K225" i="1"/>
  <c r="EG272" i="9"/>
  <c r="K226" i="1"/>
  <c r="EG273" i="9"/>
  <c r="K227" i="1"/>
  <c r="EG274" i="9"/>
  <c r="K228" i="1"/>
  <c r="EG275" i="9"/>
  <c r="K229" i="1"/>
  <c r="EG276" i="9"/>
  <c r="K230" i="1"/>
  <c r="EG279" i="9"/>
  <c r="K231" i="1"/>
  <c r="EG280" i="9"/>
  <c r="K232" i="1"/>
  <c r="EG281" i="9"/>
  <c r="K233" i="1"/>
  <c r="EG282" i="9"/>
  <c r="K234" i="1"/>
  <c r="EG283" i="9"/>
  <c r="K235" i="1"/>
  <c r="EG284" i="9"/>
  <c r="K236" i="1"/>
  <c r="EG285" i="9"/>
  <c r="K237" i="1"/>
  <c r="EG286" i="9"/>
  <c r="K238" i="1"/>
  <c r="EG287" i="9"/>
  <c r="K239" i="1"/>
  <c r="EG288" i="9"/>
  <c r="K240" i="1"/>
  <c r="EG289" i="9"/>
  <c r="K241" i="1"/>
  <c r="EG290" i="9"/>
  <c r="K242" i="1"/>
  <c r="EG291" i="9"/>
  <c r="K243" i="1"/>
  <c r="EG292" i="9"/>
  <c r="K244" i="1"/>
  <c r="EG293" i="9"/>
  <c r="K245" i="1"/>
  <c r="EG294" i="9"/>
  <c r="K246" i="1"/>
  <c r="EG295" i="9"/>
  <c r="K247" i="1"/>
  <c r="EG297" i="9"/>
  <c r="K248" i="1"/>
  <c r="EG298" i="9"/>
  <c r="K249" i="1"/>
  <c r="EG299" i="9"/>
  <c r="K250" i="1"/>
  <c r="EG300" i="9"/>
  <c r="K251" i="1"/>
  <c r="EG301" i="9"/>
  <c r="K252" i="1"/>
  <c r="EG302" i="9"/>
  <c r="K253" i="1"/>
  <c r="EG304" i="9"/>
  <c r="K254" i="1"/>
  <c r="EG305" i="9"/>
  <c r="K255" i="1"/>
  <c r="EG306" i="9"/>
  <c r="K256" i="1"/>
  <c r="EG307" i="9"/>
  <c r="K257" i="1"/>
  <c r="EG309" i="9"/>
  <c r="K258" i="1"/>
  <c r="EG310" i="9"/>
  <c r="K259" i="1"/>
  <c r="EG311" i="9"/>
  <c r="K260" i="1"/>
  <c r="EG312" i="9"/>
  <c r="K261" i="1"/>
  <c r="EG313" i="9"/>
  <c r="K262" i="1"/>
  <c r="EG314" i="9"/>
  <c r="K263" i="1"/>
  <c r="EG315" i="9"/>
  <c r="K264" i="1"/>
  <c r="EG316" i="9"/>
  <c r="K265" i="1"/>
  <c r="EG318" i="9"/>
  <c r="K266" i="1"/>
  <c r="EG319" i="9"/>
  <c r="K267" i="1"/>
  <c r="EG320" i="9"/>
  <c r="K268" i="1"/>
  <c r="EG321" i="9"/>
  <c r="K269" i="1"/>
  <c r="EG322" i="9"/>
  <c r="K270" i="1"/>
  <c r="EG323" i="9"/>
  <c r="K271" i="1"/>
  <c r="EG324" i="9"/>
  <c r="K272" i="1"/>
  <c r="EG325" i="9"/>
  <c r="K273" i="1"/>
  <c r="EG326" i="9"/>
  <c r="K274" i="1"/>
  <c r="EG327" i="9"/>
  <c r="K275" i="1"/>
  <c r="EG328" i="9"/>
  <c r="K276" i="1"/>
  <c r="EG329" i="9"/>
  <c r="K277" i="1"/>
  <c r="EG330" i="9"/>
  <c r="K278" i="1"/>
  <c r="EG331" i="9"/>
  <c r="K279" i="1"/>
  <c r="EG332" i="9"/>
  <c r="K280" i="1"/>
  <c r="EG333" i="9"/>
  <c r="K281" i="1"/>
  <c r="EG334" i="9"/>
  <c r="K282" i="1"/>
  <c r="EG335" i="9"/>
  <c r="K283" i="1"/>
  <c r="EG337" i="9"/>
  <c r="K284" i="1"/>
  <c r="EG338" i="9"/>
  <c r="K285" i="1"/>
  <c r="EG339" i="9"/>
  <c r="K286" i="1"/>
  <c r="EG340" i="9"/>
  <c r="K287" i="1"/>
  <c r="EG341" i="9"/>
  <c r="K288" i="1"/>
  <c r="EG342" i="9"/>
  <c r="K289" i="1"/>
  <c r="EG343" i="9"/>
  <c r="K290" i="1"/>
  <c r="EG344" i="9"/>
  <c r="K291" i="1"/>
  <c r="EG345" i="9"/>
  <c r="K292" i="1"/>
  <c r="EG346" i="9"/>
  <c r="K293" i="1"/>
  <c r="EG347" i="9"/>
  <c r="K294" i="1"/>
  <c r="EG348" i="9"/>
  <c r="K295" i="1"/>
  <c r="EG350" i="9"/>
  <c r="K296" i="1"/>
  <c r="EG351" i="9"/>
  <c r="K297" i="1"/>
  <c r="EG352" i="9"/>
  <c r="K298" i="1"/>
  <c r="EG353" i="9"/>
  <c r="K299" i="1"/>
  <c r="EG354" i="9"/>
  <c r="K300" i="1"/>
  <c r="EG355" i="9"/>
  <c r="K301" i="1"/>
  <c r="EG356" i="9"/>
  <c r="K302" i="1"/>
  <c r="EG357" i="9"/>
  <c r="K303" i="1"/>
  <c r="EG358" i="9"/>
  <c r="K304" i="1"/>
  <c r="EG359" i="9"/>
  <c r="K305" i="1"/>
  <c r="EG360" i="9"/>
  <c r="K306" i="1"/>
  <c r="EG362" i="9"/>
  <c r="K307" i="1"/>
  <c r="EG363" i="9"/>
  <c r="K308" i="1"/>
  <c r="EG364" i="9"/>
  <c r="K309" i="1"/>
  <c r="EG365" i="9"/>
  <c r="K310" i="1"/>
  <c r="EG367" i="9"/>
  <c r="K311" i="1"/>
  <c r="EG368" i="9"/>
  <c r="K312" i="1"/>
  <c r="EG369" i="9"/>
  <c r="K313" i="1"/>
  <c r="EG370" i="9"/>
  <c r="K314" i="1"/>
  <c r="EG371" i="9"/>
  <c r="K315" i="1"/>
  <c r="EG372" i="9"/>
  <c r="K316" i="1"/>
  <c r="EG373" i="9"/>
  <c r="K317" i="1"/>
  <c r="EG374" i="9"/>
  <c r="K318" i="1"/>
  <c r="EG375" i="9"/>
  <c r="K319" i="1"/>
  <c r="EG376" i="9"/>
  <c r="K320" i="1"/>
  <c r="EG377" i="9"/>
  <c r="K321" i="1"/>
  <c r="EG378" i="9"/>
  <c r="K322" i="1"/>
  <c r="EG379" i="9"/>
  <c r="K323" i="1"/>
  <c r="EG380" i="9"/>
  <c r="K324" i="1"/>
  <c r="EG381" i="9"/>
  <c r="K325" i="1"/>
  <c r="EG382" i="9"/>
  <c r="K326" i="1"/>
  <c r="EG383" i="9"/>
  <c r="K327" i="1"/>
  <c r="EG384" i="9"/>
  <c r="K328" i="1"/>
  <c r="EG385" i="9"/>
  <c r="K329" i="1"/>
  <c r="EG386" i="9"/>
  <c r="K330" i="1"/>
  <c r="EG387" i="9"/>
  <c r="K331" i="1"/>
  <c r="EG388" i="9"/>
  <c r="K332" i="1"/>
  <c r="EG390" i="9"/>
  <c r="K333" i="1"/>
  <c r="EG391" i="9"/>
  <c r="K334" i="1"/>
  <c r="EG393" i="9"/>
  <c r="K335" i="1"/>
  <c r="EG394" i="9"/>
  <c r="K336" i="1"/>
  <c r="EG395" i="9"/>
  <c r="K337" i="1"/>
  <c r="EG396" i="9"/>
  <c r="K338" i="1"/>
  <c r="EG397" i="9"/>
  <c r="K339" i="1"/>
  <c r="EG398" i="9"/>
  <c r="K340" i="1"/>
  <c r="EG399" i="9"/>
  <c r="K341" i="1"/>
  <c r="EG400" i="9"/>
  <c r="K342" i="1"/>
  <c r="EG401" i="9"/>
  <c r="K343" i="1"/>
  <c r="EG402" i="9"/>
  <c r="K344" i="1"/>
  <c r="EG403" i="9"/>
  <c r="K345" i="1"/>
  <c r="EG404" i="9"/>
  <c r="K346" i="1"/>
  <c r="EG405" i="9"/>
  <c r="K347" i="1"/>
  <c r="EG406" i="9"/>
  <c r="K348" i="1"/>
  <c r="EG407" i="9"/>
  <c r="K349" i="1"/>
  <c r="EG408" i="9"/>
  <c r="K350" i="1"/>
  <c r="EG410" i="9"/>
  <c r="K351" i="1"/>
  <c r="EG411" i="9"/>
  <c r="K352" i="1"/>
  <c r="EG412" i="9"/>
  <c r="K353" i="1"/>
  <c r="EG413" i="9"/>
  <c r="K354" i="1"/>
  <c r="EG414" i="9"/>
  <c r="K355" i="1"/>
  <c r="K399" i="1"/>
  <c r="K424" i="1"/>
  <c r="EF21" i="9"/>
  <c r="J11" i="1"/>
  <c r="EF22" i="9"/>
  <c r="J12" i="1"/>
  <c r="EF23" i="9"/>
  <c r="J13" i="1"/>
  <c r="EF30" i="9"/>
  <c r="J20" i="1"/>
  <c r="EF10" i="9"/>
  <c r="J3" i="1"/>
  <c r="EF11" i="9"/>
  <c r="J4" i="1"/>
  <c r="EF12" i="9"/>
  <c r="J5" i="1"/>
  <c r="EF16" i="9"/>
  <c r="J6" i="1"/>
  <c r="EF17" i="9"/>
  <c r="J7" i="1"/>
  <c r="EF18" i="9"/>
  <c r="J8" i="1"/>
  <c r="EF19" i="9"/>
  <c r="J9" i="1"/>
  <c r="EF20" i="9"/>
  <c r="J10" i="1"/>
  <c r="EF24" i="9"/>
  <c r="J14" i="1"/>
  <c r="EF25" i="9"/>
  <c r="J15" i="1"/>
  <c r="EF26" i="9"/>
  <c r="J16" i="1"/>
  <c r="EF27" i="9"/>
  <c r="J17" i="1"/>
  <c r="EF28" i="9"/>
  <c r="J18" i="1"/>
  <c r="EF29" i="9"/>
  <c r="J19" i="1"/>
  <c r="EF31" i="9"/>
  <c r="J21" i="1"/>
  <c r="EF32" i="9"/>
  <c r="J22" i="1"/>
  <c r="EF33" i="9"/>
  <c r="J23" i="1"/>
  <c r="EF34" i="9"/>
  <c r="J24" i="1"/>
  <c r="EF36" i="9"/>
  <c r="J25" i="1"/>
  <c r="EF37" i="9"/>
  <c r="J26" i="1"/>
  <c r="EF38" i="9"/>
  <c r="J27" i="1"/>
  <c r="EF39" i="9"/>
  <c r="J28" i="1"/>
  <c r="EF40" i="9"/>
  <c r="J29" i="1"/>
  <c r="EF41" i="9"/>
  <c r="J30" i="1"/>
  <c r="EF42" i="9"/>
  <c r="J31" i="1"/>
  <c r="EF43" i="9"/>
  <c r="J32" i="1"/>
  <c r="EF44" i="9"/>
  <c r="J33" i="1"/>
  <c r="EF45" i="9"/>
  <c r="J34" i="1"/>
  <c r="EF47" i="9"/>
  <c r="J35" i="1"/>
  <c r="EF48" i="9"/>
  <c r="J36" i="1"/>
  <c r="EF49" i="9"/>
  <c r="J37" i="1"/>
  <c r="EF50" i="9"/>
  <c r="J38" i="1"/>
  <c r="EF51" i="9"/>
  <c r="J39" i="1"/>
  <c r="EF52" i="9"/>
  <c r="J40" i="1"/>
  <c r="EF53" i="9"/>
  <c r="J41" i="1"/>
  <c r="EF54" i="9"/>
  <c r="J42" i="1"/>
  <c r="EF55" i="9"/>
  <c r="J43" i="1"/>
  <c r="EF56" i="9"/>
  <c r="J44" i="1"/>
  <c r="EF58" i="9"/>
  <c r="J45" i="1"/>
  <c r="EF59" i="9"/>
  <c r="J46" i="1"/>
  <c r="EF60" i="9"/>
  <c r="J47" i="1"/>
  <c r="EF61" i="9"/>
  <c r="J48" i="1"/>
  <c r="EF62" i="9"/>
  <c r="J49" i="1"/>
  <c r="EF63" i="9"/>
  <c r="J50" i="1"/>
  <c r="EF65" i="9"/>
  <c r="J51" i="1"/>
  <c r="EF67" i="9"/>
  <c r="J52" i="1"/>
  <c r="EF68" i="9"/>
  <c r="J53" i="1"/>
  <c r="EF70" i="9"/>
  <c r="J54" i="1"/>
  <c r="EF71" i="9"/>
  <c r="J55" i="1"/>
  <c r="EF72" i="9"/>
  <c r="J56" i="1"/>
  <c r="EF73" i="9"/>
  <c r="J57" i="1"/>
  <c r="EF74" i="9"/>
  <c r="J58" i="1"/>
  <c r="EF75" i="9"/>
  <c r="J59" i="1"/>
  <c r="EF76" i="9"/>
  <c r="J60" i="1"/>
  <c r="EF77" i="9"/>
  <c r="J61" i="1"/>
  <c r="EF78" i="9"/>
  <c r="J62" i="1"/>
  <c r="EF79" i="9"/>
  <c r="J63" i="1"/>
  <c r="EF80" i="9"/>
  <c r="J64" i="1"/>
  <c r="EF81" i="9"/>
  <c r="J65" i="1"/>
  <c r="EF83" i="9"/>
  <c r="J66" i="1"/>
  <c r="EF85" i="9"/>
  <c r="J67" i="1"/>
  <c r="EF86" i="9"/>
  <c r="J68" i="1"/>
  <c r="EF87" i="9"/>
  <c r="J69" i="1"/>
  <c r="EF88" i="9"/>
  <c r="J70" i="1"/>
  <c r="EF89" i="9"/>
  <c r="J71" i="1"/>
  <c r="EF90" i="9"/>
  <c r="J72" i="1"/>
  <c r="EF91" i="9"/>
  <c r="J73" i="1"/>
  <c r="EF92" i="9"/>
  <c r="J74" i="1"/>
  <c r="EF93" i="9"/>
  <c r="J75" i="1"/>
  <c r="EF94" i="9"/>
  <c r="J76" i="1"/>
  <c r="EF95" i="9"/>
  <c r="J77" i="1"/>
  <c r="EF96" i="9"/>
  <c r="J78" i="1"/>
  <c r="EF97" i="9"/>
  <c r="J79" i="1"/>
  <c r="EF98" i="9"/>
  <c r="J80" i="1"/>
  <c r="EF100" i="9"/>
  <c r="J81" i="1"/>
  <c r="EF101" i="9"/>
  <c r="J82" i="1"/>
  <c r="EF102" i="9"/>
  <c r="J83" i="1"/>
  <c r="EF103" i="9"/>
  <c r="J84" i="1"/>
  <c r="EF104" i="9"/>
  <c r="J85" i="1"/>
  <c r="EF105" i="9"/>
  <c r="J86" i="1"/>
  <c r="EF106" i="9"/>
  <c r="J87" i="1"/>
  <c r="EF107" i="9"/>
  <c r="J88" i="1"/>
  <c r="EF110" i="9"/>
  <c r="J89" i="1"/>
  <c r="EF112" i="9"/>
  <c r="J90" i="1"/>
  <c r="EF113" i="9"/>
  <c r="J91" i="1"/>
  <c r="EF114" i="9"/>
  <c r="J92" i="1"/>
  <c r="EF116" i="9"/>
  <c r="J93" i="1"/>
  <c r="EF117" i="9"/>
  <c r="J94" i="1"/>
  <c r="EF118" i="9"/>
  <c r="J95" i="1"/>
  <c r="EF120" i="9"/>
  <c r="J96" i="1"/>
  <c r="EF122" i="9"/>
  <c r="J97" i="1"/>
  <c r="EF123" i="9"/>
  <c r="J98" i="1"/>
  <c r="EF124" i="9"/>
  <c r="J99" i="1"/>
  <c r="EF125" i="9"/>
  <c r="J100" i="1"/>
  <c r="EF126" i="9"/>
  <c r="J101" i="1"/>
  <c r="EF127" i="9"/>
  <c r="J102" i="1"/>
  <c r="EF130" i="9"/>
  <c r="J103" i="1"/>
  <c r="EF131" i="9"/>
  <c r="J104" i="1"/>
  <c r="EF132" i="9"/>
  <c r="J105" i="1"/>
  <c r="EF133" i="9"/>
  <c r="J106" i="1"/>
  <c r="EF134" i="9"/>
  <c r="J107" i="1"/>
  <c r="EF135" i="9"/>
  <c r="J108" i="1"/>
  <c r="EF136" i="9"/>
  <c r="J109" i="1"/>
  <c r="EF138" i="9"/>
  <c r="J110" i="1"/>
  <c r="EF139" i="9"/>
  <c r="J111" i="1"/>
  <c r="EF142" i="9"/>
  <c r="J112" i="1"/>
  <c r="EF143" i="9"/>
  <c r="J113" i="1"/>
  <c r="EF144" i="9"/>
  <c r="J114" i="1"/>
  <c r="EF145" i="9"/>
  <c r="J115" i="1"/>
  <c r="EF146" i="9"/>
  <c r="J116" i="1"/>
  <c r="EF148" i="9"/>
  <c r="J117" i="1"/>
  <c r="EF149" i="9"/>
  <c r="J118" i="1"/>
  <c r="EF150" i="9"/>
  <c r="J119" i="1"/>
  <c r="EF151" i="9"/>
  <c r="J120" i="1"/>
  <c r="EF152" i="9"/>
  <c r="J121" i="1"/>
  <c r="EF153" i="9"/>
  <c r="J122" i="1"/>
  <c r="EF154" i="9"/>
  <c r="J123" i="1"/>
  <c r="EF156" i="9"/>
  <c r="J124" i="1"/>
  <c r="EF157" i="9"/>
  <c r="J125" i="1"/>
  <c r="EF158" i="9"/>
  <c r="J126" i="1"/>
  <c r="EF159" i="9"/>
  <c r="J127" i="1"/>
  <c r="EF160" i="9"/>
  <c r="J128" i="1"/>
  <c r="EF161" i="9"/>
  <c r="J129" i="1"/>
  <c r="EF162" i="9"/>
  <c r="J130" i="1"/>
  <c r="EF163" i="9"/>
  <c r="J131" i="1"/>
  <c r="EF164" i="9"/>
  <c r="J132" i="1"/>
  <c r="EF165" i="9"/>
  <c r="J133" i="1"/>
  <c r="EF166" i="9"/>
  <c r="J134" i="1"/>
  <c r="EF167" i="9"/>
  <c r="J135" i="1"/>
  <c r="EF168" i="9"/>
  <c r="J136" i="1"/>
  <c r="EF169" i="9"/>
  <c r="J137" i="1"/>
  <c r="EF170" i="9"/>
  <c r="J138" i="1"/>
  <c r="EF171" i="9"/>
  <c r="J139" i="1"/>
  <c r="EF172" i="9"/>
  <c r="J140" i="1"/>
  <c r="EF173" i="9"/>
  <c r="J141" i="1"/>
  <c r="EF174" i="9"/>
  <c r="J142" i="1"/>
  <c r="EF176" i="9"/>
  <c r="J143" i="1"/>
  <c r="EF177" i="9"/>
  <c r="J144" i="1"/>
  <c r="EF178" i="9"/>
  <c r="J145" i="1"/>
  <c r="EF179" i="9"/>
  <c r="J146" i="1"/>
  <c r="EF180" i="9"/>
  <c r="J147" i="1"/>
  <c r="EF181" i="9"/>
  <c r="J148" i="1"/>
  <c r="EF183" i="9"/>
  <c r="J149" i="1"/>
  <c r="EF184" i="9"/>
  <c r="J150" i="1"/>
  <c r="EF186" i="9"/>
  <c r="J152" i="1"/>
  <c r="EF187" i="9"/>
  <c r="J153" i="1"/>
  <c r="EF188" i="9"/>
  <c r="J154" i="1"/>
  <c r="EF189" i="9"/>
  <c r="J155" i="1"/>
  <c r="EF190" i="9"/>
  <c r="J156" i="1"/>
  <c r="EF191" i="9"/>
  <c r="J157" i="1"/>
  <c r="EF192" i="9"/>
  <c r="J158" i="1"/>
  <c r="EF193" i="9"/>
  <c r="J159" i="1"/>
  <c r="EF194" i="9"/>
  <c r="J160" i="1"/>
  <c r="EF195" i="9"/>
  <c r="J161" i="1"/>
  <c r="EF196" i="9"/>
  <c r="J162" i="1"/>
  <c r="EF197" i="9"/>
  <c r="J163" i="1"/>
  <c r="EF198" i="9"/>
  <c r="J164" i="1"/>
  <c r="EF199" i="9"/>
  <c r="J165" i="1"/>
  <c r="EF200" i="9"/>
  <c r="J166" i="1"/>
  <c r="EF201" i="9"/>
  <c r="J167" i="1"/>
  <c r="EF202" i="9"/>
  <c r="J168" i="1"/>
  <c r="EF203" i="9"/>
  <c r="J169" i="1"/>
  <c r="EF204" i="9"/>
  <c r="J170" i="1"/>
  <c r="EF205" i="9"/>
  <c r="J171" i="1"/>
  <c r="EF206" i="9"/>
  <c r="J172" i="1"/>
  <c r="EF207" i="9"/>
  <c r="J173" i="1"/>
  <c r="EF208" i="9"/>
  <c r="J174" i="1"/>
  <c r="EF209" i="9"/>
  <c r="J175" i="1"/>
  <c r="EF210" i="9"/>
  <c r="J176" i="1"/>
  <c r="EF211" i="9"/>
  <c r="J177" i="1"/>
  <c r="EF212" i="9"/>
  <c r="J178" i="1"/>
  <c r="EF213" i="9"/>
  <c r="J179" i="1"/>
  <c r="EF214" i="9"/>
  <c r="J180" i="1"/>
  <c r="EF215" i="9"/>
  <c r="J181" i="1"/>
  <c r="EF217" i="9"/>
  <c r="J182" i="1"/>
  <c r="EF218" i="9"/>
  <c r="J183" i="1"/>
  <c r="EF219" i="9"/>
  <c r="J184" i="1"/>
  <c r="EF220" i="9"/>
  <c r="J185" i="1"/>
  <c r="EF221" i="9"/>
  <c r="J186" i="1"/>
  <c r="EF223" i="9"/>
  <c r="J187" i="1"/>
  <c r="EF224" i="9"/>
  <c r="J188" i="1"/>
  <c r="EF228" i="9"/>
  <c r="J189" i="1"/>
  <c r="EF229" i="9"/>
  <c r="J190" i="1"/>
  <c r="EF230" i="9"/>
  <c r="J191" i="1"/>
  <c r="EF231" i="9"/>
  <c r="J192" i="1"/>
  <c r="EF232" i="9"/>
  <c r="J193" i="1"/>
  <c r="EF234" i="9"/>
  <c r="J194" i="1"/>
  <c r="EF236" i="9"/>
  <c r="J195" i="1"/>
  <c r="EF237" i="9"/>
  <c r="J196" i="1"/>
  <c r="EF238" i="9"/>
  <c r="J197" i="1"/>
  <c r="EF239" i="9"/>
  <c r="J198" i="1"/>
  <c r="EF240" i="9"/>
  <c r="J199" i="1"/>
  <c r="EF241" i="9"/>
  <c r="J200" i="1"/>
  <c r="EF243" i="9"/>
  <c r="J201" i="1"/>
  <c r="EF244" i="9"/>
  <c r="J202" i="1"/>
  <c r="EF245" i="9"/>
  <c r="J203" i="1"/>
  <c r="EF246" i="9"/>
  <c r="J204" i="1"/>
  <c r="EF247" i="9"/>
  <c r="J205" i="1"/>
  <c r="EF248" i="9"/>
  <c r="J206" i="1"/>
  <c r="EF249" i="9"/>
  <c r="J207" i="1"/>
  <c r="EF250" i="9"/>
  <c r="J208" i="1"/>
  <c r="EF251" i="9"/>
  <c r="J209" i="1"/>
  <c r="EF252" i="9"/>
  <c r="J210" i="1"/>
  <c r="EF253" i="9"/>
  <c r="J211" i="1"/>
  <c r="EF254" i="9"/>
  <c r="J212" i="1"/>
  <c r="EF255" i="9"/>
  <c r="J213" i="1"/>
  <c r="EF256" i="9"/>
  <c r="J214" i="1"/>
  <c r="EF257" i="9"/>
  <c r="J215" i="1"/>
  <c r="EF258" i="9"/>
  <c r="J216" i="1"/>
  <c r="EF260" i="9"/>
  <c r="J217" i="1"/>
  <c r="EF261" i="9"/>
  <c r="J218" i="1"/>
  <c r="EF263" i="9"/>
  <c r="J219" i="1"/>
  <c r="EF265" i="9"/>
  <c r="J220" i="1"/>
  <c r="EF266" i="9"/>
  <c r="J221" i="1"/>
  <c r="EF267" i="9"/>
  <c r="J222" i="1"/>
  <c r="EF268" i="9"/>
  <c r="J223" i="1"/>
  <c r="EF270" i="9"/>
  <c r="J224" i="1"/>
  <c r="EF271" i="9"/>
  <c r="J225" i="1"/>
  <c r="EF272" i="9"/>
  <c r="J226" i="1"/>
  <c r="EF273" i="9"/>
  <c r="J227" i="1"/>
  <c r="EF274" i="9"/>
  <c r="J228" i="1"/>
  <c r="EF275" i="9"/>
  <c r="J229" i="1"/>
  <c r="EF276" i="9"/>
  <c r="J230" i="1"/>
  <c r="EF279" i="9"/>
  <c r="J231" i="1"/>
  <c r="EF280" i="9"/>
  <c r="J232" i="1"/>
  <c r="EF281" i="9"/>
  <c r="J233" i="1"/>
  <c r="EF282" i="9"/>
  <c r="J234" i="1"/>
  <c r="EF283" i="9"/>
  <c r="J235" i="1"/>
  <c r="EF284" i="9"/>
  <c r="J236" i="1"/>
  <c r="EF285" i="9"/>
  <c r="J237" i="1"/>
  <c r="EF286" i="9"/>
  <c r="J238" i="1"/>
  <c r="EF287" i="9"/>
  <c r="J239" i="1"/>
  <c r="EF288" i="9"/>
  <c r="J240" i="1"/>
  <c r="EF289" i="9"/>
  <c r="J241" i="1"/>
  <c r="EF290" i="9"/>
  <c r="J242" i="1"/>
  <c r="EF291" i="9"/>
  <c r="J243" i="1"/>
  <c r="EF292" i="9"/>
  <c r="J244" i="1"/>
  <c r="EF293" i="9"/>
  <c r="J245" i="1"/>
  <c r="EF294" i="9"/>
  <c r="J246" i="1"/>
  <c r="EF295" i="9"/>
  <c r="J247" i="1"/>
  <c r="EF297" i="9"/>
  <c r="J248" i="1"/>
  <c r="EF298" i="9"/>
  <c r="J249" i="1"/>
  <c r="EF299" i="9"/>
  <c r="J250" i="1"/>
  <c r="EF300" i="9"/>
  <c r="J251" i="1"/>
  <c r="EF301" i="9"/>
  <c r="J252" i="1"/>
  <c r="EF302" i="9"/>
  <c r="J253" i="1"/>
  <c r="EF304" i="9"/>
  <c r="J254" i="1"/>
  <c r="EF305" i="9"/>
  <c r="J255" i="1"/>
  <c r="EF306" i="9"/>
  <c r="J256" i="1"/>
  <c r="EF307" i="9"/>
  <c r="J257" i="1"/>
  <c r="EF309" i="9"/>
  <c r="J258" i="1"/>
  <c r="EF310" i="9"/>
  <c r="J259" i="1"/>
  <c r="EF311" i="9"/>
  <c r="J260" i="1"/>
  <c r="EF312" i="9"/>
  <c r="J261" i="1"/>
  <c r="EF313" i="9"/>
  <c r="J262" i="1"/>
  <c r="EF314" i="9"/>
  <c r="J263" i="1"/>
  <c r="EF315" i="9"/>
  <c r="J264" i="1"/>
  <c r="EF316" i="9"/>
  <c r="J265" i="1"/>
  <c r="EF318" i="9"/>
  <c r="J266" i="1"/>
  <c r="EF319" i="9"/>
  <c r="J267" i="1"/>
  <c r="EF320" i="9"/>
  <c r="J268" i="1"/>
  <c r="EF321" i="9"/>
  <c r="J269" i="1"/>
  <c r="EF322" i="9"/>
  <c r="J270" i="1"/>
  <c r="EF323" i="9"/>
  <c r="J271" i="1"/>
  <c r="EF324" i="9"/>
  <c r="J272" i="1"/>
  <c r="EF325" i="9"/>
  <c r="J273" i="1"/>
  <c r="EF326" i="9"/>
  <c r="J274" i="1"/>
  <c r="EF327" i="9"/>
  <c r="J275" i="1"/>
  <c r="EF328" i="9"/>
  <c r="J276" i="1"/>
  <c r="EF329" i="9"/>
  <c r="J277" i="1"/>
  <c r="EF330" i="9"/>
  <c r="J278" i="1"/>
  <c r="EF331" i="9"/>
  <c r="J279" i="1"/>
  <c r="EF332" i="9"/>
  <c r="J280" i="1"/>
  <c r="EF333" i="9"/>
  <c r="J281" i="1"/>
  <c r="EF334" i="9"/>
  <c r="J282" i="1"/>
  <c r="EF335" i="9"/>
  <c r="J283" i="1"/>
  <c r="EF337" i="9"/>
  <c r="J284" i="1"/>
  <c r="EF338" i="9"/>
  <c r="J285" i="1"/>
  <c r="EF339" i="9"/>
  <c r="J286" i="1"/>
  <c r="EF340" i="9"/>
  <c r="J287" i="1"/>
  <c r="EF341" i="9"/>
  <c r="J288" i="1"/>
  <c r="EF342" i="9"/>
  <c r="J289" i="1"/>
  <c r="EF343" i="9"/>
  <c r="J290" i="1"/>
  <c r="EF344" i="9"/>
  <c r="J291" i="1"/>
  <c r="EF345" i="9"/>
  <c r="J292" i="1"/>
  <c r="EF346" i="9"/>
  <c r="J293" i="1"/>
  <c r="EF347" i="9"/>
  <c r="J294" i="1"/>
  <c r="EF348" i="9"/>
  <c r="J295" i="1"/>
  <c r="EF350" i="9"/>
  <c r="J296" i="1"/>
  <c r="EF351" i="9"/>
  <c r="J297" i="1"/>
  <c r="EF352" i="9"/>
  <c r="J298" i="1"/>
  <c r="EF353" i="9"/>
  <c r="J299" i="1"/>
  <c r="EF354" i="9"/>
  <c r="J300" i="1"/>
  <c r="EF355" i="9"/>
  <c r="J301" i="1"/>
  <c r="EF356" i="9"/>
  <c r="J302" i="1"/>
  <c r="EF357" i="9"/>
  <c r="J303" i="1"/>
  <c r="EF358" i="9"/>
  <c r="J304" i="1"/>
  <c r="EF359" i="9"/>
  <c r="J305" i="1"/>
  <c r="EF360" i="9"/>
  <c r="J306" i="1"/>
  <c r="EF362" i="9"/>
  <c r="J307" i="1"/>
  <c r="EF363" i="9"/>
  <c r="J308" i="1"/>
  <c r="EF364" i="9"/>
  <c r="J309" i="1"/>
  <c r="EF365" i="9"/>
  <c r="J310" i="1"/>
  <c r="EF367" i="9"/>
  <c r="J311" i="1"/>
  <c r="EF368" i="9"/>
  <c r="J312" i="1"/>
  <c r="EF369" i="9"/>
  <c r="J313" i="1"/>
  <c r="EF370" i="9"/>
  <c r="J314" i="1"/>
  <c r="EF371" i="9"/>
  <c r="J315" i="1"/>
  <c r="EF372" i="9"/>
  <c r="J316" i="1"/>
  <c r="EF373" i="9"/>
  <c r="J317" i="1"/>
  <c r="EF374" i="9"/>
  <c r="J318" i="1"/>
  <c r="EF375" i="9"/>
  <c r="J319" i="1"/>
  <c r="EF376" i="9"/>
  <c r="J320" i="1"/>
  <c r="EF377" i="9"/>
  <c r="J321" i="1"/>
  <c r="EF378" i="9"/>
  <c r="J322" i="1"/>
  <c r="EF379" i="9"/>
  <c r="J323" i="1"/>
  <c r="EF380" i="9"/>
  <c r="J324" i="1"/>
  <c r="EF381" i="9"/>
  <c r="J325" i="1"/>
  <c r="EF382" i="9"/>
  <c r="J326" i="1"/>
  <c r="EF383" i="9"/>
  <c r="J327" i="1"/>
  <c r="EF384" i="9"/>
  <c r="J328" i="1"/>
  <c r="EF385" i="9"/>
  <c r="J329" i="1"/>
  <c r="EF386" i="9"/>
  <c r="J330" i="1"/>
  <c r="EF387" i="9"/>
  <c r="J331" i="1"/>
  <c r="EF388" i="9"/>
  <c r="J332" i="1"/>
  <c r="EF390" i="9"/>
  <c r="J333" i="1"/>
  <c r="EF391" i="9"/>
  <c r="J334" i="1"/>
  <c r="EF393" i="9"/>
  <c r="J335" i="1"/>
  <c r="EF394" i="9"/>
  <c r="J336" i="1"/>
  <c r="EF395" i="9"/>
  <c r="J337" i="1"/>
  <c r="EF396" i="9"/>
  <c r="J338" i="1"/>
  <c r="EF397" i="9"/>
  <c r="J339" i="1"/>
  <c r="EF398" i="9"/>
  <c r="J340" i="1"/>
  <c r="EF399" i="9"/>
  <c r="J341" i="1"/>
  <c r="EF400" i="9"/>
  <c r="J342" i="1"/>
  <c r="EF401" i="9"/>
  <c r="J343" i="1"/>
  <c r="EF402" i="9"/>
  <c r="J344" i="1"/>
  <c r="EF403" i="9"/>
  <c r="J345" i="1"/>
  <c r="EF404" i="9"/>
  <c r="J346" i="1"/>
  <c r="EF405" i="9"/>
  <c r="J347" i="1"/>
  <c r="EF406" i="9"/>
  <c r="J348" i="1"/>
  <c r="EF407" i="9"/>
  <c r="J349" i="1"/>
  <c r="EF408" i="9"/>
  <c r="J350" i="1"/>
  <c r="EF410" i="9"/>
  <c r="J351" i="1"/>
  <c r="EF411" i="9"/>
  <c r="J352" i="1"/>
  <c r="EF412" i="9"/>
  <c r="J353" i="1"/>
  <c r="EF413" i="9"/>
  <c r="J354" i="1"/>
  <c r="EF414" i="9"/>
  <c r="J355" i="1"/>
  <c r="J399" i="1"/>
  <c r="J424" i="1"/>
  <c r="EE21" i="9"/>
  <c r="I11" i="1"/>
  <c r="EE22" i="9"/>
  <c r="I12" i="1"/>
  <c r="EE23" i="9"/>
  <c r="I13" i="1"/>
  <c r="EE30" i="9"/>
  <c r="I20" i="1"/>
  <c r="EE10" i="9"/>
  <c r="I3" i="1"/>
  <c r="EE11" i="9"/>
  <c r="I4" i="1"/>
  <c r="EE12" i="9"/>
  <c r="I5" i="1"/>
  <c r="EE16" i="9"/>
  <c r="I6" i="1"/>
  <c r="EE17" i="9"/>
  <c r="I7" i="1"/>
  <c r="EE18" i="9"/>
  <c r="I8" i="1"/>
  <c r="EE19" i="9"/>
  <c r="I9" i="1"/>
  <c r="EE20" i="9"/>
  <c r="I10" i="1"/>
  <c r="EE24" i="9"/>
  <c r="I14" i="1"/>
  <c r="EE25" i="9"/>
  <c r="I15" i="1"/>
  <c r="EE26" i="9"/>
  <c r="I16" i="1"/>
  <c r="EE27" i="9"/>
  <c r="I17" i="1"/>
  <c r="EE28" i="9"/>
  <c r="I18" i="1"/>
  <c r="EE29" i="9"/>
  <c r="I19" i="1"/>
  <c r="EE31" i="9"/>
  <c r="I21" i="1"/>
  <c r="EE32" i="9"/>
  <c r="I22" i="1"/>
  <c r="EE33" i="9"/>
  <c r="I23" i="1"/>
  <c r="EE34" i="9"/>
  <c r="I24" i="1"/>
  <c r="EE36" i="9"/>
  <c r="I25" i="1"/>
  <c r="EE37" i="9"/>
  <c r="I26" i="1"/>
  <c r="EE38" i="9"/>
  <c r="I27" i="1"/>
  <c r="EE39" i="9"/>
  <c r="I28" i="1"/>
  <c r="EE40" i="9"/>
  <c r="I29" i="1"/>
  <c r="EE41" i="9"/>
  <c r="I30" i="1"/>
  <c r="EE42" i="9"/>
  <c r="I31" i="1"/>
  <c r="EE43" i="9"/>
  <c r="I32" i="1"/>
  <c r="EE44" i="9"/>
  <c r="I33" i="1"/>
  <c r="EE45" i="9"/>
  <c r="I34" i="1"/>
  <c r="EE47" i="9"/>
  <c r="I35" i="1"/>
  <c r="EE48" i="9"/>
  <c r="I36" i="1"/>
  <c r="EE49" i="9"/>
  <c r="I37" i="1"/>
  <c r="EE50" i="9"/>
  <c r="I38" i="1"/>
  <c r="EE51" i="9"/>
  <c r="I39" i="1"/>
  <c r="EE52" i="9"/>
  <c r="I40" i="1"/>
  <c r="EE53" i="9"/>
  <c r="I41" i="1"/>
  <c r="EE54" i="9"/>
  <c r="I42" i="1"/>
  <c r="EE55" i="9"/>
  <c r="I43" i="1"/>
  <c r="EE56" i="9"/>
  <c r="I44" i="1"/>
  <c r="EE58" i="9"/>
  <c r="I45" i="1"/>
  <c r="EE59" i="9"/>
  <c r="I46" i="1"/>
  <c r="EE60" i="9"/>
  <c r="I47" i="1"/>
  <c r="EE61" i="9"/>
  <c r="I48" i="1"/>
  <c r="EE62" i="9"/>
  <c r="I49" i="1"/>
  <c r="EE63" i="9"/>
  <c r="I50" i="1"/>
  <c r="EE65" i="9"/>
  <c r="I51" i="1"/>
  <c r="EE67" i="9"/>
  <c r="I52" i="1"/>
  <c r="EE68" i="9"/>
  <c r="I53" i="1"/>
  <c r="EE70" i="9"/>
  <c r="I54" i="1"/>
  <c r="EE71" i="9"/>
  <c r="I55" i="1"/>
  <c r="EE72" i="9"/>
  <c r="I56" i="1"/>
  <c r="EE73" i="9"/>
  <c r="I57" i="1"/>
  <c r="EE74" i="9"/>
  <c r="I58" i="1"/>
  <c r="EE75" i="9"/>
  <c r="I59" i="1"/>
  <c r="EE76" i="9"/>
  <c r="I60" i="1"/>
  <c r="EE77" i="9"/>
  <c r="I61" i="1"/>
  <c r="EE78" i="9"/>
  <c r="I62" i="1"/>
  <c r="EE79" i="9"/>
  <c r="I63" i="1"/>
  <c r="EE80" i="9"/>
  <c r="I64" i="1"/>
  <c r="EE81" i="9"/>
  <c r="I65" i="1"/>
  <c r="EE83" i="9"/>
  <c r="I66" i="1"/>
  <c r="EE85" i="9"/>
  <c r="I67" i="1"/>
  <c r="EE86" i="9"/>
  <c r="I68" i="1"/>
  <c r="EE87" i="9"/>
  <c r="I69" i="1"/>
  <c r="EE88" i="9"/>
  <c r="I70" i="1"/>
  <c r="EE89" i="9"/>
  <c r="I71" i="1"/>
  <c r="EE90" i="9"/>
  <c r="I72" i="1"/>
  <c r="EE91" i="9"/>
  <c r="I73" i="1"/>
  <c r="EE92" i="9"/>
  <c r="I74" i="1"/>
  <c r="EE93" i="9"/>
  <c r="I75" i="1"/>
  <c r="EE94" i="9"/>
  <c r="I76" i="1"/>
  <c r="EE95" i="9"/>
  <c r="I77" i="1"/>
  <c r="EE96" i="9"/>
  <c r="I78" i="1"/>
  <c r="EE97" i="9"/>
  <c r="I79" i="1"/>
  <c r="EE98" i="9"/>
  <c r="I80" i="1"/>
  <c r="EE100" i="9"/>
  <c r="I81" i="1"/>
  <c r="EE101" i="9"/>
  <c r="I82" i="1"/>
  <c r="EE102" i="9"/>
  <c r="I83" i="1"/>
  <c r="EE103" i="9"/>
  <c r="I84" i="1"/>
  <c r="EE104" i="9"/>
  <c r="I85" i="1"/>
  <c r="EE105" i="9"/>
  <c r="I86" i="1"/>
  <c r="EE106" i="9"/>
  <c r="I87" i="1"/>
  <c r="EE107" i="9"/>
  <c r="I88" i="1"/>
  <c r="EE110" i="9"/>
  <c r="I89" i="1"/>
  <c r="EE112" i="9"/>
  <c r="I90" i="1"/>
  <c r="EE113" i="9"/>
  <c r="I91" i="1"/>
  <c r="EE114" i="9"/>
  <c r="I92" i="1"/>
  <c r="EE116" i="9"/>
  <c r="I93" i="1"/>
  <c r="EE117" i="9"/>
  <c r="I94" i="1"/>
  <c r="EE118" i="9"/>
  <c r="I95" i="1"/>
  <c r="EE120" i="9"/>
  <c r="I96" i="1"/>
  <c r="EE122" i="9"/>
  <c r="I97" i="1"/>
  <c r="EE123" i="9"/>
  <c r="I98" i="1"/>
  <c r="EE124" i="9"/>
  <c r="I99" i="1"/>
  <c r="EE125" i="9"/>
  <c r="I100" i="1"/>
  <c r="EE126" i="9"/>
  <c r="I101" i="1"/>
  <c r="EE127" i="9"/>
  <c r="I102" i="1"/>
  <c r="EE130" i="9"/>
  <c r="I103" i="1"/>
  <c r="EE131" i="9"/>
  <c r="I104" i="1"/>
  <c r="EE132" i="9"/>
  <c r="I105" i="1"/>
  <c r="EE133" i="9"/>
  <c r="I106" i="1"/>
  <c r="EE134" i="9"/>
  <c r="I107" i="1"/>
  <c r="EE135" i="9"/>
  <c r="I108" i="1"/>
  <c r="EE136" i="9"/>
  <c r="I109" i="1"/>
  <c r="EE138" i="9"/>
  <c r="I110" i="1"/>
  <c r="EE139" i="9"/>
  <c r="I111" i="1"/>
  <c r="EE142" i="9"/>
  <c r="I112" i="1"/>
  <c r="EE143" i="9"/>
  <c r="I113" i="1"/>
  <c r="EE144" i="9"/>
  <c r="I114" i="1"/>
  <c r="EE145" i="9"/>
  <c r="I115" i="1"/>
  <c r="EE146" i="9"/>
  <c r="I116" i="1"/>
  <c r="EE148" i="9"/>
  <c r="I117" i="1"/>
  <c r="EE149" i="9"/>
  <c r="I118" i="1"/>
  <c r="EE150" i="9"/>
  <c r="I119" i="1"/>
  <c r="EE151" i="9"/>
  <c r="I120" i="1"/>
  <c r="EE152" i="9"/>
  <c r="I121" i="1"/>
  <c r="EE153" i="9"/>
  <c r="I122" i="1"/>
  <c r="EE154" i="9"/>
  <c r="I123" i="1"/>
  <c r="EE156" i="9"/>
  <c r="I124" i="1"/>
  <c r="EE157" i="9"/>
  <c r="I125" i="1"/>
  <c r="EE158" i="9"/>
  <c r="I126" i="1"/>
  <c r="EE159" i="9"/>
  <c r="I127" i="1"/>
  <c r="EE160" i="9"/>
  <c r="I128" i="1"/>
  <c r="EE161" i="9"/>
  <c r="I129" i="1"/>
  <c r="EE162" i="9"/>
  <c r="I130" i="1"/>
  <c r="EE163" i="9"/>
  <c r="I131" i="1"/>
  <c r="EE164" i="9"/>
  <c r="I132" i="1"/>
  <c r="EE165" i="9"/>
  <c r="I133" i="1"/>
  <c r="EE166" i="9"/>
  <c r="I134" i="1"/>
  <c r="EE167" i="9"/>
  <c r="I135" i="1"/>
  <c r="EE168" i="9"/>
  <c r="I136" i="1"/>
  <c r="EE169" i="9"/>
  <c r="I137" i="1"/>
  <c r="EE170" i="9"/>
  <c r="I138" i="1"/>
  <c r="EE171" i="9"/>
  <c r="I139" i="1"/>
  <c r="EE172" i="9"/>
  <c r="I140" i="1"/>
  <c r="EE173" i="9"/>
  <c r="I141" i="1"/>
  <c r="EE174" i="9"/>
  <c r="I142" i="1"/>
  <c r="EE176" i="9"/>
  <c r="I143" i="1"/>
  <c r="EE177" i="9"/>
  <c r="I144" i="1"/>
  <c r="EE178" i="9"/>
  <c r="I145" i="1"/>
  <c r="EE179" i="9"/>
  <c r="I146" i="1"/>
  <c r="EE180" i="9"/>
  <c r="I147" i="1"/>
  <c r="EE181" i="9"/>
  <c r="I148" i="1"/>
  <c r="EE183" i="9"/>
  <c r="I149" i="1"/>
  <c r="EE184" i="9"/>
  <c r="I150" i="1"/>
  <c r="EE186" i="9"/>
  <c r="I152" i="1"/>
  <c r="EE187" i="9"/>
  <c r="I153" i="1"/>
  <c r="EE188" i="9"/>
  <c r="I154" i="1"/>
  <c r="EE189" i="9"/>
  <c r="I155" i="1"/>
  <c r="EE190" i="9"/>
  <c r="I156" i="1"/>
  <c r="EE191" i="9"/>
  <c r="I157" i="1"/>
  <c r="EE192" i="9"/>
  <c r="I158" i="1"/>
  <c r="EE193" i="9"/>
  <c r="I159" i="1"/>
  <c r="EE194" i="9"/>
  <c r="I160" i="1"/>
  <c r="EE195" i="9"/>
  <c r="I161" i="1"/>
  <c r="EE196" i="9"/>
  <c r="I162" i="1"/>
  <c r="EE197" i="9"/>
  <c r="I163" i="1"/>
  <c r="EE198" i="9"/>
  <c r="I164" i="1"/>
  <c r="EE199" i="9"/>
  <c r="I165" i="1"/>
  <c r="EE200" i="9"/>
  <c r="I166" i="1"/>
  <c r="EE201" i="9"/>
  <c r="I167" i="1"/>
  <c r="EE202" i="9"/>
  <c r="I168" i="1"/>
  <c r="EE203" i="9"/>
  <c r="I169" i="1"/>
  <c r="EE204" i="9"/>
  <c r="I170" i="1"/>
  <c r="EE205" i="9"/>
  <c r="I171" i="1"/>
  <c r="EE206" i="9"/>
  <c r="I172" i="1"/>
  <c r="EE207" i="9"/>
  <c r="I173" i="1"/>
  <c r="EE208" i="9"/>
  <c r="I174" i="1"/>
  <c r="EE209" i="9"/>
  <c r="I175" i="1"/>
  <c r="EE210" i="9"/>
  <c r="I176" i="1"/>
  <c r="EE211" i="9"/>
  <c r="I177" i="1"/>
  <c r="EE212" i="9"/>
  <c r="I178" i="1"/>
  <c r="EE213" i="9"/>
  <c r="I179" i="1"/>
  <c r="EE214" i="9"/>
  <c r="I180" i="1"/>
  <c r="EE215" i="9"/>
  <c r="I181" i="1"/>
  <c r="EE217" i="9"/>
  <c r="I182" i="1"/>
  <c r="EE218" i="9"/>
  <c r="I183" i="1"/>
  <c r="EE219" i="9"/>
  <c r="I184" i="1"/>
  <c r="EE220" i="9"/>
  <c r="I185" i="1"/>
  <c r="EE221" i="9"/>
  <c r="I186" i="1"/>
  <c r="EE223" i="9"/>
  <c r="I187" i="1"/>
  <c r="EE224" i="9"/>
  <c r="I188" i="1"/>
  <c r="EE228" i="9"/>
  <c r="I189" i="1"/>
  <c r="EE229" i="9"/>
  <c r="I190" i="1"/>
  <c r="EE230" i="9"/>
  <c r="I191" i="1"/>
  <c r="EE231" i="9"/>
  <c r="I192" i="1"/>
  <c r="EE232" i="9"/>
  <c r="I193" i="1"/>
  <c r="EE234" i="9"/>
  <c r="I194" i="1"/>
  <c r="EE236" i="9"/>
  <c r="I195" i="1"/>
  <c r="EE237" i="9"/>
  <c r="I196" i="1"/>
  <c r="EE238" i="9"/>
  <c r="I197" i="1"/>
  <c r="EE239" i="9"/>
  <c r="I198" i="1"/>
  <c r="EE240" i="9"/>
  <c r="I199" i="1"/>
  <c r="EE241" i="9"/>
  <c r="I200" i="1"/>
  <c r="EE243" i="9"/>
  <c r="I201" i="1"/>
  <c r="EE244" i="9"/>
  <c r="I202" i="1"/>
  <c r="EE245" i="9"/>
  <c r="I203" i="1"/>
  <c r="EE246" i="9"/>
  <c r="I204" i="1"/>
  <c r="EE247" i="9"/>
  <c r="I205" i="1"/>
  <c r="EE248" i="9"/>
  <c r="I206" i="1"/>
  <c r="EE249" i="9"/>
  <c r="I207" i="1"/>
  <c r="EE250" i="9"/>
  <c r="I208" i="1"/>
  <c r="EE251" i="9"/>
  <c r="I209" i="1"/>
  <c r="EE252" i="9"/>
  <c r="I210" i="1"/>
  <c r="EE253" i="9"/>
  <c r="I211" i="1"/>
  <c r="EE254" i="9"/>
  <c r="I212" i="1"/>
  <c r="EE255" i="9"/>
  <c r="I213" i="1"/>
  <c r="EE256" i="9"/>
  <c r="I214" i="1"/>
  <c r="EE257" i="9"/>
  <c r="I215" i="1"/>
  <c r="EE258" i="9"/>
  <c r="I216" i="1"/>
  <c r="EE260" i="9"/>
  <c r="I217" i="1"/>
  <c r="EE261" i="9"/>
  <c r="I218" i="1"/>
  <c r="EE263" i="9"/>
  <c r="I219" i="1"/>
  <c r="EE265" i="9"/>
  <c r="I220" i="1"/>
  <c r="EE266" i="9"/>
  <c r="I221" i="1"/>
  <c r="EE267" i="9"/>
  <c r="I222" i="1"/>
  <c r="EE268" i="9"/>
  <c r="I223" i="1"/>
  <c r="EE270" i="9"/>
  <c r="I224" i="1"/>
  <c r="EE271" i="9"/>
  <c r="I225" i="1"/>
  <c r="EE272" i="9"/>
  <c r="I226" i="1"/>
  <c r="EE273" i="9"/>
  <c r="I227" i="1"/>
  <c r="EE274" i="9"/>
  <c r="I228" i="1"/>
  <c r="EE275" i="9"/>
  <c r="I229" i="1"/>
  <c r="EE276" i="9"/>
  <c r="I230" i="1"/>
  <c r="EE279" i="9"/>
  <c r="I231" i="1"/>
  <c r="EE280" i="9"/>
  <c r="I232" i="1"/>
  <c r="EE281" i="9"/>
  <c r="I233" i="1"/>
  <c r="EE282" i="9"/>
  <c r="I234" i="1"/>
  <c r="EE283" i="9"/>
  <c r="I235" i="1"/>
  <c r="EE284" i="9"/>
  <c r="I236" i="1"/>
  <c r="EE285" i="9"/>
  <c r="I237" i="1"/>
  <c r="EE286" i="9"/>
  <c r="I238" i="1"/>
  <c r="EE287" i="9"/>
  <c r="I239" i="1"/>
  <c r="EE288" i="9"/>
  <c r="I240" i="1"/>
  <c r="EE289" i="9"/>
  <c r="I241" i="1"/>
  <c r="EE290" i="9"/>
  <c r="I242" i="1"/>
  <c r="EE291" i="9"/>
  <c r="I243" i="1"/>
  <c r="EE292" i="9"/>
  <c r="I244" i="1"/>
  <c r="EE293" i="9"/>
  <c r="I245" i="1"/>
  <c r="EE294" i="9"/>
  <c r="I246" i="1"/>
  <c r="EE295" i="9"/>
  <c r="I247" i="1"/>
  <c r="EE297" i="9"/>
  <c r="I248" i="1"/>
  <c r="EE298" i="9"/>
  <c r="I249" i="1"/>
  <c r="EE299" i="9"/>
  <c r="I250" i="1"/>
  <c r="EE300" i="9"/>
  <c r="I251" i="1"/>
  <c r="EE301" i="9"/>
  <c r="I252" i="1"/>
  <c r="EE302" i="9"/>
  <c r="I253" i="1"/>
  <c r="EE304" i="9"/>
  <c r="I254" i="1"/>
  <c r="EE305" i="9"/>
  <c r="I255" i="1"/>
  <c r="EE306" i="9"/>
  <c r="I256" i="1"/>
  <c r="EE307" i="9"/>
  <c r="I257" i="1"/>
  <c r="EE309" i="9"/>
  <c r="I258" i="1"/>
  <c r="EE310" i="9"/>
  <c r="I259" i="1"/>
  <c r="EE311" i="9"/>
  <c r="I260" i="1"/>
  <c r="EE312" i="9"/>
  <c r="I261" i="1"/>
  <c r="EE313" i="9"/>
  <c r="I262" i="1"/>
  <c r="EE314" i="9"/>
  <c r="I263" i="1"/>
  <c r="EE315" i="9"/>
  <c r="I264" i="1"/>
  <c r="EE316" i="9"/>
  <c r="I265" i="1"/>
  <c r="EE318" i="9"/>
  <c r="I266" i="1"/>
  <c r="EE319" i="9"/>
  <c r="I267" i="1"/>
  <c r="EE320" i="9"/>
  <c r="I268" i="1"/>
  <c r="EE321" i="9"/>
  <c r="I269" i="1"/>
  <c r="EE322" i="9"/>
  <c r="I270" i="1"/>
  <c r="EE323" i="9"/>
  <c r="I271" i="1"/>
  <c r="EE324" i="9"/>
  <c r="I272" i="1"/>
  <c r="EE325" i="9"/>
  <c r="I273" i="1"/>
  <c r="EE326" i="9"/>
  <c r="I274" i="1"/>
  <c r="EE327" i="9"/>
  <c r="I275" i="1"/>
  <c r="EE328" i="9"/>
  <c r="I276" i="1"/>
  <c r="EE329" i="9"/>
  <c r="I277" i="1"/>
  <c r="EE330" i="9"/>
  <c r="I278" i="1"/>
  <c r="EE331" i="9"/>
  <c r="I279" i="1"/>
  <c r="EE332" i="9"/>
  <c r="I280" i="1"/>
  <c r="EE333" i="9"/>
  <c r="I281" i="1"/>
  <c r="EE334" i="9"/>
  <c r="I282" i="1"/>
  <c r="EE335" i="9"/>
  <c r="I283" i="1"/>
  <c r="EE337" i="9"/>
  <c r="I284" i="1"/>
  <c r="EE338" i="9"/>
  <c r="I285" i="1"/>
  <c r="EE339" i="9"/>
  <c r="I286" i="1"/>
  <c r="EE340" i="9"/>
  <c r="I287" i="1"/>
  <c r="EE341" i="9"/>
  <c r="I288" i="1"/>
  <c r="EE342" i="9"/>
  <c r="I289" i="1"/>
  <c r="EE343" i="9"/>
  <c r="I290" i="1"/>
  <c r="EE344" i="9"/>
  <c r="I291" i="1"/>
  <c r="EE345" i="9"/>
  <c r="I292" i="1"/>
  <c r="EE346" i="9"/>
  <c r="I293" i="1"/>
  <c r="EE347" i="9"/>
  <c r="I294" i="1"/>
  <c r="EE348" i="9"/>
  <c r="I295" i="1"/>
  <c r="EE350" i="9"/>
  <c r="I296" i="1"/>
  <c r="EE351" i="9"/>
  <c r="I297" i="1"/>
  <c r="EE352" i="9"/>
  <c r="I298" i="1"/>
  <c r="EE353" i="9"/>
  <c r="I299" i="1"/>
  <c r="EE354" i="9"/>
  <c r="I300" i="1"/>
  <c r="EE355" i="9"/>
  <c r="I301" i="1"/>
  <c r="EE356" i="9"/>
  <c r="I302" i="1"/>
  <c r="EE357" i="9"/>
  <c r="I303" i="1"/>
  <c r="EE358" i="9"/>
  <c r="I304" i="1"/>
  <c r="EE359" i="9"/>
  <c r="I305" i="1"/>
  <c r="EE360" i="9"/>
  <c r="I306" i="1"/>
  <c r="EE362" i="9"/>
  <c r="I307" i="1"/>
  <c r="EE363" i="9"/>
  <c r="I308" i="1"/>
  <c r="EE364" i="9"/>
  <c r="I309" i="1"/>
  <c r="EE365" i="9"/>
  <c r="I310" i="1"/>
  <c r="EE367" i="9"/>
  <c r="I311" i="1"/>
  <c r="EE368" i="9"/>
  <c r="I312" i="1"/>
  <c r="EE369" i="9"/>
  <c r="I313" i="1"/>
  <c r="EE370" i="9"/>
  <c r="I314" i="1"/>
  <c r="EE371" i="9"/>
  <c r="I315" i="1"/>
  <c r="EE372" i="9"/>
  <c r="I316" i="1"/>
  <c r="EE373" i="9"/>
  <c r="I317" i="1"/>
  <c r="EE374" i="9"/>
  <c r="I318" i="1"/>
  <c r="EE375" i="9"/>
  <c r="I319" i="1"/>
  <c r="EE376" i="9"/>
  <c r="I320" i="1"/>
  <c r="EE377" i="9"/>
  <c r="I321" i="1"/>
  <c r="EE378" i="9"/>
  <c r="I322" i="1"/>
  <c r="EE379" i="9"/>
  <c r="I323" i="1"/>
  <c r="EE380" i="9"/>
  <c r="I324" i="1"/>
  <c r="EE381" i="9"/>
  <c r="I325" i="1"/>
  <c r="EE382" i="9"/>
  <c r="I326" i="1"/>
  <c r="EE383" i="9"/>
  <c r="I327" i="1"/>
  <c r="EE384" i="9"/>
  <c r="I328" i="1"/>
  <c r="EE385" i="9"/>
  <c r="I329" i="1"/>
  <c r="EE386" i="9"/>
  <c r="I330" i="1"/>
  <c r="EE387" i="9"/>
  <c r="I331" i="1"/>
  <c r="EE388" i="9"/>
  <c r="I332" i="1"/>
  <c r="EE390" i="9"/>
  <c r="I333" i="1"/>
  <c r="EE391" i="9"/>
  <c r="I334" i="1"/>
  <c r="EE393" i="9"/>
  <c r="I335" i="1"/>
  <c r="EE394" i="9"/>
  <c r="I336" i="1"/>
  <c r="EE395" i="9"/>
  <c r="I337" i="1"/>
  <c r="EE396" i="9"/>
  <c r="I338" i="1"/>
  <c r="EE397" i="9"/>
  <c r="I339" i="1"/>
  <c r="EE398" i="9"/>
  <c r="I340" i="1"/>
  <c r="EE399" i="9"/>
  <c r="I341" i="1"/>
  <c r="EE400" i="9"/>
  <c r="I342" i="1"/>
  <c r="EE401" i="9"/>
  <c r="I343" i="1"/>
  <c r="EE402" i="9"/>
  <c r="I344" i="1"/>
  <c r="EE403" i="9"/>
  <c r="I345" i="1"/>
  <c r="EE404" i="9"/>
  <c r="I346" i="1"/>
  <c r="EE405" i="9"/>
  <c r="I347" i="1"/>
  <c r="EE406" i="9"/>
  <c r="I348" i="1"/>
  <c r="EE407" i="9"/>
  <c r="I349" i="1"/>
  <c r="EE408" i="9"/>
  <c r="I350" i="1"/>
  <c r="EE410" i="9"/>
  <c r="I351" i="1"/>
  <c r="EE411" i="9"/>
  <c r="I352" i="1"/>
  <c r="EE412" i="9"/>
  <c r="I353" i="1"/>
  <c r="EE413" i="9"/>
  <c r="I354" i="1"/>
  <c r="EE414" i="9"/>
  <c r="I355" i="1"/>
  <c r="I399" i="1"/>
  <c r="I424" i="1"/>
  <c r="ED21" i="9"/>
  <c r="H11" i="1"/>
  <c r="ED22" i="9"/>
  <c r="H12" i="1"/>
  <c r="ED23" i="9"/>
  <c r="H13" i="1"/>
  <c r="ED30" i="9"/>
  <c r="H20" i="1"/>
  <c r="ED10" i="9"/>
  <c r="H3" i="1"/>
  <c r="ED11" i="9"/>
  <c r="H4" i="1"/>
  <c r="ED12" i="9"/>
  <c r="H5" i="1"/>
  <c r="ED16" i="9"/>
  <c r="H6" i="1"/>
  <c r="ED17" i="9"/>
  <c r="H7" i="1"/>
  <c r="ED18" i="9"/>
  <c r="H8" i="1"/>
  <c r="ED19" i="9"/>
  <c r="H9" i="1"/>
  <c r="ED20" i="9"/>
  <c r="H10" i="1"/>
  <c r="ED24" i="9"/>
  <c r="H14" i="1"/>
  <c r="ED25" i="9"/>
  <c r="H15" i="1"/>
  <c r="ED26" i="9"/>
  <c r="H16" i="1"/>
  <c r="ED27" i="9"/>
  <c r="H17" i="1"/>
  <c r="ED28" i="9"/>
  <c r="H18" i="1"/>
  <c r="ED29" i="9"/>
  <c r="H19" i="1"/>
  <c r="ED31" i="9"/>
  <c r="H21" i="1"/>
  <c r="ED32" i="9"/>
  <c r="H22" i="1"/>
  <c r="ED33" i="9"/>
  <c r="H23" i="1"/>
  <c r="ED34" i="9"/>
  <c r="H24" i="1"/>
  <c r="ED36" i="9"/>
  <c r="H25" i="1"/>
  <c r="ED37" i="9"/>
  <c r="H26" i="1"/>
  <c r="ED38" i="9"/>
  <c r="H27" i="1"/>
  <c r="ED39" i="9"/>
  <c r="H28" i="1"/>
  <c r="ED40" i="9"/>
  <c r="H29" i="1"/>
  <c r="ED41" i="9"/>
  <c r="H30" i="1"/>
  <c r="ED42" i="9"/>
  <c r="H31" i="1"/>
  <c r="ED43" i="9"/>
  <c r="H32" i="1"/>
  <c r="ED44" i="9"/>
  <c r="H33" i="1"/>
  <c r="ED45" i="9"/>
  <c r="H34" i="1"/>
  <c r="ED47" i="9"/>
  <c r="H35" i="1"/>
  <c r="ED48" i="9"/>
  <c r="H36" i="1"/>
  <c r="ED49" i="9"/>
  <c r="H37" i="1"/>
  <c r="ED50" i="9"/>
  <c r="H38" i="1"/>
  <c r="ED51" i="9"/>
  <c r="H39" i="1"/>
  <c r="ED52" i="9"/>
  <c r="H40" i="1"/>
  <c r="ED53" i="9"/>
  <c r="H41" i="1"/>
  <c r="ED54" i="9"/>
  <c r="H42" i="1"/>
  <c r="ED55" i="9"/>
  <c r="H43" i="1"/>
  <c r="ED56" i="9"/>
  <c r="H44" i="1"/>
  <c r="ED58" i="9"/>
  <c r="H45" i="1"/>
  <c r="ED59" i="9"/>
  <c r="H46" i="1"/>
  <c r="ED60" i="9"/>
  <c r="H47" i="1"/>
  <c r="ED61" i="9"/>
  <c r="H48" i="1"/>
  <c r="ED62" i="9"/>
  <c r="H49" i="1"/>
  <c r="ED63" i="9"/>
  <c r="H50" i="1"/>
  <c r="ED65" i="9"/>
  <c r="H51" i="1"/>
  <c r="ED67" i="9"/>
  <c r="H52" i="1"/>
  <c r="ED68" i="9"/>
  <c r="H53" i="1"/>
  <c r="ED70" i="9"/>
  <c r="H54" i="1"/>
  <c r="ED71" i="9"/>
  <c r="H55" i="1"/>
  <c r="ED72" i="9"/>
  <c r="H56" i="1"/>
  <c r="ED73" i="9"/>
  <c r="H57" i="1"/>
  <c r="ED74" i="9"/>
  <c r="H58" i="1"/>
  <c r="ED75" i="9"/>
  <c r="H59" i="1"/>
  <c r="ED76" i="9"/>
  <c r="H60" i="1"/>
  <c r="ED77" i="9"/>
  <c r="H61" i="1"/>
  <c r="ED78" i="9"/>
  <c r="H62" i="1"/>
  <c r="ED79" i="9"/>
  <c r="H63" i="1"/>
  <c r="ED80" i="9"/>
  <c r="H64" i="1"/>
  <c r="ED81" i="9"/>
  <c r="H65" i="1"/>
  <c r="ED83" i="9"/>
  <c r="H66" i="1"/>
  <c r="ED85" i="9"/>
  <c r="H67" i="1"/>
  <c r="ED86" i="9"/>
  <c r="H68" i="1"/>
  <c r="ED87" i="9"/>
  <c r="H69" i="1"/>
  <c r="ED88" i="9"/>
  <c r="H70" i="1"/>
  <c r="ED89" i="9"/>
  <c r="H71" i="1"/>
  <c r="ED90" i="9"/>
  <c r="H72" i="1"/>
  <c r="ED91" i="9"/>
  <c r="H73" i="1"/>
  <c r="ED92" i="9"/>
  <c r="H74" i="1"/>
  <c r="ED93" i="9"/>
  <c r="H75" i="1"/>
  <c r="ED94" i="9"/>
  <c r="H76" i="1"/>
  <c r="ED95" i="9"/>
  <c r="H77" i="1"/>
  <c r="ED96" i="9"/>
  <c r="H78" i="1"/>
  <c r="ED97" i="9"/>
  <c r="H79" i="1"/>
  <c r="ED98" i="9"/>
  <c r="H80" i="1"/>
  <c r="ED100" i="9"/>
  <c r="H81" i="1"/>
  <c r="ED101" i="9"/>
  <c r="H82" i="1"/>
  <c r="ED102" i="9"/>
  <c r="H83" i="1"/>
  <c r="ED103" i="9"/>
  <c r="H84" i="1"/>
  <c r="ED104" i="9"/>
  <c r="H85" i="1"/>
  <c r="ED105" i="9"/>
  <c r="H86" i="1"/>
  <c r="ED106" i="9"/>
  <c r="H87" i="1"/>
  <c r="ED107" i="9"/>
  <c r="H88" i="1"/>
  <c r="ED110" i="9"/>
  <c r="H89" i="1"/>
  <c r="ED112" i="9"/>
  <c r="H90" i="1"/>
  <c r="ED113" i="9"/>
  <c r="H91" i="1"/>
  <c r="ED114" i="9"/>
  <c r="H92" i="1"/>
  <c r="ED116" i="9"/>
  <c r="H93" i="1"/>
  <c r="ED117" i="9"/>
  <c r="H94" i="1"/>
  <c r="ED118" i="9"/>
  <c r="H95" i="1"/>
  <c r="ED120" i="9"/>
  <c r="H96" i="1"/>
  <c r="ED122" i="9"/>
  <c r="H97" i="1"/>
  <c r="ED123" i="9"/>
  <c r="H98" i="1"/>
  <c r="ED124" i="9"/>
  <c r="H99" i="1"/>
  <c r="ED125" i="9"/>
  <c r="H100" i="1"/>
  <c r="ED126" i="9"/>
  <c r="H101" i="1"/>
  <c r="ED127" i="9"/>
  <c r="H102" i="1"/>
  <c r="ED130" i="9"/>
  <c r="H103" i="1"/>
  <c r="ED131" i="9"/>
  <c r="H104" i="1"/>
  <c r="ED132" i="9"/>
  <c r="H105" i="1"/>
  <c r="ED133" i="9"/>
  <c r="H106" i="1"/>
  <c r="ED134" i="9"/>
  <c r="H107" i="1"/>
  <c r="ED135" i="9"/>
  <c r="H108" i="1"/>
  <c r="ED136" i="9"/>
  <c r="H109" i="1"/>
  <c r="ED138" i="9"/>
  <c r="H110" i="1"/>
  <c r="ED139" i="9"/>
  <c r="H111" i="1"/>
  <c r="ED142" i="9"/>
  <c r="H112" i="1"/>
  <c r="ED143" i="9"/>
  <c r="H113" i="1"/>
  <c r="ED144" i="9"/>
  <c r="H114" i="1"/>
  <c r="ED145" i="9"/>
  <c r="H115" i="1"/>
  <c r="ED146" i="9"/>
  <c r="H116" i="1"/>
  <c r="ED148" i="9"/>
  <c r="H117" i="1"/>
  <c r="ED149" i="9"/>
  <c r="H118" i="1"/>
  <c r="ED150" i="9"/>
  <c r="H119" i="1"/>
  <c r="ED151" i="9"/>
  <c r="H120" i="1"/>
  <c r="ED152" i="9"/>
  <c r="H121" i="1"/>
  <c r="ED153" i="9"/>
  <c r="H122" i="1"/>
  <c r="ED154" i="9"/>
  <c r="H123" i="1"/>
  <c r="ED156" i="9"/>
  <c r="H124" i="1"/>
  <c r="ED157" i="9"/>
  <c r="H125" i="1"/>
  <c r="ED158" i="9"/>
  <c r="H126" i="1"/>
  <c r="ED159" i="9"/>
  <c r="H127" i="1"/>
  <c r="ED160" i="9"/>
  <c r="H128" i="1"/>
  <c r="ED161" i="9"/>
  <c r="H129" i="1"/>
  <c r="ED162" i="9"/>
  <c r="H130" i="1"/>
  <c r="ED163" i="9"/>
  <c r="H131" i="1"/>
  <c r="ED164" i="9"/>
  <c r="H132" i="1"/>
  <c r="ED165" i="9"/>
  <c r="H133" i="1"/>
  <c r="ED166" i="9"/>
  <c r="H134" i="1"/>
  <c r="ED167" i="9"/>
  <c r="H135" i="1"/>
  <c r="ED168" i="9"/>
  <c r="H136" i="1"/>
  <c r="ED169" i="9"/>
  <c r="H137" i="1"/>
  <c r="ED170" i="9"/>
  <c r="H138" i="1"/>
  <c r="ED171" i="9"/>
  <c r="H139" i="1"/>
  <c r="ED172" i="9"/>
  <c r="H140" i="1"/>
  <c r="ED173" i="9"/>
  <c r="H141" i="1"/>
  <c r="ED174" i="9"/>
  <c r="H142" i="1"/>
  <c r="ED176" i="9"/>
  <c r="H143" i="1"/>
  <c r="ED177" i="9"/>
  <c r="H144" i="1"/>
  <c r="ED178" i="9"/>
  <c r="H145" i="1"/>
  <c r="ED179" i="9"/>
  <c r="H146" i="1"/>
  <c r="ED180" i="9"/>
  <c r="H147" i="1"/>
  <c r="ED181" i="9"/>
  <c r="H148" i="1"/>
  <c r="ED183" i="9"/>
  <c r="H149" i="1"/>
  <c r="ED184" i="9"/>
  <c r="H150" i="1"/>
  <c r="ED186" i="9"/>
  <c r="H152" i="1"/>
  <c r="ED187" i="9"/>
  <c r="H153" i="1"/>
  <c r="ED188" i="9"/>
  <c r="H154" i="1"/>
  <c r="ED189" i="9"/>
  <c r="H155" i="1"/>
  <c r="ED190" i="9"/>
  <c r="H156" i="1"/>
  <c r="ED191" i="9"/>
  <c r="H157" i="1"/>
  <c r="ED192" i="9"/>
  <c r="H158" i="1"/>
  <c r="ED193" i="9"/>
  <c r="H159" i="1"/>
  <c r="ED194" i="9"/>
  <c r="H160" i="1"/>
  <c r="ED195" i="9"/>
  <c r="H161" i="1"/>
  <c r="ED196" i="9"/>
  <c r="H162" i="1"/>
  <c r="ED197" i="9"/>
  <c r="H163" i="1"/>
  <c r="ED198" i="9"/>
  <c r="H164" i="1"/>
  <c r="ED199" i="9"/>
  <c r="H165" i="1"/>
  <c r="ED200" i="9"/>
  <c r="H166" i="1"/>
  <c r="ED201" i="9"/>
  <c r="H167" i="1"/>
  <c r="ED202" i="9"/>
  <c r="H168" i="1"/>
  <c r="ED203" i="9"/>
  <c r="H169" i="1"/>
  <c r="ED204" i="9"/>
  <c r="H170" i="1"/>
  <c r="ED205" i="9"/>
  <c r="H171" i="1"/>
  <c r="ED206" i="9"/>
  <c r="H172" i="1"/>
  <c r="ED207" i="9"/>
  <c r="H173" i="1"/>
  <c r="ED208" i="9"/>
  <c r="H174" i="1"/>
  <c r="ED209" i="9"/>
  <c r="H175" i="1"/>
  <c r="ED210" i="9"/>
  <c r="H176" i="1"/>
  <c r="ED211" i="9"/>
  <c r="H177" i="1"/>
  <c r="ED212" i="9"/>
  <c r="H178" i="1"/>
  <c r="ED213" i="9"/>
  <c r="H179" i="1"/>
  <c r="ED214" i="9"/>
  <c r="H180" i="1"/>
  <c r="ED215" i="9"/>
  <c r="H181" i="1"/>
  <c r="ED217" i="9"/>
  <c r="H182" i="1"/>
  <c r="ED218" i="9"/>
  <c r="H183" i="1"/>
  <c r="ED219" i="9"/>
  <c r="H184" i="1"/>
  <c r="ED220" i="9"/>
  <c r="H185" i="1"/>
  <c r="ED221" i="9"/>
  <c r="H186" i="1"/>
  <c r="ED223" i="9"/>
  <c r="H187" i="1"/>
  <c r="ED224" i="9"/>
  <c r="H188" i="1"/>
  <c r="ED228" i="9"/>
  <c r="H189" i="1"/>
  <c r="ED229" i="9"/>
  <c r="H190" i="1"/>
  <c r="ED230" i="9"/>
  <c r="H191" i="1"/>
  <c r="ED231" i="9"/>
  <c r="H192" i="1"/>
  <c r="ED232" i="9"/>
  <c r="H193" i="1"/>
  <c r="ED234" i="9"/>
  <c r="H194" i="1"/>
  <c r="ED236" i="9"/>
  <c r="H195" i="1"/>
  <c r="ED237" i="9"/>
  <c r="H196" i="1"/>
  <c r="ED238" i="9"/>
  <c r="H197" i="1"/>
  <c r="ED239" i="9"/>
  <c r="H198" i="1"/>
  <c r="ED240" i="9"/>
  <c r="H199" i="1"/>
  <c r="ED241" i="9"/>
  <c r="H200" i="1"/>
  <c r="ED243" i="9"/>
  <c r="H201" i="1"/>
  <c r="ED244" i="9"/>
  <c r="H202" i="1"/>
  <c r="ED245" i="9"/>
  <c r="H203" i="1"/>
  <c r="ED246" i="9"/>
  <c r="H204" i="1"/>
  <c r="ED247" i="9"/>
  <c r="H205" i="1"/>
  <c r="ED248" i="9"/>
  <c r="H206" i="1"/>
  <c r="ED249" i="9"/>
  <c r="H207" i="1"/>
  <c r="ED250" i="9"/>
  <c r="H208" i="1"/>
  <c r="ED251" i="9"/>
  <c r="H209" i="1"/>
  <c r="ED252" i="9"/>
  <c r="H210" i="1"/>
  <c r="ED253" i="9"/>
  <c r="H211" i="1"/>
  <c r="ED254" i="9"/>
  <c r="H212" i="1"/>
  <c r="ED255" i="9"/>
  <c r="H213" i="1"/>
  <c r="ED256" i="9"/>
  <c r="H214" i="1"/>
  <c r="ED257" i="9"/>
  <c r="H215" i="1"/>
  <c r="ED258" i="9"/>
  <c r="H216" i="1"/>
  <c r="ED260" i="9"/>
  <c r="H217" i="1"/>
  <c r="ED261" i="9"/>
  <c r="H218" i="1"/>
  <c r="ED263" i="9"/>
  <c r="H219" i="1"/>
  <c r="ED265" i="9"/>
  <c r="H220" i="1"/>
  <c r="ED266" i="9"/>
  <c r="H221" i="1"/>
  <c r="ED267" i="9"/>
  <c r="H222" i="1"/>
  <c r="ED268" i="9"/>
  <c r="H223" i="1"/>
  <c r="ED270" i="9"/>
  <c r="H224" i="1"/>
  <c r="ED271" i="9"/>
  <c r="H225" i="1"/>
  <c r="ED272" i="9"/>
  <c r="H226" i="1"/>
  <c r="ED273" i="9"/>
  <c r="H227" i="1"/>
  <c r="ED274" i="9"/>
  <c r="H228" i="1"/>
  <c r="ED275" i="9"/>
  <c r="H229" i="1"/>
  <c r="ED276" i="9"/>
  <c r="H230" i="1"/>
  <c r="ED279" i="9"/>
  <c r="H231" i="1"/>
  <c r="ED280" i="9"/>
  <c r="H232" i="1"/>
  <c r="ED281" i="9"/>
  <c r="H233" i="1"/>
  <c r="ED282" i="9"/>
  <c r="H234" i="1"/>
  <c r="ED283" i="9"/>
  <c r="H235" i="1"/>
  <c r="ED284" i="9"/>
  <c r="H236" i="1"/>
  <c r="ED285" i="9"/>
  <c r="H237" i="1"/>
  <c r="ED286" i="9"/>
  <c r="H238" i="1"/>
  <c r="ED287" i="9"/>
  <c r="H239" i="1"/>
  <c r="ED288" i="9"/>
  <c r="H240" i="1"/>
  <c r="ED289" i="9"/>
  <c r="H241" i="1"/>
  <c r="ED290" i="9"/>
  <c r="H242" i="1"/>
  <c r="ED291" i="9"/>
  <c r="H243" i="1"/>
  <c r="ED292" i="9"/>
  <c r="H244" i="1"/>
  <c r="ED293" i="9"/>
  <c r="H245" i="1"/>
  <c r="ED294" i="9"/>
  <c r="H246" i="1"/>
  <c r="ED295" i="9"/>
  <c r="H247" i="1"/>
  <c r="ED297" i="9"/>
  <c r="H248" i="1"/>
  <c r="ED298" i="9"/>
  <c r="H249" i="1"/>
  <c r="ED299" i="9"/>
  <c r="H250" i="1"/>
  <c r="ED300" i="9"/>
  <c r="H251" i="1"/>
  <c r="ED301" i="9"/>
  <c r="H252" i="1"/>
  <c r="ED302" i="9"/>
  <c r="H253" i="1"/>
  <c r="ED304" i="9"/>
  <c r="H254" i="1"/>
  <c r="ED305" i="9"/>
  <c r="H255" i="1"/>
  <c r="ED306" i="9"/>
  <c r="H256" i="1"/>
  <c r="ED307" i="9"/>
  <c r="H257" i="1"/>
  <c r="ED309" i="9"/>
  <c r="H258" i="1"/>
  <c r="ED310" i="9"/>
  <c r="H259" i="1"/>
  <c r="ED311" i="9"/>
  <c r="H260" i="1"/>
  <c r="ED312" i="9"/>
  <c r="H261" i="1"/>
  <c r="ED313" i="9"/>
  <c r="H262" i="1"/>
  <c r="ED314" i="9"/>
  <c r="H263" i="1"/>
  <c r="ED315" i="9"/>
  <c r="H264" i="1"/>
  <c r="ED316" i="9"/>
  <c r="H265" i="1"/>
  <c r="ED318" i="9"/>
  <c r="H266" i="1"/>
  <c r="ED319" i="9"/>
  <c r="H267" i="1"/>
  <c r="ED320" i="9"/>
  <c r="H268" i="1"/>
  <c r="ED321" i="9"/>
  <c r="H269" i="1"/>
  <c r="ED322" i="9"/>
  <c r="H270" i="1"/>
  <c r="ED323" i="9"/>
  <c r="H271" i="1"/>
  <c r="ED324" i="9"/>
  <c r="H272" i="1"/>
  <c r="ED325" i="9"/>
  <c r="H273" i="1"/>
  <c r="ED326" i="9"/>
  <c r="H274" i="1"/>
  <c r="ED327" i="9"/>
  <c r="H275" i="1"/>
  <c r="ED328" i="9"/>
  <c r="H276" i="1"/>
  <c r="ED329" i="9"/>
  <c r="H277" i="1"/>
  <c r="ED330" i="9"/>
  <c r="H278" i="1"/>
  <c r="ED331" i="9"/>
  <c r="H279" i="1"/>
  <c r="ED332" i="9"/>
  <c r="H280" i="1"/>
  <c r="ED333" i="9"/>
  <c r="H281" i="1"/>
  <c r="ED334" i="9"/>
  <c r="H282" i="1"/>
  <c r="ED335" i="9"/>
  <c r="H283" i="1"/>
  <c r="ED337" i="9"/>
  <c r="H284" i="1"/>
  <c r="ED338" i="9"/>
  <c r="H285" i="1"/>
  <c r="ED339" i="9"/>
  <c r="H286" i="1"/>
  <c r="ED340" i="9"/>
  <c r="H287" i="1"/>
  <c r="ED341" i="9"/>
  <c r="H288" i="1"/>
  <c r="ED342" i="9"/>
  <c r="H289" i="1"/>
  <c r="ED343" i="9"/>
  <c r="H290" i="1"/>
  <c r="ED344" i="9"/>
  <c r="H291" i="1"/>
  <c r="ED345" i="9"/>
  <c r="H292" i="1"/>
  <c r="ED346" i="9"/>
  <c r="H293" i="1"/>
  <c r="ED347" i="9"/>
  <c r="H294" i="1"/>
  <c r="ED348" i="9"/>
  <c r="H295" i="1"/>
  <c r="ED350" i="9"/>
  <c r="H296" i="1"/>
  <c r="ED351" i="9"/>
  <c r="H297" i="1"/>
  <c r="ED352" i="9"/>
  <c r="H298" i="1"/>
  <c r="ED353" i="9"/>
  <c r="H299" i="1"/>
  <c r="ED354" i="9"/>
  <c r="H300" i="1"/>
  <c r="ED355" i="9"/>
  <c r="H301" i="1"/>
  <c r="ED356" i="9"/>
  <c r="H302" i="1"/>
  <c r="ED357" i="9"/>
  <c r="H303" i="1"/>
  <c r="ED358" i="9"/>
  <c r="H304" i="1"/>
  <c r="ED359" i="9"/>
  <c r="H305" i="1"/>
  <c r="ED360" i="9"/>
  <c r="H306" i="1"/>
  <c r="ED362" i="9"/>
  <c r="H307" i="1"/>
  <c r="ED363" i="9"/>
  <c r="H308" i="1"/>
  <c r="ED364" i="9"/>
  <c r="H309" i="1"/>
  <c r="ED365" i="9"/>
  <c r="H310" i="1"/>
  <c r="ED367" i="9"/>
  <c r="H311" i="1"/>
  <c r="ED368" i="9"/>
  <c r="H312" i="1"/>
  <c r="ED369" i="9"/>
  <c r="H313" i="1"/>
  <c r="ED370" i="9"/>
  <c r="H314" i="1"/>
  <c r="ED371" i="9"/>
  <c r="H315" i="1"/>
  <c r="ED372" i="9"/>
  <c r="H316" i="1"/>
  <c r="ED373" i="9"/>
  <c r="H317" i="1"/>
  <c r="ED374" i="9"/>
  <c r="H318" i="1"/>
  <c r="ED375" i="9"/>
  <c r="H319" i="1"/>
  <c r="ED376" i="9"/>
  <c r="H320" i="1"/>
  <c r="ED377" i="9"/>
  <c r="H321" i="1"/>
  <c r="ED378" i="9"/>
  <c r="H322" i="1"/>
  <c r="ED379" i="9"/>
  <c r="H323" i="1"/>
  <c r="ED380" i="9"/>
  <c r="H324" i="1"/>
  <c r="ED381" i="9"/>
  <c r="H325" i="1"/>
  <c r="ED382" i="9"/>
  <c r="H326" i="1"/>
  <c r="ED383" i="9"/>
  <c r="H327" i="1"/>
  <c r="ED384" i="9"/>
  <c r="H328" i="1"/>
  <c r="ED385" i="9"/>
  <c r="H329" i="1"/>
  <c r="ED386" i="9"/>
  <c r="H330" i="1"/>
  <c r="ED387" i="9"/>
  <c r="H331" i="1"/>
  <c r="ED388" i="9"/>
  <c r="H332" i="1"/>
  <c r="ED390" i="9"/>
  <c r="H333" i="1"/>
  <c r="ED391" i="9"/>
  <c r="H334" i="1"/>
  <c r="ED393" i="9"/>
  <c r="H335" i="1"/>
  <c r="ED394" i="9"/>
  <c r="H336" i="1"/>
  <c r="ED395" i="9"/>
  <c r="H337" i="1"/>
  <c r="ED396" i="9"/>
  <c r="H338" i="1"/>
  <c r="ED397" i="9"/>
  <c r="H339" i="1"/>
  <c r="ED398" i="9"/>
  <c r="H340" i="1"/>
  <c r="ED399" i="9"/>
  <c r="H341" i="1"/>
  <c r="ED400" i="9"/>
  <c r="H342" i="1"/>
  <c r="ED401" i="9"/>
  <c r="H343" i="1"/>
  <c r="ED402" i="9"/>
  <c r="H344" i="1"/>
  <c r="ED403" i="9"/>
  <c r="H345" i="1"/>
  <c r="ED404" i="9"/>
  <c r="H346" i="1"/>
  <c r="ED405" i="9"/>
  <c r="H347" i="1"/>
  <c r="ED406" i="9"/>
  <c r="H348" i="1"/>
  <c r="ED407" i="9"/>
  <c r="H349" i="1"/>
  <c r="ED408" i="9"/>
  <c r="H350" i="1"/>
  <c r="ED410" i="9"/>
  <c r="H351" i="1"/>
  <c r="ED411" i="9"/>
  <c r="H352" i="1"/>
  <c r="ED412" i="9"/>
  <c r="H353" i="1"/>
  <c r="ED413" i="9"/>
  <c r="H354" i="1"/>
  <c r="ED414" i="9"/>
  <c r="H355" i="1"/>
  <c r="H399" i="1"/>
  <c r="H424" i="1"/>
  <c r="L4" i="3"/>
  <c r="G423" i="1"/>
  <c r="FD440" i="9"/>
  <c r="AH381" i="1"/>
  <c r="AH423" i="1"/>
  <c r="FC440" i="9"/>
  <c r="AG381" i="1"/>
  <c r="AG423" i="1"/>
  <c r="FB440" i="9"/>
  <c r="AF381" i="1"/>
  <c r="AF423" i="1"/>
  <c r="FA440" i="9"/>
  <c r="AE381" i="1"/>
  <c r="AE423" i="1"/>
  <c r="EZ440" i="9"/>
  <c r="AD381" i="1"/>
  <c r="AD423" i="1"/>
  <c r="EY440" i="9"/>
  <c r="AC381" i="1"/>
  <c r="AC423" i="1"/>
  <c r="EX440" i="9"/>
  <c r="AB381" i="1"/>
  <c r="AB423" i="1"/>
  <c r="EW440" i="9"/>
  <c r="AA381" i="1"/>
  <c r="AA423" i="1"/>
  <c r="EV440" i="9"/>
  <c r="Z381" i="1"/>
  <c r="Z423" i="1"/>
  <c r="EU440" i="9"/>
  <c r="Y381" i="1"/>
  <c r="Y423" i="1"/>
  <c r="ET440" i="9"/>
  <c r="X381" i="1"/>
  <c r="X423" i="1"/>
  <c r="ES440" i="9"/>
  <c r="W381" i="1"/>
  <c r="W423" i="1"/>
  <c r="ER440" i="9"/>
  <c r="V381" i="1"/>
  <c r="V423" i="1"/>
  <c r="EQ440" i="9"/>
  <c r="U381" i="1"/>
  <c r="U423" i="1"/>
  <c r="EP440" i="9"/>
  <c r="T381" i="1"/>
  <c r="T423" i="1"/>
  <c r="EO440" i="9"/>
  <c r="S381" i="1"/>
  <c r="S423" i="1"/>
  <c r="EN440" i="9"/>
  <c r="R381" i="1"/>
  <c r="R423" i="1"/>
  <c r="EM440" i="9"/>
  <c r="Q381" i="1"/>
  <c r="Q423" i="1"/>
  <c r="EL440" i="9"/>
  <c r="P381" i="1"/>
  <c r="P423" i="1"/>
  <c r="EK440" i="9"/>
  <c r="O381" i="1"/>
  <c r="O423" i="1"/>
  <c r="EJ440" i="9"/>
  <c r="N381" i="1"/>
  <c r="N423" i="1"/>
  <c r="EI440" i="9"/>
  <c r="M381" i="1"/>
  <c r="M423" i="1"/>
  <c r="EH440" i="9"/>
  <c r="L381" i="1"/>
  <c r="L423" i="1"/>
  <c r="EG440" i="9"/>
  <c r="K381" i="1"/>
  <c r="K423" i="1"/>
  <c r="EF440" i="9"/>
  <c r="J381" i="1"/>
  <c r="J423" i="1"/>
  <c r="EE440" i="9"/>
  <c r="I381" i="1"/>
  <c r="I423" i="1"/>
  <c r="ED440" i="9"/>
  <c r="H381" i="1"/>
  <c r="H423" i="1"/>
  <c r="G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CK455" i="9"/>
  <c r="FD455" i="9"/>
  <c r="AH396" i="1"/>
  <c r="CH455" i="9"/>
  <c r="FC455" i="9"/>
  <c r="AG396" i="1"/>
  <c r="CE455" i="9"/>
  <c r="FB455" i="9"/>
  <c r="AF396" i="1"/>
  <c r="CB455" i="9"/>
  <c r="FA455" i="9"/>
  <c r="AE396" i="1"/>
  <c r="AE397" i="1"/>
  <c r="AF397" i="1"/>
  <c r="AG397" i="1"/>
  <c r="AH397" i="1"/>
  <c r="AE398" i="1"/>
  <c r="AF398" i="1"/>
  <c r="AG398" i="1"/>
  <c r="AH398" i="1"/>
  <c r="FD435" i="9"/>
  <c r="FC435" i="9"/>
  <c r="FB435" i="9"/>
  <c r="FA435" i="9"/>
  <c r="FD436" i="9"/>
  <c r="FC436" i="9"/>
  <c r="FB436" i="9"/>
  <c r="FA436" i="9"/>
  <c r="FD437" i="9"/>
  <c r="FC437" i="9"/>
  <c r="FB437" i="9"/>
  <c r="FA437" i="9"/>
  <c r="FD438" i="9"/>
  <c r="FC438" i="9"/>
  <c r="FB438" i="9"/>
  <c r="FA438" i="9"/>
  <c r="FD439" i="9"/>
  <c r="FC439" i="9"/>
  <c r="FB439" i="9"/>
  <c r="FA439" i="9"/>
  <c r="FD441" i="9"/>
  <c r="FC441" i="9"/>
  <c r="FB441" i="9"/>
  <c r="FA441" i="9"/>
  <c r="FD442" i="9"/>
  <c r="FC442" i="9"/>
  <c r="FB442" i="9"/>
  <c r="FA442" i="9"/>
  <c r="FD443" i="9"/>
  <c r="FC443" i="9"/>
  <c r="FB443" i="9"/>
  <c r="FA443" i="9"/>
  <c r="FD444" i="9"/>
  <c r="FC444" i="9"/>
  <c r="FB444" i="9"/>
  <c r="FA444" i="9"/>
  <c r="FD445" i="9"/>
  <c r="FC445" i="9"/>
  <c r="FB445" i="9"/>
  <c r="FA445" i="9"/>
  <c r="FD446" i="9"/>
  <c r="FC446" i="9"/>
  <c r="FB446" i="9"/>
  <c r="FA446" i="9"/>
  <c r="FD447" i="9"/>
  <c r="FC447" i="9"/>
  <c r="FB447" i="9"/>
  <c r="FA447" i="9"/>
  <c r="FD448" i="9"/>
  <c r="FC448" i="9"/>
  <c r="FB448" i="9"/>
  <c r="FA448" i="9"/>
  <c r="FD449" i="9"/>
  <c r="FC449" i="9"/>
  <c r="FB449" i="9"/>
  <c r="FA449" i="9"/>
  <c r="FD450" i="9"/>
  <c r="FC450" i="9"/>
  <c r="FB450" i="9"/>
  <c r="FA450" i="9"/>
  <c r="FD451" i="9"/>
  <c r="FC451" i="9"/>
  <c r="FB451" i="9"/>
  <c r="FA451" i="9"/>
  <c r="FD452" i="9"/>
  <c r="FC452" i="9"/>
  <c r="FB452" i="9"/>
  <c r="FA452" i="9"/>
  <c r="FD453" i="9"/>
  <c r="FC453" i="9"/>
  <c r="FB453" i="9"/>
  <c r="FA453" i="9"/>
  <c r="FD454" i="9"/>
  <c r="FC454" i="9"/>
  <c r="FB454" i="9"/>
  <c r="FA454" i="9"/>
  <c r="FD434" i="9"/>
  <c r="FC434" i="9"/>
  <c r="FB434" i="9"/>
  <c r="FA434" i="9"/>
  <c r="FD433" i="9"/>
  <c r="FC433" i="9"/>
  <c r="FB433" i="9"/>
  <c r="FA433" i="9"/>
  <c r="FD432" i="9"/>
  <c r="FC432" i="9"/>
  <c r="FB432" i="9"/>
  <c r="FA432" i="9"/>
  <c r="FD431" i="9"/>
  <c r="FC431" i="9"/>
  <c r="FB431" i="9"/>
  <c r="FA431" i="9"/>
  <c r="FD430" i="9"/>
  <c r="FC430" i="9"/>
  <c r="FB430" i="9"/>
  <c r="FA430" i="9"/>
  <c r="FD429" i="9"/>
  <c r="FC429" i="9"/>
  <c r="FB429" i="9"/>
  <c r="FA429" i="9"/>
  <c r="FD428" i="9"/>
  <c r="FC428" i="9"/>
  <c r="FB428" i="9"/>
  <c r="FA428" i="9"/>
  <c r="FD427" i="9"/>
  <c r="FC427" i="9"/>
  <c r="FB427" i="9"/>
  <c r="FA427" i="9"/>
  <c r="FD426" i="9"/>
  <c r="FC426" i="9"/>
  <c r="FB426" i="9"/>
  <c r="FA426" i="9"/>
  <c r="FD425" i="9"/>
  <c r="FC425" i="9"/>
  <c r="FB425" i="9"/>
  <c r="FA425" i="9"/>
  <c r="FD424" i="9"/>
  <c r="FC424" i="9"/>
  <c r="FB424" i="9"/>
  <c r="FA424" i="9"/>
  <c r="FD423" i="9"/>
  <c r="FC423" i="9"/>
  <c r="FB423" i="9"/>
  <c r="FA423" i="9"/>
  <c r="FD422" i="9"/>
  <c r="FC422" i="9"/>
  <c r="FB422" i="9"/>
  <c r="FA422" i="9"/>
  <c r="FD421" i="9"/>
  <c r="FC421" i="9"/>
  <c r="FB421" i="9"/>
  <c r="FA421" i="9"/>
  <c r="FD420" i="9"/>
  <c r="FC420" i="9"/>
  <c r="FB420" i="9"/>
  <c r="FA420" i="9"/>
  <c r="FD419" i="9"/>
  <c r="FC419" i="9"/>
  <c r="FB419" i="9"/>
  <c r="FA419" i="9"/>
  <c r="FD418" i="9"/>
  <c r="FC418" i="9"/>
  <c r="FB418" i="9"/>
  <c r="FA418" i="9"/>
  <c r="FD417" i="9"/>
  <c r="FC417" i="9"/>
  <c r="FB417" i="9"/>
  <c r="FA417" i="9"/>
  <c r="FD416" i="9"/>
  <c r="FC416" i="9"/>
  <c r="FB416" i="9"/>
  <c r="FA416" i="9"/>
  <c r="CI455" i="9"/>
  <c r="CJ455" i="9"/>
  <c r="CL455" i="9"/>
  <c r="CM455" i="9"/>
  <c r="CN455" i="9"/>
  <c r="AE421" i="1"/>
  <c r="AF421" i="1"/>
  <c r="AG421" i="1"/>
  <c r="AH421" i="1"/>
  <c r="EZ442" i="9"/>
  <c r="AD383" i="1"/>
  <c r="BY455" i="9"/>
  <c r="EZ455" i="9"/>
  <c r="AD39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427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427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427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427" i="1"/>
  <c r="AE428" i="1"/>
  <c r="AF428" i="1"/>
  <c r="AG428" i="1"/>
  <c r="AH428" i="1"/>
  <c r="AE429" i="1"/>
  <c r="AF429" i="1"/>
  <c r="AG429" i="1"/>
  <c r="AH429" i="1"/>
  <c r="AE430" i="1"/>
  <c r="AF430" i="1"/>
  <c r="AG430" i="1"/>
  <c r="AH430" i="1"/>
  <c r="AE431" i="1"/>
  <c r="AF431" i="1"/>
  <c r="AG431" i="1"/>
  <c r="AH431" i="1"/>
  <c r="AE433" i="1"/>
  <c r="AF433" i="1"/>
  <c r="AG433" i="1"/>
  <c r="AH433" i="1"/>
  <c r="AE434" i="1"/>
  <c r="AF434" i="1"/>
  <c r="AG434" i="1"/>
  <c r="AH434" i="1"/>
  <c r="AE435" i="1"/>
  <c r="AF435" i="1"/>
  <c r="AG435" i="1"/>
  <c r="AH435" i="1"/>
  <c r="AE436" i="1"/>
  <c r="AF436" i="1"/>
  <c r="AG436" i="1"/>
  <c r="AH436" i="1"/>
  <c r="EZ416" i="9"/>
  <c r="EY416" i="9"/>
  <c r="AC357" i="1"/>
  <c r="EZ417" i="9"/>
  <c r="EY417" i="9"/>
  <c r="AC358" i="1"/>
  <c r="EZ418" i="9"/>
  <c r="EY418" i="9"/>
  <c r="AC359" i="1"/>
  <c r="EZ419" i="9"/>
  <c r="EY419" i="9"/>
  <c r="AC360" i="1"/>
  <c r="EZ420" i="9"/>
  <c r="EY420" i="9"/>
  <c r="AC361" i="1"/>
  <c r="AC362" i="1"/>
  <c r="EZ422" i="9"/>
  <c r="EY422" i="9"/>
  <c r="AC363" i="1"/>
  <c r="EZ423" i="9"/>
  <c r="EY423" i="9"/>
  <c r="AC364" i="1"/>
  <c r="EZ424" i="9"/>
  <c r="EY424" i="9"/>
  <c r="AC365" i="1"/>
  <c r="EZ425" i="9"/>
  <c r="EY425" i="9"/>
  <c r="AC366" i="1"/>
  <c r="EZ426" i="9"/>
  <c r="EY426" i="9"/>
  <c r="AC367" i="1"/>
  <c r="EZ427" i="9"/>
  <c r="EY427" i="9"/>
  <c r="AC368" i="1"/>
  <c r="AC369" i="1"/>
  <c r="EZ429" i="9"/>
  <c r="EY429" i="9"/>
  <c r="AC370" i="1"/>
  <c r="EZ430" i="9"/>
  <c r="EY430" i="9"/>
  <c r="AC371" i="1"/>
  <c r="EZ431" i="9"/>
  <c r="EY431" i="9"/>
  <c r="AC372" i="1"/>
  <c r="EZ432" i="9"/>
  <c r="EY432" i="9"/>
  <c r="AC373" i="1"/>
  <c r="EZ433" i="9"/>
  <c r="EY433" i="9"/>
  <c r="AC374" i="1"/>
  <c r="EZ434" i="9"/>
  <c r="EY434" i="9"/>
  <c r="AC375" i="1"/>
  <c r="EZ435" i="9"/>
  <c r="EY435" i="9"/>
  <c r="AC376" i="1"/>
  <c r="AC377" i="1"/>
  <c r="EZ437" i="9"/>
  <c r="EY437" i="9"/>
  <c r="AC378" i="1"/>
  <c r="EZ438" i="9"/>
  <c r="EY438" i="9"/>
  <c r="AC379" i="1"/>
  <c r="EZ439" i="9"/>
  <c r="EY439" i="9"/>
  <c r="AC380" i="1"/>
  <c r="EZ441" i="9"/>
  <c r="EY441" i="9"/>
  <c r="AC382" i="1"/>
  <c r="EY442" i="9"/>
  <c r="AC383" i="1"/>
  <c r="EZ443" i="9"/>
  <c r="EY443" i="9"/>
  <c r="AC384" i="1"/>
  <c r="EZ444" i="9"/>
  <c r="EY444" i="9"/>
  <c r="AC385" i="1"/>
  <c r="EZ445" i="9"/>
  <c r="EY445" i="9"/>
  <c r="AC386" i="1"/>
  <c r="AC387" i="1"/>
  <c r="EZ447" i="9"/>
  <c r="EY447" i="9"/>
  <c r="AC388" i="1"/>
  <c r="AC389" i="1"/>
  <c r="AC390" i="1"/>
  <c r="EZ450" i="9"/>
  <c r="EY450" i="9"/>
  <c r="AC391" i="1"/>
  <c r="AC392" i="1"/>
  <c r="EZ452" i="9"/>
  <c r="EY452" i="9"/>
  <c r="AC393" i="1"/>
  <c r="AC394" i="1"/>
  <c r="EZ454" i="9"/>
  <c r="EY454" i="9"/>
  <c r="AC395" i="1"/>
  <c r="BV455" i="9"/>
  <c r="EY455" i="9"/>
  <c r="AC396" i="1"/>
  <c r="AC397" i="1"/>
  <c r="AC398" i="1"/>
  <c r="AC433" i="1"/>
  <c r="AE437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2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7" i="1"/>
  <c r="AD398" i="1"/>
  <c r="AD433" i="1"/>
  <c r="AF437" i="1"/>
  <c r="AG437" i="1"/>
  <c r="AH437" i="1"/>
  <c r="BS455" i="9"/>
  <c r="EX455" i="9"/>
  <c r="AB396" i="1"/>
  <c r="BP455" i="9"/>
  <c r="EW455" i="9"/>
  <c r="AA396" i="1"/>
  <c r="BM455" i="9"/>
  <c r="EV455" i="9"/>
  <c r="Z396" i="1"/>
  <c r="BJ455" i="9"/>
  <c r="EU455" i="9"/>
  <c r="Y396" i="1"/>
  <c r="BG455" i="9"/>
  <c r="ET455" i="9"/>
  <c r="X396" i="1"/>
  <c r="BD455" i="9"/>
  <c r="ES455" i="9"/>
  <c r="W396" i="1"/>
  <c r="BA455" i="9"/>
  <c r="ER455" i="9"/>
  <c r="V396" i="1"/>
  <c r="AX455" i="9"/>
  <c r="EQ455" i="9"/>
  <c r="U396" i="1"/>
  <c r="AU455" i="9"/>
  <c r="EP455" i="9"/>
  <c r="T396" i="1"/>
  <c r="AR455" i="9"/>
  <c r="EO455" i="9"/>
  <c r="S396" i="1"/>
  <c r="AO455" i="9"/>
  <c r="EN455" i="9"/>
  <c r="R396" i="1"/>
  <c r="AL455" i="9"/>
  <c r="EM455" i="9"/>
  <c r="Q396" i="1"/>
  <c r="AI455" i="9"/>
  <c r="EL455" i="9"/>
  <c r="P396" i="1"/>
  <c r="AF455" i="9"/>
  <c r="EK455" i="9"/>
  <c r="O396" i="1"/>
  <c r="AC455" i="9"/>
  <c r="EJ455" i="9"/>
  <c r="N396" i="1"/>
  <c r="Z455" i="9"/>
  <c r="EI455" i="9"/>
  <c r="M396" i="1"/>
  <c r="W455" i="9"/>
  <c r="EH455" i="9"/>
  <c r="L396" i="1"/>
  <c r="T455" i="9"/>
  <c r="EG455" i="9"/>
  <c r="K396" i="1"/>
  <c r="Q455" i="9"/>
  <c r="EF455" i="9"/>
  <c r="J396" i="1"/>
  <c r="N455" i="9"/>
  <c r="EE455" i="9"/>
  <c r="I396" i="1"/>
  <c r="K455" i="9"/>
  <c r="ED455" i="9"/>
  <c r="H396" i="1"/>
  <c r="EX454" i="9"/>
  <c r="AB395" i="1"/>
  <c r="EW454" i="9"/>
  <c r="AA395" i="1"/>
  <c r="EV454" i="9"/>
  <c r="Z395" i="1"/>
  <c r="EU454" i="9"/>
  <c r="Y395" i="1"/>
  <c r="ET454" i="9"/>
  <c r="X395" i="1"/>
  <c r="ES454" i="9"/>
  <c r="W395" i="1"/>
  <c r="ER454" i="9"/>
  <c r="V395" i="1"/>
  <c r="EQ454" i="9"/>
  <c r="U395" i="1"/>
  <c r="EP454" i="9"/>
  <c r="T395" i="1"/>
  <c r="EO454" i="9"/>
  <c r="S395" i="1"/>
  <c r="EN454" i="9"/>
  <c r="R395" i="1"/>
  <c r="EM454" i="9"/>
  <c r="Q395" i="1"/>
  <c r="EL454" i="9"/>
  <c r="P395" i="1"/>
  <c r="EK454" i="9"/>
  <c r="O395" i="1"/>
  <c r="EJ454" i="9"/>
  <c r="N395" i="1"/>
  <c r="EI454" i="9"/>
  <c r="M395" i="1"/>
  <c r="EH454" i="9"/>
  <c r="L395" i="1"/>
  <c r="EG454" i="9"/>
  <c r="K395" i="1"/>
  <c r="EF454" i="9"/>
  <c r="J395" i="1"/>
  <c r="EE454" i="9"/>
  <c r="I395" i="1"/>
  <c r="ED454" i="9"/>
  <c r="H395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EX452" i="9"/>
  <c r="AB393" i="1"/>
  <c r="EW452" i="9"/>
  <c r="AA393" i="1"/>
  <c r="EV452" i="9"/>
  <c r="Z393" i="1"/>
  <c r="EU452" i="9"/>
  <c r="Y393" i="1"/>
  <c r="ET452" i="9"/>
  <c r="X393" i="1"/>
  <c r="ES452" i="9"/>
  <c r="W393" i="1"/>
  <c r="ER452" i="9"/>
  <c r="V393" i="1"/>
  <c r="EQ452" i="9"/>
  <c r="U393" i="1"/>
  <c r="EP452" i="9"/>
  <c r="T393" i="1"/>
  <c r="EO452" i="9"/>
  <c r="S393" i="1"/>
  <c r="EN452" i="9"/>
  <c r="R393" i="1"/>
  <c r="EM452" i="9"/>
  <c r="Q393" i="1"/>
  <c r="EL452" i="9"/>
  <c r="P393" i="1"/>
  <c r="EK452" i="9"/>
  <c r="O393" i="1"/>
  <c r="EJ452" i="9"/>
  <c r="N393" i="1"/>
  <c r="EI452" i="9"/>
  <c r="M393" i="1"/>
  <c r="EH452" i="9"/>
  <c r="L393" i="1"/>
  <c r="EG452" i="9"/>
  <c r="K393" i="1"/>
  <c r="EF452" i="9"/>
  <c r="J393" i="1"/>
  <c r="EE452" i="9"/>
  <c r="I393" i="1"/>
  <c r="ED452" i="9"/>
  <c r="H393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EX450" i="9"/>
  <c r="AB391" i="1"/>
  <c r="EW450" i="9"/>
  <c r="AA391" i="1"/>
  <c r="EV450" i="9"/>
  <c r="Z391" i="1"/>
  <c r="EU450" i="9"/>
  <c r="Y391" i="1"/>
  <c r="ET450" i="9"/>
  <c r="X391" i="1"/>
  <c r="ES450" i="9"/>
  <c r="W391" i="1"/>
  <c r="ER450" i="9"/>
  <c r="V391" i="1"/>
  <c r="EQ450" i="9"/>
  <c r="U391" i="1"/>
  <c r="EP450" i="9"/>
  <c r="T391" i="1"/>
  <c r="EO450" i="9"/>
  <c r="S391" i="1"/>
  <c r="EN450" i="9"/>
  <c r="R391" i="1"/>
  <c r="EM450" i="9"/>
  <c r="Q391" i="1"/>
  <c r="EL450" i="9"/>
  <c r="P391" i="1"/>
  <c r="EK450" i="9"/>
  <c r="O391" i="1"/>
  <c r="EJ450" i="9"/>
  <c r="N391" i="1"/>
  <c r="EI450" i="9"/>
  <c r="M391" i="1"/>
  <c r="EH450" i="9"/>
  <c r="L391" i="1"/>
  <c r="EG450" i="9"/>
  <c r="K391" i="1"/>
  <c r="EF450" i="9"/>
  <c r="J391" i="1"/>
  <c r="EE450" i="9"/>
  <c r="I391" i="1"/>
  <c r="ED450" i="9"/>
  <c r="H391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EX447" i="9"/>
  <c r="AB388" i="1"/>
  <c r="EW447" i="9"/>
  <c r="AA388" i="1"/>
  <c r="EV447" i="9"/>
  <c r="Z388" i="1"/>
  <c r="EU447" i="9"/>
  <c r="Y388" i="1"/>
  <c r="ET447" i="9"/>
  <c r="X388" i="1"/>
  <c r="ES447" i="9"/>
  <c r="W388" i="1"/>
  <c r="ER447" i="9"/>
  <c r="V388" i="1"/>
  <c r="EQ447" i="9"/>
  <c r="U388" i="1"/>
  <c r="EP447" i="9"/>
  <c r="T388" i="1"/>
  <c r="EO447" i="9"/>
  <c r="S388" i="1"/>
  <c r="EN447" i="9"/>
  <c r="R388" i="1"/>
  <c r="EM447" i="9"/>
  <c r="Q388" i="1"/>
  <c r="EL447" i="9"/>
  <c r="P388" i="1"/>
  <c r="EK447" i="9"/>
  <c r="O388" i="1"/>
  <c r="EJ447" i="9"/>
  <c r="N388" i="1"/>
  <c r="EI447" i="9"/>
  <c r="M388" i="1"/>
  <c r="EH447" i="9"/>
  <c r="L388" i="1"/>
  <c r="EG447" i="9"/>
  <c r="K388" i="1"/>
  <c r="EF447" i="9"/>
  <c r="J388" i="1"/>
  <c r="EE447" i="9"/>
  <c r="I388" i="1"/>
  <c r="ED447" i="9"/>
  <c r="H388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EX445" i="9"/>
  <c r="AB386" i="1"/>
  <c r="EW445" i="9"/>
  <c r="AA386" i="1"/>
  <c r="EV445" i="9"/>
  <c r="Z386" i="1"/>
  <c r="EU445" i="9"/>
  <c r="Y386" i="1"/>
  <c r="ET445" i="9"/>
  <c r="X386" i="1"/>
  <c r="ES445" i="9"/>
  <c r="W386" i="1"/>
  <c r="ER445" i="9"/>
  <c r="V386" i="1"/>
  <c r="EQ445" i="9"/>
  <c r="U386" i="1"/>
  <c r="EP445" i="9"/>
  <c r="T386" i="1"/>
  <c r="EO445" i="9"/>
  <c r="S386" i="1"/>
  <c r="EN445" i="9"/>
  <c r="R386" i="1"/>
  <c r="EM445" i="9"/>
  <c r="Q386" i="1"/>
  <c r="EL445" i="9"/>
  <c r="P386" i="1"/>
  <c r="EK445" i="9"/>
  <c r="O386" i="1"/>
  <c r="EJ445" i="9"/>
  <c r="N386" i="1"/>
  <c r="EI445" i="9"/>
  <c r="M386" i="1"/>
  <c r="EH445" i="9"/>
  <c r="L386" i="1"/>
  <c r="EG445" i="9"/>
  <c r="K386" i="1"/>
  <c r="EF445" i="9"/>
  <c r="J386" i="1"/>
  <c r="EE445" i="9"/>
  <c r="I386" i="1"/>
  <c r="ED445" i="9"/>
  <c r="H386" i="1"/>
  <c r="EX444" i="9"/>
  <c r="AB385" i="1"/>
  <c r="EW444" i="9"/>
  <c r="AA385" i="1"/>
  <c r="EV444" i="9"/>
  <c r="Z385" i="1"/>
  <c r="EU444" i="9"/>
  <c r="Y385" i="1"/>
  <c r="ET444" i="9"/>
  <c r="X385" i="1"/>
  <c r="ES444" i="9"/>
  <c r="W385" i="1"/>
  <c r="ER444" i="9"/>
  <c r="V385" i="1"/>
  <c r="EQ444" i="9"/>
  <c r="U385" i="1"/>
  <c r="EP444" i="9"/>
  <c r="T385" i="1"/>
  <c r="EO444" i="9"/>
  <c r="S385" i="1"/>
  <c r="EN444" i="9"/>
  <c r="R385" i="1"/>
  <c r="EM444" i="9"/>
  <c r="Q385" i="1"/>
  <c r="EL444" i="9"/>
  <c r="P385" i="1"/>
  <c r="EK444" i="9"/>
  <c r="O385" i="1"/>
  <c r="EJ444" i="9"/>
  <c r="N385" i="1"/>
  <c r="EI444" i="9"/>
  <c r="M385" i="1"/>
  <c r="EH444" i="9"/>
  <c r="L385" i="1"/>
  <c r="EG444" i="9"/>
  <c r="K385" i="1"/>
  <c r="EF444" i="9"/>
  <c r="J385" i="1"/>
  <c r="EE444" i="9"/>
  <c r="I385" i="1"/>
  <c r="ED444" i="9"/>
  <c r="H385" i="1"/>
  <c r="EX443" i="9"/>
  <c r="AB384" i="1"/>
  <c r="EW443" i="9"/>
  <c r="AA384" i="1"/>
  <c r="EV443" i="9"/>
  <c r="Z384" i="1"/>
  <c r="EU443" i="9"/>
  <c r="Y384" i="1"/>
  <c r="ET443" i="9"/>
  <c r="X384" i="1"/>
  <c r="ES443" i="9"/>
  <c r="W384" i="1"/>
  <c r="ER443" i="9"/>
  <c r="V384" i="1"/>
  <c r="EQ443" i="9"/>
  <c r="U384" i="1"/>
  <c r="EP443" i="9"/>
  <c r="T384" i="1"/>
  <c r="EO443" i="9"/>
  <c r="S384" i="1"/>
  <c r="EN443" i="9"/>
  <c r="R384" i="1"/>
  <c r="EM443" i="9"/>
  <c r="Q384" i="1"/>
  <c r="EL443" i="9"/>
  <c r="P384" i="1"/>
  <c r="EK443" i="9"/>
  <c r="O384" i="1"/>
  <c r="EJ443" i="9"/>
  <c r="N384" i="1"/>
  <c r="EI443" i="9"/>
  <c r="M384" i="1"/>
  <c r="EH443" i="9"/>
  <c r="L384" i="1"/>
  <c r="EG443" i="9"/>
  <c r="K384" i="1"/>
  <c r="EF443" i="9"/>
  <c r="J384" i="1"/>
  <c r="EE443" i="9"/>
  <c r="I384" i="1"/>
  <c r="ED443" i="9"/>
  <c r="H384" i="1"/>
  <c r="EX442" i="9"/>
  <c r="AB383" i="1"/>
  <c r="EW442" i="9"/>
  <c r="AA383" i="1"/>
  <c r="EV442" i="9"/>
  <c r="Z383" i="1"/>
  <c r="EU442" i="9"/>
  <c r="Y383" i="1"/>
  <c r="ET442" i="9"/>
  <c r="X383" i="1"/>
  <c r="ES442" i="9"/>
  <c r="W383" i="1"/>
  <c r="ER442" i="9"/>
  <c r="V383" i="1"/>
  <c r="EQ442" i="9"/>
  <c r="U383" i="1"/>
  <c r="EP442" i="9"/>
  <c r="T383" i="1"/>
  <c r="EO442" i="9"/>
  <c r="S383" i="1"/>
  <c r="EN442" i="9"/>
  <c r="R383" i="1"/>
  <c r="EM442" i="9"/>
  <c r="Q383" i="1"/>
  <c r="EL442" i="9"/>
  <c r="P383" i="1"/>
  <c r="EK442" i="9"/>
  <c r="O383" i="1"/>
  <c r="EJ442" i="9"/>
  <c r="N383" i="1"/>
  <c r="EI442" i="9"/>
  <c r="M383" i="1"/>
  <c r="EH442" i="9"/>
  <c r="L383" i="1"/>
  <c r="EG442" i="9"/>
  <c r="K383" i="1"/>
  <c r="EF442" i="9"/>
  <c r="J383" i="1"/>
  <c r="EE442" i="9"/>
  <c r="I383" i="1"/>
  <c r="ED442" i="9"/>
  <c r="H383" i="1"/>
  <c r="EX441" i="9"/>
  <c r="AB382" i="1"/>
  <c r="EW441" i="9"/>
  <c r="AA382" i="1"/>
  <c r="EV441" i="9"/>
  <c r="Z382" i="1"/>
  <c r="EU441" i="9"/>
  <c r="Y382" i="1"/>
  <c r="ET441" i="9"/>
  <c r="X382" i="1"/>
  <c r="ES441" i="9"/>
  <c r="W382" i="1"/>
  <c r="ER441" i="9"/>
  <c r="V382" i="1"/>
  <c r="EQ441" i="9"/>
  <c r="U382" i="1"/>
  <c r="EP441" i="9"/>
  <c r="T382" i="1"/>
  <c r="EO441" i="9"/>
  <c r="S382" i="1"/>
  <c r="EN441" i="9"/>
  <c r="R382" i="1"/>
  <c r="EM441" i="9"/>
  <c r="Q382" i="1"/>
  <c r="EL441" i="9"/>
  <c r="P382" i="1"/>
  <c r="EK441" i="9"/>
  <c r="O382" i="1"/>
  <c r="EJ441" i="9"/>
  <c r="N382" i="1"/>
  <c r="EI441" i="9"/>
  <c r="M382" i="1"/>
  <c r="EH441" i="9"/>
  <c r="L382" i="1"/>
  <c r="EG441" i="9"/>
  <c r="K382" i="1"/>
  <c r="EF441" i="9"/>
  <c r="J382" i="1"/>
  <c r="EE441" i="9"/>
  <c r="I382" i="1"/>
  <c r="ED441" i="9"/>
  <c r="H382" i="1"/>
  <c r="EX439" i="9"/>
  <c r="AB380" i="1"/>
  <c r="EW439" i="9"/>
  <c r="AA380" i="1"/>
  <c r="EV439" i="9"/>
  <c r="Z380" i="1"/>
  <c r="EU439" i="9"/>
  <c r="Y380" i="1"/>
  <c r="ET439" i="9"/>
  <c r="X380" i="1"/>
  <c r="ES439" i="9"/>
  <c r="W380" i="1"/>
  <c r="ER439" i="9"/>
  <c r="V380" i="1"/>
  <c r="EQ439" i="9"/>
  <c r="U380" i="1"/>
  <c r="EP439" i="9"/>
  <c r="T380" i="1"/>
  <c r="EO439" i="9"/>
  <c r="S380" i="1"/>
  <c r="EN439" i="9"/>
  <c r="R380" i="1"/>
  <c r="EM439" i="9"/>
  <c r="Q380" i="1"/>
  <c r="EL439" i="9"/>
  <c r="P380" i="1"/>
  <c r="EK439" i="9"/>
  <c r="O380" i="1"/>
  <c r="EJ439" i="9"/>
  <c r="N380" i="1"/>
  <c r="EI439" i="9"/>
  <c r="M380" i="1"/>
  <c r="EH439" i="9"/>
  <c r="L380" i="1"/>
  <c r="EG439" i="9"/>
  <c r="K380" i="1"/>
  <c r="EF439" i="9"/>
  <c r="J380" i="1"/>
  <c r="EE439" i="9"/>
  <c r="I380" i="1"/>
  <c r="ED439" i="9"/>
  <c r="H380" i="1"/>
  <c r="EX438" i="9"/>
  <c r="AB379" i="1"/>
  <c r="EW438" i="9"/>
  <c r="AA379" i="1"/>
  <c r="EV438" i="9"/>
  <c r="Z379" i="1"/>
  <c r="EU438" i="9"/>
  <c r="Y379" i="1"/>
  <c r="ET438" i="9"/>
  <c r="X379" i="1"/>
  <c r="ES438" i="9"/>
  <c r="W379" i="1"/>
  <c r="ER438" i="9"/>
  <c r="V379" i="1"/>
  <c r="EQ438" i="9"/>
  <c r="U379" i="1"/>
  <c r="EP438" i="9"/>
  <c r="T379" i="1"/>
  <c r="EO438" i="9"/>
  <c r="S379" i="1"/>
  <c r="EN438" i="9"/>
  <c r="R379" i="1"/>
  <c r="EM438" i="9"/>
  <c r="Q379" i="1"/>
  <c r="EL438" i="9"/>
  <c r="P379" i="1"/>
  <c r="EK438" i="9"/>
  <c r="O379" i="1"/>
  <c r="EJ438" i="9"/>
  <c r="N379" i="1"/>
  <c r="EI438" i="9"/>
  <c r="M379" i="1"/>
  <c r="EH438" i="9"/>
  <c r="L379" i="1"/>
  <c r="EG438" i="9"/>
  <c r="K379" i="1"/>
  <c r="EF438" i="9"/>
  <c r="J379" i="1"/>
  <c r="EE438" i="9"/>
  <c r="I379" i="1"/>
  <c r="ED438" i="9"/>
  <c r="H379" i="1"/>
  <c r="EX437" i="9"/>
  <c r="AB378" i="1"/>
  <c r="EW437" i="9"/>
  <c r="AA378" i="1"/>
  <c r="EV437" i="9"/>
  <c r="Z378" i="1"/>
  <c r="EU437" i="9"/>
  <c r="Y378" i="1"/>
  <c r="ET437" i="9"/>
  <c r="X378" i="1"/>
  <c r="ES437" i="9"/>
  <c r="W378" i="1"/>
  <c r="ER437" i="9"/>
  <c r="V378" i="1"/>
  <c r="EQ437" i="9"/>
  <c r="U378" i="1"/>
  <c r="EP437" i="9"/>
  <c r="T378" i="1"/>
  <c r="EO437" i="9"/>
  <c r="S378" i="1"/>
  <c r="EN437" i="9"/>
  <c r="R378" i="1"/>
  <c r="EM437" i="9"/>
  <c r="Q378" i="1"/>
  <c r="EL437" i="9"/>
  <c r="P378" i="1"/>
  <c r="EK437" i="9"/>
  <c r="O378" i="1"/>
  <c r="EJ437" i="9"/>
  <c r="N378" i="1"/>
  <c r="EI437" i="9"/>
  <c r="M378" i="1"/>
  <c r="EH437" i="9"/>
  <c r="L378" i="1"/>
  <c r="EG437" i="9"/>
  <c r="K378" i="1"/>
  <c r="EF437" i="9"/>
  <c r="J378" i="1"/>
  <c r="EE437" i="9"/>
  <c r="I378" i="1"/>
  <c r="ED437" i="9"/>
  <c r="H378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EX435" i="9"/>
  <c r="AB376" i="1"/>
  <c r="EW435" i="9"/>
  <c r="AA376" i="1"/>
  <c r="EV435" i="9"/>
  <c r="Z376" i="1"/>
  <c r="EU435" i="9"/>
  <c r="Y376" i="1"/>
  <c r="ET435" i="9"/>
  <c r="X376" i="1"/>
  <c r="ES435" i="9"/>
  <c r="W376" i="1"/>
  <c r="ER435" i="9"/>
  <c r="V376" i="1"/>
  <c r="EQ435" i="9"/>
  <c r="U376" i="1"/>
  <c r="EP435" i="9"/>
  <c r="T376" i="1"/>
  <c r="EO435" i="9"/>
  <c r="S376" i="1"/>
  <c r="EN435" i="9"/>
  <c r="R376" i="1"/>
  <c r="EM435" i="9"/>
  <c r="Q376" i="1"/>
  <c r="EL435" i="9"/>
  <c r="P376" i="1"/>
  <c r="EK435" i="9"/>
  <c r="O376" i="1"/>
  <c r="EJ435" i="9"/>
  <c r="N376" i="1"/>
  <c r="EI435" i="9"/>
  <c r="M376" i="1"/>
  <c r="EH435" i="9"/>
  <c r="L376" i="1"/>
  <c r="EG435" i="9"/>
  <c r="K376" i="1"/>
  <c r="EF435" i="9"/>
  <c r="J376" i="1"/>
  <c r="EE435" i="9"/>
  <c r="I376" i="1"/>
  <c r="ED435" i="9"/>
  <c r="H376" i="1"/>
  <c r="EX434" i="9"/>
  <c r="AB375" i="1"/>
  <c r="EW434" i="9"/>
  <c r="AA375" i="1"/>
  <c r="EV434" i="9"/>
  <c r="Z375" i="1"/>
  <c r="EU434" i="9"/>
  <c r="Y375" i="1"/>
  <c r="ET434" i="9"/>
  <c r="X375" i="1"/>
  <c r="ES434" i="9"/>
  <c r="W375" i="1"/>
  <c r="ER434" i="9"/>
  <c r="V375" i="1"/>
  <c r="EQ434" i="9"/>
  <c r="U375" i="1"/>
  <c r="EP434" i="9"/>
  <c r="T375" i="1"/>
  <c r="EO434" i="9"/>
  <c r="S375" i="1"/>
  <c r="EN434" i="9"/>
  <c r="R375" i="1"/>
  <c r="EM434" i="9"/>
  <c r="Q375" i="1"/>
  <c r="EL434" i="9"/>
  <c r="P375" i="1"/>
  <c r="EK434" i="9"/>
  <c r="O375" i="1"/>
  <c r="EJ434" i="9"/>
  <c r="N375" i="1"/>
  <c r="EI434" i="9"/>
  <c r="M375" i="1"/>
  <c r="EH434" i="9"/>
  <c r="L375" i="1"/>
  <c r="EG434" i="9"/>
  <c r="K375" i="1"/>
  <c r="EF434" i="9"/>
  <c r="J375" i="1"/>
  <c r="EE434" i="9"/>
  <c r="I375" i="1"/>
  <c r="ED434" i="9"/>
  <c r="H375" i="1"/>
  <c r="EX433" i="9"/>
  <c r="AB374" i="1"/>
  <c r="EW433" i="9"/>
  <c r="AA374" i="1"/>
  <c r="EV433" i="9"/>
  <c r="Z374" i="1"/>
  <c r="EU433" i="9"/>
  <c r="Y374" i="1"/>
  <c r="ET433" i="9"/>
  <c r="X374" i="1"/>
  <c r="ES433" i="9"/>
  <c r="W374" i="1"/>
  <c r="ER433" i="9"/>
  <c r="V374" i="1"/>
  <c r="EQ433" i="9"/>
  <c r="U374" i="1"/>
  <c r="EP433" i="9"/>
  <c r="T374" i="1"/>
  <c r="EO433" i="9"/>
  <c r="S374" i="1"/>
  <c r="EN433" i="9"/>
  <c r="R374" i="1"/>
  <c r="EM433" i="9"/>
  <c r="Q374" i="1"/>
  <c r="EL433" i="9"/>
  <c r="P374" i="1"/>
  <c r="EK433" i="9"/>
  <c r="O374" i="1"/>
  <c r="EJ433" i="9"/>
  <c r="N374" i="1"/>
  <c r="EI433" i="9"/>
  <c r="M374" i="1"/>
  <c r="EH433" i="9"/>
  <c r="L374" i="1"/>
  <c r="EG433" i="9"/>
  <c r="K374" i="1"/>
  <c r="EF433" i="9"/>
  <c r="J374" i="1"/>
  <c r="EE433" i="9"/>
  <c r="I374" i="1"/>
  <c r="ED433" i="9"/>
  <c r="H374" i="1"/>
  <c r="EX432" i="9"/>
  <c r="AB373" i="1"/>
  <c r="EW432" i="9"/>
  <c r="AA373" i="1"/>
  <c r="EV432" i="9"/>
  <c r="Z373" i="1"/>
  <c r="EU432" i="9"/>
  <c r="Y373" i="1"/>
  <c r="ET432" i="9"/>
  <c r="X373" i="1"/>
  <c r="ES432" i="9"/>
  <c r="W373" i="1"/>
  <c r="ER432" i="9"/>
  <c r="V373" i="1"/>
  <c r="EQ432" i="9"/>
  <c r="U373" i="1"/>
  <c r="EP432" i="9"/>
  <c r="T373" i="1"/>
  <c r="EO432" i="9"/>
  <c r="S373" i="1"/>
  <c r="EN432" i="9"/>
  <c r="R373" i="1"/>
  <c r="EM432" i="9"/>
  <c r="Q373" i="1"/>
  <c r="EL432" i="9"/>
  <c r="P373" i="1"/>
  <c r="EK432" i="9"/>
  <c r="O373" i="1"/>
  <c r="EJ432" i="9"/>
  <c r="N373" i="1"/>
  <c r="EI432" i="9"/>
  <c r="M373" i="1"/>
  <c r="EH432" i="9"/>
  <c r="L373" i="1"/>
  <c r="EG432" i="9"/>
  <c r="K373" i="1"/>
  <c r="EF432" i="9"/>
  <c r="J373" i="1"/>
  <c r="EE432" i="9"/>
  <c r="I373" i="1"/>
  <c r="ED432" i="9"/>
  <c r="H373" i="1"/>
  <c r="EX431" i="9"/>
  <c r="AB372" i="1"/>
  <c r="EW431" i="9"/>
  <c r="AA372" i="1"/>
  <c r="EV431" i="9"/>
  <c r="Z372" i="1"/>
  <c r="EU431" i="9"/>
  <c r="Y372" i="1"/>
  <c r="ET431" i="9"/>
  <c r="X372" i="1"/>
  <c r="ES431" i="9"/>
  <c r="W372" i="1"/>
  <c r="ER431" i="9"/>
  <c r="V372" i="1"/>
  <c r="EQ431" i="9"/>
  <c r="U372" i="1"/>
  <c r="EP431" i="9"/>
  <c r="T372" i="1"/>
  <c r="EO431" i="9"/>
  <c r="S372" i="1"/>
  <c r="EN431" i="9"/>
  <c r="R372" i="1"/>
  <c r="EM431" i="9"/>
  <c r="Q372" i="1"/>
  <c r="EL431" i="9"/>
  <c r="P372" i="1"/>
  <c r="EK431" i="9"/>
  <c r="O372" i="1"/>
  <c r="EJ431" i="9"/>
  <c r="N372" i="1"/>
  <c r="EI431" i="9"/>
  <c r="M372" i="1"/>
  <c r="EH431" i="9"/>
  <c r="L372" i="1"/>
  <c r="EG431" i="9"/>
  <c r="K372" i="1"/>
  <c r="EF431" i="9"/>
  <c r="J372" i="1"/>
  <c r="EE431" i="9"/>
  <c r="I372" i="1"/>
  <c r="ED431" i="9"/>
  <c r="H372" i="1"/>
  <c r="EX430" i="9"/>
  <c r="AB371" i="1"/>
  <c r="EW430" i="9"/>
  <c r="AA371" i="1"/>
  <c r="EV430" i="9"/>
  <c r="Z371" i="1"/>
  <c r="EU430" i="9"/>
  <c r="Y371" i="1"/>
  <c r="ET430" i="9"/>
  <c r="X371" i="1"/>
  <c r="ES430" i="9"/>
  <c r="W371" i="1"/>
  <c r="ER430" i="9"/>
  <c r="V371" i="1"/>
  <c r="EQ430" i="9"/>
  <c r="U371" i="1"/>
  <c r="EP430" i="9"/>
  <c r="T371" i="1"/>
  <c r="EO430" i="9"/>
  <c r="S371" i="1"/>
  <c r="EN430" i="9"/>
  <c r="R371" i="1"/>
  <c r="EM430" i="9"/>
  <c r="Q371" i="1"/>
  <c r="EL430" i="9"/>
  <c r="P371" i="1"/>
  <c r="EK430" i="9"/>
  <c r="O371" i="1"/>
  <c r="EJ430" i="9"/>
  <c r="N371" i="1"/>
  <c r="EI430" i="9"/>
  <c r="M371" i="1"/>
  <c r="EH430" i="9"/>
  <c r="L371" i="1"/>
  <c r="EG430" i="9"/>
  <c r="K371" i="1"/>
  <c r="EF430" i="9"/>
  <c r="J371" i="1"/>
  <c r="EE430" i="9"/>
  <c r="I371" i="1"/>
  <c r="ED430" i="9"/>
  <c r="H371" i="1"/>
  <c r="EX429" i="9"/>
  <c r="AB370" i="1"/>
  <c r="EW429" i="9"/>
  <c r="AA370" i="1"/>
  <c r="EV429" i="9"/>
  <c r="Z370" i="1"/>
  <c r="EU429" i="9"/>
  <c r="Y370" i="1"/>
  <c r="ET429" i="9"/>
  <c r="X370" i="1"/>
  <c r="ES429" i="9"/>
  <c r="W370" i="1"/>
  <c r="ER429" i="9"/>
  <c r="V370" i="1"/>
  <c r="EQ429" i="9"/>
  <c r="U370" i="1"/>
  <c r="EP429" i="9"/>
  <c r="T370" i="1"/>
  <c r="EO429" i="9"/>
  <c r="S370" i="1"/>
  <c r="EN429" i="9"/>
  <c r="R370" i="1"/>
  <c r="EM429" i="9"/>
  <c r="Q370" i="1"/>
  <c r="EL429" i="9"/>
  <c r="P370" i="1"/>
  <c r="EK429" i="9"/>
  <c r="O370" i="1"/>
  <c r="EJ429" i="9"/>
  <c r="N370" i="1"/>
  <c r="EI429" i="9"/>
  <c r="M370" i="1"/>
  <c r="EH429" i="9"/>
  <c r="L370" i="1"/>
  <c r="EG429" i="9"/>
  <c r="K370" i="1"/>
  <c r="EF429" i="9"/>
  <c r="J370" i="1"/>
  <c r="EE429" i="9"/>
  <c r="I370" i="1"/>
  <c r="ED429" i="9"/>
  <c r="H370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EX427" i="9"/>
  <c r="AB368" i="1"/>
  <c r="EW427" i="9"/>
  <c r="AA368" i="1"/>
  <c r="EV427" i="9"/>
  <c r="Z368" i="1"/>
  <c r="EU427" i="9"/>
  <c r="Y368" i="1"/>
  <c r="ET427" i="9"/>
  <c r="X368" i="1"/>
  <c r="ES427" i="9"/>
  <c r="W368" i="1"/>
  <c r="ER427" i="9"/>
  <c r="V368" i="1"/>
  <c r="EQ427" i="9"/>
  <c r="U368" i="1"/>
  <c r="EP427" i="9"/>
  <c r="T368" i="1"/>
  <c r="EO427" i="9"/>
  <c r="S368" i="1"/>
  <c r="EN427" i="9"/>
  <c r="R368" i="1"/>
  <c r="EM427" i="9"/>
  <c r="Q368" i="1"/>
  <c r="EL427" i="9"/>
  <c r="P368" i="1"/>
  <c r="EK427" i="9"/>
  <c r="O368" i="1"/>
  <c r="EJ427" i="9"/>
  <c r="N368" i="1"/>
  <c r="EI427" i="9"/>
  <c r="M368" i="1"/>
  <c r="EH427" i="9"/>
  <c r="L368" i="1"/>
  <c r="EG427" i="9"/>
  <c r="K368" i="1"/>
  <c r="EF427" i="9"/>
  <c r="J368" i="1"/>
  <c r="EE427" i="9"/>
  <c r="I368" i="1"/>
  <c r="ED427" i="9"/>
  <c r="H368" i="1"/>
  <c r="EX426" i="9"/>
  <c r="AB367" i="1"/>
  <c r="EW426" i="9"/>
  <c r="AA367" i="1"/>
  <c r="EV426" i="9"/>
  <c r="Z367" i="1"/>
  <c r="EU426" i="9"/>
  <c r="Y367" i="1"/>
  <c r="ET426" i="9"/>
  <c r="X367" i="1"/>
  <c r="ES426" i="9"/>
  <c r="W367" i="1"/>
  <c r="ER426" i="9"/>
  <c r="V367" i="1"/>
  <c r="EQ426" i="9"/>
  <c r="U367" i="1"/>
  <c r="EP426" i="9"/>
  <c r="T367" i="1"/>
  <c r="EO426" i="9"/>
  <c r="S367" i="1"/>
  <c r="EN426" i="9"/>
  <c r="R367" i="1"/>
  <c r="EM426" i="9"/>
  <c r="Q367" i="1"/>
  <c r="EL426" i="9"/>
  <c r="P367" i="1"/>
  <c r="EK426" i="9"/>
  <c r="O367" i="1"/>
  <c r="EJ426" i="9"/>
  <c r="N367" i="1"/>
  <c r="EI426" i="9"/>
  <c r="M367" i="1"/>
  <c r="EH426" i="9"/>
  <c r="L367" i="1"/>
  <c r="EG426" i="9"/>
  <c r="K367" i="1"/>
  <c r="EF426" i="9"/>
  <c r="J367" i="1"/>
  <c r="EE426" i="9"/>
  <c r="I367" i="1"/>
  <c r="ED426" i="9"/>
  <c r="H367" i="1"/>
  <c r="EX425" i="9"/>
  <c r="AB366" i="1"/>
  <c r="EW425" i="9"/>
  <c r="AA366" i="1"/>
  <c r="EV425" i="9"/>
  <c r="Z366" i="1"/>
  <c r="EU425" i="9"/>
  <c r="Y366" i="1"/>
  <c r="ET425" i="9"/>
  <c r="X366" i="1"/>
  <c r="ES425" i="9"/>
  <c r="W366" i="1"/>
  <c r="ER425" i="9"/>
  <c r="V366" i="1"/>
  <c r="EQ425" i="9"/>
  <c r="U366" i="1"/>
  <c r="EP425" i="9"/>
  <c r="T366" i="1"/>
  <c r="EO425" i="9"/>
  <c r="S366" i="1"/>
  <c r="EN425" i="9"/>
  <c r="R366" i="1"/>
  <c r="EM425" i="9"/>
  <c r="Q366" i="1"/>
  <c r="EL425" i="9"/>
  <c r="P366" i="1"/>
  <c r="EK425" i="9"/>
  <c r="O366" i="1"/>
  <c r="EJ425" i="9"/>
  <c r="N366" i="1"/>
  <c r="EI425" i="9"/>
  <c r="M366" i="1"/>
  <c r="EH425" i="9"/>
  <c r="L366" i="1"/>
  <c r="EG425" i="9"/>
  <c r="K366" i="1"/>
  <c r="EF425" i="9"/>
  <c r="J366" i="1"/>
  <c r="EE425" i="9"/>
  <c r="I366" i="1"/>
  <c r="ED425" i="9"/>
  <c r="H366" i="1"/>
  <c r="EX424" i="9"/>
  <c r="AB365" i="1"/>
  <c r="EW424" i="9"/>
  <c r="AA365" i="1"/>
  <c r="EV424" i="9"/>
  <c r="Z365" i="1"/>
  <c r="EU424" i="9"/>
  <c r="Y365" i="1"/>
  <c r="ET424" i="9"/>
  <c r="X365" i="1"/>
  <c r="ES424" i="9"/>
  <c r="W365" i="1"/>
  <c r="ER424" i="9"/>
  <c r="V365" i="1"/>
  <c r="EQ424" i="9"/>
  <c r="U365" i="1"/>
  <c r="EP424" i="9"/>
  <c r="T365" i="1"/>
  <c r="EO424" i="9"/>
  <c r="S365" i="1"/>
  <c r="EN424" i="9"/>
  <c r="R365" i="1"/>
  <c r="EM424" i="9"/>
  <c r="Q365" i="1"/>
  <c r="EL424" i="9"/>
  <c r="P365" i="1"/>
  <c r="EK424" i="9"/>
  <c r="O365" i="1"/>
  <c r="EJ424" i="9"/>
  <c r="N365" i="1"/>
  <c r="EI424" i="9"/>
  <c r="M365" i="1"/>
  <c r="EH424" i="9"/>
  <c r="L365" i="1"/>
  <c r="EG424" i="9"/>
  <c r="K365" i="1"/>
  <c r="EF424" i="9"/>
  <c r="J365" i="1"/>
  <c r="EE424" i="9"/>
  <c r="I365" i="1"/>
  <c r="ED424" i="9"/>
  <c r="H365" i="1"/>
  <c r="EX423" i="9"/>
  <c r="AB364" i="1"/>
  <c r="EW423" i="9"/>
  <c r="AA364" i="1"/>
  <c r="EV423" i="9"/>
  <c r="Z364" i="1"/>
  <c r="EU423" i="9"/>
  <c r="Y364" i="1"/>
  <c r="ET423" i="9"/>
  <c r="X364" i="1"/>
  <c r="ES423" i="9"/>
  <c r="W364" i="1"/>
  <c r="ER423" i="9"/>
  <c r="V364" i="1"/>
  <c r="EQ423" i="9"/>
  <c r="U364" i="1"/>
  <c r="EP423" i="9"/>
  <c r="T364" i="1"/>
  <c r="EO423" i="9"/>
  <c r="S364" i="1"/>
  <c r="EN423" i="9"/>
  <c r="R364" i="1"/>
  <c r="EM423" i="9"/>
  <c r="Q364" i="1"/>
  <c r="EL423" i="9"/>
  <c r="P364" i="1"/>
  <c r="EK423" i="9"/>
  <c r="O364" i="1"/>
  <c r="EJ423" i="9"/>
  <c r="N364" i="1"/>
  <c r="EI423" i="9"/>
  <c r="M364" i="1"/>
  <c r="EH423" i="9"/>
  <c r="L364" i="1"/>
  <c r="EG423" i="9"/>
  <c r="K364" i="1"/>
  <c r="EF423" i="9"/>
  <c r="J364" i="1"/>
  <c r="EE423" i="9"/>
  <c r="I364" i="1"/>
  <c r="ED423" i="9"/>
  <c r="H364" i="1"/>
  <c r="EX422" i="9"/>
  <c r="AB363" i="1"/>
  <c r="EW422" i="9"/>
  <c r="AA363" i="1"/>
  <c r="EV422" i="9"/>
  <c r="Z363" i="1"/>
  <c r="EU422" i="9"/>
  <c r="Y363" i="1"/>
  <c r="ET422" i="9"/>
  <c r="X363" i="1"/>
  <c r="ES422" i="9"/>
  <c r="W363" i="1"/>
  <c r="ER422" i="9"/>
  <c r="V363" i="1"/>
  <c r="EQ422" i="9"/>
  <c r="U363" i="1"/>
  <c r="EP422" i="9"/>
  <c r="T363" i="1"/>
  <c r="EO422" i="9"/>
  <c r="S363" i="1"/>
  <c r="EN422" i="9"/>
  <c r="R363" i="1"/>
  <c r="EM422" i="9"/>
  <c r="Q363" i="1"/>
  <c r="EL422" i="9"/>
  <c r="P363" i="1"/>
  <c r="EK422" i="9"/>
  <c r="O363" i="1"/>
  <c r="EJ422" i="9"/>
  <c r="N363" i="1"/>
  <c r="EI422" i="9"/>
  <c r="M363" i="1"/>
  <c r="EH422" i="9"/>
  <c r="L363" i="1"/>
  <c r="EG422" i="9"/>
  <c r="K363" i="1"/>
  <c r="EF422" i="9"/>
  <c r="J363" i="1"/>
  <c r="EE422" i="9"/>
  <c r="I363" i="1"/>
  <c r="ED422" i="9"/>
  <c r="H363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EX420" i="9"/>
  <c r="AB361" i="1"/>
  <c r="EW420" i="9"/>
  <c r="AA361" i="1"/>
  <c r="EV420" i="9"/>
  <c r="Z361" i="1"/>
  <c r="EU420" i="9"/>
  <c r="Y361" i="1"/>
  <c r="ET420" i="9"/>
  <c r="X361" i="1"/>
  <c r="ES420" i="9"/>
  <c r="W361" i="1"/>
  <c r="ER420" i="9"/>
  <c r="V361" i="1"/>
  <c r="EQ420" i="9"/>
  <c r="U361" i="1"/>
  <c r="EP420" i="9"/>
  <c r="T361" i="1"/>
  <c r="EO420" i="9"/>
  <c r="S361" i="1"/>
  <c r="EN420" i="9"/>
  <c r="R361" i="1"/>
  <c r="EM420" i="9"/>
  <c r="Q361" i="1"/>
  <c r="EL420" i="9"/>
  <c r="P361" i="1"/>
  <c r="EK420" i="9"/>
  <c r="O361" i="1"/>
  <c r="EJ420" i="9"/>
  <c r="N361" i="1"/>
  <c r="EI420" i="9"/>
  <c r="M361" i="1"/>
  <c r="EH420" i="9"/>
  <c r="L361" i="1"/>
  <c r="EG420" i="9"/>
  <c r="K361" i="1"/>
  <c r="EF420" i="9"/>
  <c r="J361" i="1"/>
  <c r="EE420" i="9"/>
  <c r="I361" i="1"/>
  <c r="ED420" i="9"/>
  <c r="H361" i="1"/>
  <c r="EX419" i="9"/>
  <c r="AB360" i="1"/>
  <c r="EW419" i="9"/>
  <c r="AA360" i="1"/>
  <c r="EV419" i="9"/>
  <c r="Z360" i="1"/>
  <c r="EU419" i="9"/>
  <c r="Y360" i="1"/>
  <c r="ET419" i="9"/>
  <c r="X360" i="1"/>
  <c r="ES419" i="9"/>
  <c r="W360" i="1"/>
  <c r="ER419" i="9"/>
  <c r="V360" i="1"/>
  <c r="EQ419" i="9"/>
  <c r="U360" i="1"/>
  <c r="EP419" i="9"/>
  <c r="T360" i="1"/>
  <c r="EO419" i="9"/>
  <c r="S360" i="1"/>
  <c r="EN419" i="9"/>
  <c r="R360" i="1"/>
  <c r="EM419" i="9"/>
  <c r="Q360" i="1"/>
  <c r="EL419" i="9"/>
  <c r="P360" i="1"/>
  <c r="EK419" i="9"/>
  <c r="O360" i="1"/>
  <c r="EJ419" i="9"/>
  <c r="N360" i="1"/>
  <c r="EI419" i="9"/>
  <c r="M360" i="1"/>
  <c r="EH419" i="9"/>
  <c r="L360" i="1"/>
  <c r="EG419" i="9"/>
  <c r="K360" i="1"/>
  <c r="EF419" i="9"/>
  <c r="J360" i="1"/>
  <c r="EE419" i="9"/>
  <c r="I360" i="1"/>
  <c r="ED419" i="9"/>
  <c r="H360" i="1"/>
  <c r="EX418" i="9"/>
  <c r="AB359" i="1"/>
  <c r="EW418" i="9"/>
  <c r="AA359" i="1"/>
  <c r="EV418" i="9"/>
  <c r="Z359" i="1"/>
  <c r="EU418" i="9"/>
  <c r="Y359" i="1"/>
  <c r="ET418" i="9"/>
  <c r="X359" i="1"/>
  <c r="ES418" i="9"/>
  <c r="W359" i="1"/>
  <c r="ER418" i="9"/>
  <c r="V359" i="1"/>
  <c r="EQ418" i="9"/>
  <c r="U359" i="1"/>
  <c r="EP418" i="9"/>
  <c r="T359" i="1"/>
  <c r="EO418" i="9"/>
  <c r="S359" i="1"/>
  <c r="EN418" i="9"/>
  <c r="R359" i="1"/>
  <c r="EM418" i="9"/>
  <c r="Q359" i="1"/>
  <c r="EL418" i="9"/>
  <c r="P359" i="1"/>
  <c r="EK418" i="9"/>
  <c r="O359" i="1"/>
  <c r="EJ418" i="9"/>
  <c r="N359" i="1"/>
  <c r="EI418" i="9"/>
  <c r="M359" i="1"/>
  <c r="EH418" i="9"/>
  <c r="L359" i="1"/>
  <c r="EG418" i="9"/>
  <c r="K359" i="1"/>
  <c r="EF418" i="9"/>
  <c r="J359" i="1"/>
  <c r="EE418" i="9"/>
  <c r="I359" i="1"/>
  <c r="ED418" i="9"/>
  <c r="H359" i="1"/>
  <c r="EX417" i="9"/>
  <c r="AB358" i="1"/>
  <c r="EW417" i="9"/>
  <c r="AA358" i="1"/>
  <c r="EV417" i="9"/>
  <c r="Z358" i="1"/>
  <c r="EU417" i="9"/>
  <c r="Y358" i="1"/>
  <c r="ET417" i="9"/>
  <c r="X358" i="1"/>
  <c r="ES417" i="9"/>
  <c r="W358" i="1"/>
  <c r="ER417" i="9"/>
  <c r="V358" i="1"/>
  <c r="EQ417" i="9"/>
  <c r="U358" i="1"/>
  <c r="EP417" i="9"/>
  <c r="T358" i="1"/>
  <c r="EO417" i="9"/>
  <c r="S358" i="1"/>
  <c r="EN417" i="9"/>
  <c r="R358" i="1"/>
  <c r="EM417" i="9"/>
  <c r="Q358" i="1"/>
  <c r="EL417" i="9"/>
  <c r="P358" i="1"/>
  <c r="EK417" i="9"/>
  <c r="O358" i="1"/>
  <c r="EJ417" i="9"/>
  <c r="N358" i="1"/>
  <c r="EI417" i="9"/>
  <c r="M358" i="1"/>
  <c r="EH417" i="9"/>
  <c r="L358" i="1"/>
  <c r="EG417" i="9"/>
  <c r="K358" i="1"/>
  <c r="EF417" i="9"/>
  <c r="J358" i="1"/>
  <c r="EE417" i="9"/>
  <c r="I358" i="1"/>
  <c r="ED417" i="9"/>
  <c r="H358" i="1"/>
  <c r="EX416" i="9"/>
  <c r="AB357" i="1"/>
  <c r="EW416" i="9"/>
  <c r="AA357" i="1"/>
  <c r="EV416" i="9"/>
  <c r="Z357" i="1"/>
  <c r="EU416" i="9"/>
  <c r="Y357" i="1"/>
  <c r="ET416" i="9"/>
  <c r="X357" i="1"/>
  <c r="ES416" i="9"/>
  <c r="W357" i="1"/>
  <c r="ER416" i="9"/>
  <c r="V357" i="1"/>
  <c r="EQ416" i="9"/>
  <c r="U357" i="1"/>
  <c r="EP416" i="9"/>
  <c r="T357" i="1"/>
  <c r="EO416" i="9"/>
  <c r="S357" i="1"/>
  <c r="EN416" i="9"/>
  <c r="R357" i="1"/>
  <c r="EM416" i="9"/>
  <c r="Q357" i="1"/>
  <c r="EL416" i="9"/>
  <c r="P357" i="1"/>
  <c r="EK416" i="9"/>
  <c r="O357" i="1"/>
  <c r="EJ416" i="9"/>
  <c r="N357" i="1"/>
  <c r="EI416" i="9"/>
  <c r="M357" i="1"/>
  <c r="EH416" i="9"/>
  <c r="L357" i="1"/>
  <c r="EG416" i="9"/>
  <c r="K357" i="1"/>
  <c r="EF416" i="9"/>
  <c r="J357" i="1"/>
  <c r="EE416" i="9"/>
  <c r="I357" i="1"/>
  <c r="ED416" i="9"/>
  <c r="H357" i="1"/>
  <c r="FA9" i="9"/>
  <c r="FB9" i="9"/>
  <c r="FC9" i="9"/>
  <c r="FD9" i="9"/>
  <c r="FA13" i="9"/>
  <c r="FB13" i="9"/>
  <c r="FC13" i="9"/>
  <c r="FD13" i="9"/>
  <c r="FA14" i="9"/>
  <c r="FB14" i="9"/>
  <c r="FC14" i="9"/>
  <c r="FD14" i="9"/>
  <c r="FA15" i="9"/>
  <c r="FB15" i="9"/>
  <c r="FC15" i="9"/>
  <c r="FD15" i="9"/>
  <c r="FA35" i="9"/>
  <c r="FB35" i="9"/>
  <c r="FC35" i="9"/>
  <c r="FD35" i="9"/>
  <c r="FA46" i="9"/>
  <c r="FB46" i="9"/>
  <c r="FC46" i="9"/>
  <c r="FD46" i="9"/>
  <c r="FA57" i="9"/>
  <c r="FB57" i="9"/>
  <c r="FC57" i="9"/>
  <c r="FD57" i="9"/>
  <c r="FA64" i="9"/>
  <c r="FB64" i="9"/>
  <c r="FC64" i="9"/>
  <c r="FD64" i="9"/>
  <c r="FA66" i="9"/>
  <c r="FB66" i="9"/>
  <c r="FC66" i="9"/>
  <c r="FD66" i="9"/>
  <c r="FA69" i="9"/>
  <c r="FB69" i="9"/>
  <c r="FC69" i="9"/>
  <c r="FD69" i="9"/>
  <c r="FB81" i="9"/>
  <c r="FA82" i="9"/>
  <c r="FB82" i="9"/>
  <c r="FC82" i="9"/>
  <c r="FD82" i="9"/>
  <c r="FA84" i="9"/>
  <c r="FB84" i="9"/>
  <c r="FC84" i="9"/>
  <c r="FD84" i="9"/>
  <c r="FA99" i="9"/>
  <c r="FB99" i="9"/>
  <c r="FC99" i="9"/>
  <c r="FD99" i="9"/>
  <c r="FA108" i="9"/>
  <c r="FB108" i="9"/>
  <c r="FC108" i="9"/>
  <c r="FD108" i="9"/>
  <c r="FA109" i="9"/>
  <c r="FB109" i="9"/>
  <c r="FC109" i="9"/>
  <c r="FD109" i="9"/>
  <c r="FA111" i="9"/>
  <c r="FB111" i="9"/>
  <c r="FC111" i="9"/>
  <c r="FD111" i="9"/>
  <c r="FA115" i="9"/>
  <c r="FB115" i="9"/>
  <c r="FC115" i="9"/>
  <c r="FD115" i="9"/>
  <c r="FA119" i="9"/>
  <c r="FB119" i="9"/>
  <c r="FC119" i="9"/>
  <c r="FD119" i="9"/>
  <c r="FA121" i="9"/>
  <c r="FB121" i="9"/>
  <c r="FC121" i="9"/>
  <c r="FD121" i="9"/>
  <c r="FA128" i="9"/>
  <c r="FB128" i="9"/>
  <c r="FC128" i="9"/>
  <c r="FD128" i="9"/>
  <c r="FA129" i="9"/>
  <c r="FB129" i="9"/>
  <c r="FC129" i="9"/>
  <c r="FD129" i="9"/>
  <c r="FA137" i="9"/>
  <c r="FB137" i="9"/>
  <c r="FC137" i="9"/>
  <c r="FD137" i="9"/>
  <c r="FA140" i="9"/>
  <c r="FB140" i="9"/>
  <c r="FC140" i="9"/>
  <c r="FD140" i="9"/>
  <c r="FA141" i="9"/>
  <c r="FB141" i="9"/>
  <c r="FC141" i="9"/>
  <c r="FD141" i="9"/>
  <c r="FA147" i="9"/>
  <c r="FB147" i="9"/>
  <c r="FC147" i="9"/>
  <c r="FD147" i="9"/>
  <c r="FA155" i="9"/>
  <c r="FB155" i="9"/>
  <c r="FC155" i="9"/>
  <c r="FD155" i="9"/>
  <c r="FA175" i="9"/>
  <c r="FB175" i="9"/>
  <c r="FC175" i="9"/>
  <c r="FD175" i="9"/>
  <c r="FA182" i="9"/>
  <c r="FB182" i="9"/>
  <c r="FC182" i="9"/>
  <c r="FD182" i="9"/>
  <c r="FA185" i="9"/>
  <c r="FB185" i="9"/>
  <c r="FC185" i="9"/>
  <c r="FD185" i="9"/>
  <c r="FA216" i="9"/>
  <c r="FB216" i="9"/>
  <c r="FC216" i="9"/>
  <c r="FD216" i="9"/>
  <c r="FA222" i="9"/>
  <c r="FB222" i="9"/>
  <c r="FC222" i="9"/>
  <c r="FD222" i="9"/>
  <c r="FA225" i="9"/>
  <c r="FB225" i="9"/>
  <c r="FC225" i="9"/>
  <c r="FD225" i="9"/>
  <c r="FA226" i="9"/>
  <c r="FB226" i="9"/>
  <c r="FC226" i="9"/>
  <c r="FD226" i="9"/>
  <c r="FA227" i="9"/>
  <c r="FB227" i="9"/>
  <c r="FC227" i="9"/>
  <c r="FD227" i="9"/>
  <c r="FA233" i="9"/>
  <c r="FB233" i="9"/>
  <c r="FC233" i="9"/>
  <c r="FD233" i="9"/>
  <c r="FA235" i="9"/>
  <c r="FB235" i="9"/>
  <c r="FC235" i="9"/>
  <c r="FD235" i="9"/>
  <c r="FA242" i="9"/>
  <c r="FB242" i="9"/>
  <c r="FC242" i="9"/>
  <c r="FD242" i="9"/>
  <c r="FA259" i="9"/>
  <c r="FB259" i="9"/>
  <c r="FC259" i="9"/>
  <c r="FD259" i="9"/>
  <c r="FA262" i="9"/>
  <c r="FB262" i="9"/>
  <c r="FC262" i="9"/>
  <c r="FD262" i="9"/>
  <c r="FA264" i="9"/>
  <c r="FB264" i="9"/>
  <c r="FC264" i="9"/>
  <c r="FD264" i="9"/>
  <c r="FA269" i="9"/>
  <c r="FB269" i="9"/>
  <c r="FC269" i="9"/>
  <c r="FD269" i="9"/>
  <c r="FA277" i="9"/>
  <c r="FB277" i="9"/>
  <c r="FC277" i="9"/>
  <c r="FD277" i="9"/>
  <c r="FA278" i="9"/>
  <c r="FB278" i="9"/>
  <c r="FC278" i="9"/>
  <c r="FD278" i="9"/>
  <c r="FA296" i="9"/>
  <c r="FB296" i="9"/>
  <c r="FC296" i="9"/>
  <c r="FD296" i="9"/>
  <c r="FA303" i="9"/>
  <c r="FB303" i="9"/>
  <c r="FC303" i="9"/>
  <c r="FD303" i="9"/>
  <c r="FA308" i="9"/>
  <c r="FB308" i="9"/>
  <c r="FC308" i="9"/>
  <c r="FD308" i="9"/>
  <c r="FA317" i="9"/>
  <c r="FB317" i="9"/>
  <c r="FC317" i="9"/>
  <c r="FD317" i="9"/>
  <c r="FA336" i="9"/>
  <c r="FB336" i="9"/>
  <c r="FC336" i="9"/>
  <c r="FD336" i="9"/>
  <c r="FA349" i="9"/>
  <c r="FB349" i="9"/>
  <c r="FC349" i="9"/>
  <c r="FD349" i="9"/>
  <c r="FA361" i="9"/>
  <c r="FB361" i="9"/>
  <c r="FC361" i="9"/>
  <c r="FD361" i="9"/>
  <c r="FA366" i="9"/>
  <c r="FB366" i="9"/>
  <c r="FC366" i="9"/>
  <c r="FD366" i="9"/>
  <c r="FA389" i="9"/>
  <c r="FB389" i="9"/>
  <c r="FC389" i="9"/>
  <c r="FD389" i="9"/>
  <c r="FA392" i="9"/>
  <c r="FB392" i="9"/>
  <c r="FC392" i="9"/>
  <c r="FD392" i="9"/>
  <c r="FA409" i="9"/>
  <c r="FB409" i="9"/>
  <c r="FC409" i="9"/>
  <c r="FD409" i="9"/>
  <c r="FE8" i="9"/>
  <c r="FD8" i="9"/>
  <c r="FC8" i="9"/>
  <c r="FB8" i="9"/>
  <c r="FA8" i="9"/>
  <c r="FE7" i="9"/>
  <c r="FD7" i="9"/>
  <c r="FC7" i="9"/>
  <c r="FB7" i="9"/>
  <c r="FA7" i="9"/>
  <c r="ED8" i="9"/>
  <c r="AB397" i="1"/>
  <c r="AB398" i="1"/>
  <c r="AB433" i="1"/>
  <c r="AA397" i="1"/>
  <c r="AA398" i="1"/>
  <c r="AA433" i="1"/>
  <c r="Z397" i="1"/>
  <c r="Z398" i="1"/>
  <c r="Z433" i="1"/>
  <c r="Y397" i="1"/>
  <c r="Y398" i="1"/>
  <c r="Y433" i="1"/>
  <c r="X397" i="1"/>
  <c r="X398" i="1"/>
  <c r="X433" i="1"/>
  <c r="W397" i="1"/>
  <c r="W398" i="1"/>
  <c r="W433" i="1"/>
  <c r="V397" i="1"/>
  <c r="V398" i="1"/>
  <c r="V433" i="1"/>
  <c r="U397" i="1"/>
  <c r="U398" i="1"/>
  <c r="U433" i="1"/>
  <c r="T397" i="1"/>
  <c r="T398" i="1"/>
  <c r="T433" i="1"/>
  <c r="S397" i="1"/>
  <c r="S398" i="1"/>
  <c r="S433" i="1"/>
  <c r="R397" i="1"/>
  <c r="R398" i="1"/>
  <c r="R433" i="1"/>
  <c r="Q397" i="1"/>
  <c r="Q398" i="1"/>
  <c r="Q433" i="1"/>
  <c r="P397" i="1"/>
  <c r="P398" i="1"/>
  <c r="P433" i="1"/>
  <c r="O397" i="1"/>
  <c r="O398" i="1"/>
  <c r="O433" i="1"/>
  <c r="N397" i="1"/>
  <c r="N398" i="1"/>
  <c r="N433" i="1"/>
  <c r="M397" i="1"/>
  <c r="M398" i="1"/>
  <c r="M433" i="1"/>
  <c r="L397" i="1"/>
  <c r="L398" i="1"/>
  <c r="L433" i="1"/>
  <c r="K397" i="1"/>
  <c r="K398" i="1"/>
  <c r="K433" i="1"/>
  <c r="J397" i="1"/>
  <c r="J398" i="1"/>
  <c r="J433" i="1"/>
  <c r="I397" i="1"/>
  <c r="I398" i="1"/>
  <c r="I433" i="1"/>
  <c r="H397" i="1"/>
  <c r="H398" i="1"/>
  <c r="H433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291" i="1"/>
  <c r="G290" i="1"/>
  <c r="G288" i="1"/>
  <c r="G287" i="1"/>
  <c r="G286" i="1"/>
  <c r="G285" i="1"/>
  <c r="G284" i="1"/>
  <c r="G283" i="1"/>
  <c r="G282" i="1"/>
  <c r="G280" i="1"/>
  <c r="G277" i="1"/>
  <c r="G276" i="1"/>
  <c r="G275" i="1"/>
  <c r="G274" i="1"/>
  <c r="G273" i="1"/>
  <c r="G272" i="1"/>
  <c r="G271" i="1"/>
  <c r="G270" i="1"/>
  <c r="G269" i="1"/>
  <c r="G266" i="1"/>
  <c r="G265" i="1"/>
  <c r="G264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193" i="1"/>
  <c r="G192" i="1"/>
  <c r="G191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65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39" i="1"/>
  <c r="G138" i="1"/>
  <c r="G137" i="1"/>
  <c r="G136" i="1"/>
  <c r="G135" i="1"/>
  <c r="G134" i="1"/>
  <c r="G131" i="1"/>
  <c r="G130" i="1"/>
  <c r="G129" i="1"/>
  <c r="G110" i="1"/>
  <c r="G109" i="1"/>
  <c r="G107" i="1"/>
  <c r="G106" i="1"/>
  <c r="G105" i="1"/>
  <c r="G104" i="1"/>
  <c r="G103" i="1"/>
  <c r="G102" i="1"/>
  <c r="G101" i="1"/>
  <c r="G96" i="1"/>
  <c r="G95" i="1"/>
  <c r="G92" i="1"/>
  <c r="G91" i="1"/>
  <c r="G90" i="1"/>
  <c r="G89" i="1"/>
  <c r="G88" i="1"/>
  <c r="G87" i="1"/>
  <c r="G85" i="1"/>
  <c r="G83" i="1"/>
  <c r="G79" i="1"/>
  <c r="G34" i="1"/>
  <c r="G33" i="1"/>
  <c r="G32" i="1"/>
  <c r="G31" i="1"/>
  <c r="G30" i="1"/>
  <c r="G29" i="1"/>
  <c r="G28" i="1"/>
  <c r="G27" i="1"/>
  <c r="G26" i="1"/>
  <c r="G24" i="1"/>
  <c r="G23" i="1"/>
  <c r="G22" i="1"/>
  <c r="G21" i="1"/>
  <c r="G20" i="1"/>
  <c r="G19" i="1"/>
  <c r="G18" i="1"/>
  <c r="G16" i="1"/>
  <c r="G15" i="1"/>
  <c r="G14" i="1"/>
  <c r="U94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Y268" i="10"/>
  <c r="X268" i="10"/>
  <c r="W277" i="10"/>
  <c r="V284" i="10"/>
  <c r="U290" i="10"/>
  <c r="Y227" i="10"/>
  <c r="X227" i="10"/>
  <c r="W235" i="10"/>
  <c r="V241" i="10"/>
  <c r="U246" i="10"/>
  <c r="W181" i="10"/>
  <c r="V187" i="10"/>
  <c r="U192" i="10"/>
  <c r="AC102" i="10"/>
  <c r="AB102" i="10"/>
  <c r="AA102" i="10"/>
  <c r="Z102" i="10"/>
  <c r="Y102" i="10"/>
  <c r="X102" i="10"/>
  <c r="W102" i="10"/>
  <c r="V104" i="10"/>
  <c r="U109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3" i="10"/>
  <c r="AQ267" i="10"/>
  <c r="AP267" i="10"/>
  <c r="AO267" i="10"/>
  <c r="AN267" i="10"/>
  <c r="AM267" i="10"/>
  <c r="AL267" i="10"/>
  <c r="AK267" i="10"/>
  <c r="AJ267" i="10"/>
  <c r="AI267" i="10"/>
  <c r="AH267" i="10"/>
  <c r="AG267" i="10"/>
  <c r="AF267" i="10"/>
  <c r="AE267" i="10"/>
  <c r="AD267" i="10"/>
  <c r="AC267" i="10"/>
  <c r="AB267" i="10"/>
  <c r="Y267" i="10"/>
  <c r="X267" i="10"/>
  <c r="W276" i="10"/>
  <c r="V283" i="10"/>
  <c r="U289" i="10"/>
  <c r="Y226" i="10"/>
  <c r="X226" i="10"/>
  <c r="W234" i="10"/>
  <c r="V240" i="10"/>
  <c r="U245" i="10"/>
  <c r="U191" i="10"/>
  <c r="AC101" i="10"/>
  <c r="AB101" i="10"/>
  <c r="AA101" i="10"/>
  <c r="Z101" i="10"/>
  <c r="Y101" i="10"/>
  <c r="X101" i="10"/>
  <c r="W101" i="10"/>
  <c r="V103" i="10"/>
  <c r="U108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2" i="10"/>
  <c r="AQ266" i="10"/>
  <c r="AP266" i="10"/>
  <c r="AO266" i="10"/>
  <c r="AN266" i="10"/>
  <c r="AM266" i="10"/>
  <c r="AL266" i="10"/>
  <c r="AK266" i="10"/>
  <c r="AJ266" i="10"/>
  <c r="AI266" i="10"/>
  <c r="AH266" i="10"/>
  <c r="AG266" i="10"/>
  <c r="AF266" i="10"/>
  <c r="AE266" i="10"/>
  <c r="AD266" i="10"/>
  <c r="AC266" i="10"/>
  <c r="AB266" i="10"/>
  <c r="Y266" i="10"/>
  <c r="X266" i="10"/>
  <c r="W275" i="10"/>
  <c r="V282" i="10"/>
  <c r="U287" i="10"/>
  <c r="Y225" i="10"/>
  <c r="X225" i="10"/>
  <c r="W233" i="10"/>
  <c r="V239" i="10"/>
  <c r="U244" i="10"/>
  <c r="U190" i="10"/>
  <c r="AA145" i="10"/>
  <c r="Z145" i="10"/>
  <c r="Y145" i="10"/>
  <c r="X145" i="10"/>
  <c r="W146" i="10"/>
  <c r="V151" i="10"/>
  <c r="AC100" i="10"/>
  <c r="AB100" i="10"/>
  <c r="AA100" i="10"/>
  <c r="Z100" i="10"/>
  <c r="Y100" i="10"/>
  <c r="X100" i="10"/>
  <c r="W100" i="10"/>
  <c r="V102" i="10"/>
  <c r="U106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1" i="10"/>
  <c r="AQ265" i="10"/>
  <c r="AP265" i="10"/>
  <c r="AO265" i="10"/>
  <c r="AN265" i="10"/>
  <c r="AM265" i="10"/>
  <c r="AL265" i="10"/>
  <c r="AK265" i="10"/>
  <c r="AJ265" i="10"/>
  <c r="AI265" i="10"/>
  <c r="AH265" i="10"/>
  <c r="AG265" i="10"/>
  <c r="AF265" i="10"/>
  <c r="AE265" i="10"/>
  <c r="AD265" i="10"/>
  <c r="AC265" i="10"/>
  <c r="AB265" i="10"/>
  <c r="Y265" i="10"/>
  <c r="X265" i="10"/>
  <c r="W274" i="10"/>
  <c r="V281" i="10"/>
  <c r="U286" i="10"/>
  <c r="Y224" i="10"/>
  <c r="X224" i="10"/>
  <c r="W232" i="10"/>
  <c r="V238" i="10"/>
  <c r="U243" i="10"/>
  <c r="AA144" i="10"/>
  <c r="Z144" i="10"/>
  <c r="Y144" i="10"/>
  <c r="X144" i="10"/>
  <c r="W145" i="10"/>
  <c r="V150" i="10"/>
  <c r="AC99" i="10"/>
  <c r="AB99" i="10"/>
  <c r="AA99" i="10"/>
  <c r="Z99" i="10"/>
  <c r="Y99" i="10"/>
  <c r="X99" i="10"/>
  <c r="W99" i="10"/>
  <c r="V101" i="10"/>
  <c r="U105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0" i="10"/>
  <c r="AQ264" i="10"/>
  <c r="AP264" i="10"/>
  <c r="AO264" i="10"/>
  <c r="AN264" i="10"/>
  <c r="AM264" i="10"/>
  <c r="AL264" i="10"/>
  <c r="AK264" i="10"/>
  <c r="AJ264" i="10"/>
  <c r="AI264" i="10"/>
  <c r="AH264" i="10"/>
  <c r="AG264" i="10"/>
  <c r="AF264" i="10"/>
  <c r="AE264" i="10"/>
  <c r="AD264" i="10"/>
  <c r="AC264" i="10"/>
  <c r="AB264" i="10"/>
  <c r="Y264" i="10"/>
  <c r="X264" i="10"/>
  <c r="W273" i="10"/>
  <c r="V279" i="10"/>
  <c r="U285" i="10"/>
  <c r="Y223" i="10"/>
  <c r="X223" i="10"/>
  <c r="W231" i="10"/>
  <c r="V237" i="10"/>
  <c r="U242" i="10"/>
  <c r="AA143" i="10"/>
  <c r="Z143" i="10"/>
  <c r="Y143" i="10"/>
  <c r="X143" i="10"/>
  <c r="W144" i="10"/>
  <c r="V149" i="10"/>
  <c r="AC98" i="10"/>
  <c r="AB98" i="10"/>
  <c r="AA98" i="10"/>
  <c r="Z98" i="10"/>
  <c r="Y98" i="10"/>
  <c r="X98" i="10"/>
  <c r="W98" i="10"/>
  <c r="V100" i="10"/>
  <c r="U104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29" i="10"/>
  <c r="AQ263" i="10"/>
  <c r="AP263" i="10"/>
  <c r="AO263" i="10"/>
  <c r="AN263" i="10"/>
  <c r="AM263" i="10"/>
  <c r="AL263" i="10"/>
  <c r="AK263" i="10"/>
  <c r="AJ263" i="10"/>
  <c r="AI263" i="10"/>
  <c r="AH263" i="10"/>
  <c r="AG263" i="10"/>
  <c r="AF263" i="10"/>
  <c r="AE263" i="10"/>
  <c r="AD263" i="10"/>
  <c r="AC263" i="10"/>
  <c r="AB263" i="10"/>
  <c r="Y263" i="10"/>
  <c r="X263" i="10"/>
  <c r="W272" i="10"/>
  <c r="V278" i="10"/>
  <c r="U284" i="10"/>
  <c r="Y222" i="10"/>
  <c r="X222" i="10"/>
  <c r="W230" i="10"/>
  <c r="V236" i="10"/>
  <c r="U241" i="10"/>
  <c r="U187" i="10"/>
  <c r="AA142" i="10"/>
  <c r="Z142" i="10"/>
  <c r="Y142" i="10"/>
  <c r="X142" i="10"/>
  <c r="W143" i="10"/>
  <c r="V148" i="10"/>
  <c r="U152" i="10"/>
  <c r="AC97" i="10"/>
  <c r="AB97" i="10"/>
  <c r="AA97" i="10"/>
  <c r="Z97" i="10"/>
  <c r="Y97" i="10"/>
  <c r="X97" i="10"/>
  <c r="W97" i="10"/>
  <c r="V99" i="10"/>
  <c r="U103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8" i="10"/>
  <c r="AQ262" i="10"/>
  <c r="AP262" i="10"/>
  <c r="AO262" i="10"/>
  <c r="AN262" i="10"/>
  <c r="AM262" i="10"/>
  <c r="AL262" i="10"/>
  <c r="AK262" i="10"/>
  <c r="AJ262" i="10"/>
  <c r="AI262" i="10"/>
  <c r="AH262" i="10"/>
  <c r="AG262" i="10"/>
  <c r="AF262" i="10"/>
  <c r="AE262" i="10"/>
  <c r="AD262" i="10"/>
  <c r="AC262" i="10"/>
  <c r="AB262" i="10"/>
  <c r="Y262" i="10"/>
  <c r="X262" i="10"/>
  <c r="W271" i="10"/>
  <c r="V277" i="10"/>
  <c r="U283" i="10"/>
  <c r="Y221" i="10"/>
  <c r="X221" i="10"/>
  <c r="W229" i="10"/>
  <c r="V235" i="10"/>
  <c r="U240" i="10"/>
  <c r="U186" i="10"/>
  <c r="AA141" i="10"/>
  <c r="Z141" i="10"/>
  <c r="Y141" i="10"/>
  <c r="X141" i="10"/>
  <c r="W142" i="10"/>
  <c r="V147" i="10"/>
  <c r="U151" i="10"/>
  <c r="AC96" i="10"/>
  <c r="AB96" i="10"/>
  <c r="AA96" i="10"/>
  <c r="Z96" i="10"/>
  <c r="Y96" i="10"/>
  <c r="X96" i="10"/>
  <c r="W96" i="10"/>
  <c r="V98" i="10"/>
  <c r="U102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7" i="10"/>
  <c r="AQ261" i="10"/>
  <c r="AP261" i="10"/>
  <c r="AO261" i="10"/>
  <c r="AN261" i="10"/>
  <c r="AM261" i="10"/>
  <c r="AL261" i="10"/>
  <c r="AK261" i="10"/>
  <c r="AJ261" i="10"/>
  <c r="AI261" i="10"/>
  <c r="AH261" i="10"/>
  <c r="AG261" i="10"/>
  <c r="AF261" i="10"/>
  <c r="AE261" i="10"/>
  <c r="AD261" i="10"/>
  <c r="AC261" i="10"/>
  <c r="AB261" i="10"/>
  <c r="Y261" i="10"/>
  <c r="X261" i="10"/>
  <c r="W270" i="10"/>
  <c r="V276" i="10"/>
  <c r="U282" i="10"/>
  <c r="Y220" i="10"/>
  <c r="X220" i="10"/>
  <c r="W228" i="10"/>
  <c r="V234" i="10"/>
  <c r="U239" i="10"/>
  <c r="U185" i="10"/>
  <c r="AA140" i="10"/>
  <c r="Z140" i="10"/>
  <c r="Y140" i="10"/>
  <c r="X140" i="10"/>
  <c r="W141" i="10"/>
  <c r="V146" i="10"/>
  <c r="U150" i="10"/>
  <c r="AC95" i="10"/>
  <c r="AB95" i="10"/>
  <c r="AA95" i="10"/>
  <c r="Z95" i="10"/>
  <c r="Y95" i="10"/>
  <c r="X95" i="10"/>
  <c r="W95" i="10"/>
  <c r="V97" i="10"/>
  <c r="U101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6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Y260" i="10"/>
  <c r="X260" i="10"/>
  <c r="W269" i="10"/>
  <c r="V275" i="10"/>
  <c r="U281" i="10"/>
  <c r="Y219" i="10"/>
  <c r="X219" i="10"/>
  <c r="W227" i="10"/>
  <c r="V233" i="10"/>
  <c r="U238" i="10"/>
  <c r="U184" i="10"/>
  <c r="AA139" i="10"/>
  <c r="Z139" i="10"/>
  <c r="Y139" i="10"/>
  <c r="X139" i="10"/>
  <c r="W140" i="10"/>
  <c r="V145" i="10"/>
  <c r="U149" i="10"/>
  <c r="AC94" i="10"/>
  <c r="AB94" i="10"/>
  <c r="AA94" i="10"/>
  <c r="Z94" i="10"/>
  <c r="Y94" i="10"/>
  <c r="X94" i="10"/>
  <c r="W94" i="10"/>
  <c r="V96" i="10"/>
  <c r="U100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5" i="10"/>
  <c r="AQ259" i="10"/>
  <c r="AP259" i="10"/>
  <c r="AO259" i="10"/>
  <c r="AN259" i="10"/>
  <c r="AM259" i="10"/>
  <c r="AL259" i="10"/>
  <c r="AK259" i="10"/>
  <c r="AJ259" i="10"/>
  <c r="AI259" i="10"/>
  <c r="AH259" i="10"/>
  <c r="AG259" i="10"/>
  <c r="AF259" i="10"/>
  <c r="AE259" i="10"/>
  <c r="AD259" i="10"/>
  <c r="AC259" i="10"/>
  <c r="AB259" i="10"/>
  <c r="Y259" i="10"/>
  <c r="X259" i="10"/>
  <c r="W268" i="10"/>
  <c r="V274" i="10"/>
  <c r="U279" i="10"/>
  <c r="Y218" i="10"/>
  <c r="X218" i="10"/>
  <c r="W226" i="10"/>
  <c r="V232" i="10"/>
  <c r="U237" i="10"/>
  <c r="U183" i="10"/>
  <c r="AA138" i="10"/>
  <c r="Z138" i="10"/>
  <c r="Y138" i="10"/>
  <c r="X138" i="10"/>
  <c r="W139" i="10"/>
  <c r="V144" i="10"/>
  <c r="U148" i="10"/>
  <c r="AC93" i="10"/>
  <c r="AB93" i="10"/>
  <c r="AA93" i="10"/>
  <c r="Z93" i="10"/>
  <c r="Y93" i="10"/>
  <c r="X93" i="10"/>
  <c r="W93" i="10"/>
  <c r="V9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AQ258" i="10"/>
  <c r="AP258" i="10"/>
  <c r="AO258" i="10"/>
  <c r="AN258" i="10"/>
  <c r="AM258" i="10"/>
  <c r="AL258" i="10"/>
  <c r="AK258" i="10"/>
  <c r="AJ258" i="10"/>
  <c r="AI258" i="10"/>
  <c r="AH258" i="10"/>
  <c r="AG258" i="10"/>
  <c r="AF258" i="10"/>
  <c r="AE258" i="10"/>
  <c r="AD258" i="10"/>
  <c r="AC258" i="10"/>
  <c r="AB258" i="10"/>
  <c r="Y258" i="10"/>
  <c r="X258" i="10"/>
  <c r="W267" i="10"/>
  <c r="V273" i="10"/>
  <c r="Y217" i="10"/>
  <c r="X217" i="10"/>
  <c r="W225" i="10"/>
  <c r="V231" i="10"/>
  <c r="U236" i="10"/>
  <c r="U182" i="10"/>
  <c r="AA137" i="10"/>
  <c r="Z137" i="10"/>
  <c r="Y137" i="10"/>
  <c r="X137" i="10"/>
  <c r="W138" i="10"/>
  <c r="V143" i="10"/>
  <c r="U147" i="10"/>
  <c r="AC92" i="10"/>
  <c r="AB92" i="10"/>
  <c r="AA92" i="10"/>
  <c r="Z92" i="10"/>
  <c r="Y92" i="10"/>
  <c r="X92" i="10"/>
  <c r="W92" i="10"/>
  <c r="V9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3" i="10"/>
  <c r="AQ257" i="10"/>
  <c r="AP257" i="10"/>
  <c r="AO257" i="10"/>
  <c r="AN257" i="10"/>
  <c r="AM257" i="10"/>
  <c r="AL257" i="10"/>
  <c r="AK257" i="10"/>
  <c r="AJ257" i="10"/>
  <c r="AI257" i="10"/>
  <c r="AH257" i="10"/>
  <c r="AG257" i="10"/>
  <c r="AF257" i="10"/>
  <c r="AE257" i="10"/>
  <c r="AD257" i="10"/>
  <c r="AC257" i="10"/>
  <c r="AB257" i="10"/>
  <c r="Y257" i="10"/>
  <c r="X257" i="10"/>
  <c r="W266" i="10"/>
  <c r="V272" i="10"/>
  <c r="Y216" i="10"/>
  <c r="X216" i="10"/>
  <c r="W224" i="10"/>
  <c r="V230" i="10"/>
  <c r="U235" i="10"/>
  <c r="U181" i="10"/>
  <c r="AA136" i="10"/>
  <c r="Z136" i="10"/>
  <c r="Y136" i="10"/>
  <c r="X136" i="10"/>
  <c r="W137" i="10"/>
  <c r="V142" i="10"/>
  <c r="U146" i="10"/>
  <c r="AC91" i="10"/>
  <c r="AB91" i="10"/>
  <c r="AA91" i="10"/>
  <c r="Z91" i="10"/>
  <c r="Y91" i="10"/>
  <c r="X91" i="10"/>
  <c r="W91" i="10"/>
  <c r="V9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2" i="10"/>
  <c r="AQ256" i="10"/>
  <c r="AP256" i="10"/>
  <c r="AO256" i="10"/>
  <c r="AN256" i="10"/>
  <c r="AM256" i="10"/>
  <c r="AL256" i="10"/>
  <c r="AK256" i="10"/>
  <c r="AJ256" i="10"/>
  <c r="AI256" i="10"/>
  <c r="AH256" i="10"/>
  <c r="AG256" i="10"/>
  <c r="AF256" i="10"/>
  <c r="AE256" i="10"/>
  <c r="AD256" i="10"/>
  <c r="AC256" i="10"/>
  <c r="AB256" i="10"/>
  <c r="Y256" i="10"/>
  <c r="X256" i="10"/>
  <c r="W265" i="10"/>
  <c r="V271" i="10"/>
  <c r="U276" i="10"/>
  <c r="Y215" i="10"/>
  <c r="X215" i="10"/>
  <c r="W223" i="10"/>
  <c r="V229" i="10"/>
  <c r="U234" i="10"/>
  <c r="U180" i="10"/>
  <c r="AA135" i="10"/>
  <c r="Z135" i="10"/>
  <c r="Y135" i="10"/>
  <c r="X135" i="10"/>
  <c r="W136" i="10"/>
  <c r="V141" i="10"/>
  <c r="U145" i="10"/>
  <c r="AC90" i="10"/>
  <c r="AB90" i="10"/>
  <c r="AA90" i="10"/>
  <c r="Z90" i="10"/>
  <c r="Y90" i="10"/>
  <c r="X90" i="10"/>
  <c r="W90" i="10"/>
  <c r="V92" i="10"/>
  <c r="U95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1" i="10"/>
  <c r="AQ255" i="10"/>
  <c r="AP255" i="10"/>
  <c r="AO255" i="10"/>
  <c r="AN255" i="10"/>
  <c r="AM255" i="10"/>
  <c r="AL255" i="10"/>
  <c r="AK255" i="10"/>
  <c r="AJ255" i="10"/>
  <c r="AI255" i="10"/>
  <c r="AH255" i="10"/>
  <c r="AG255" i="10"/>
  <c r="AF255" i="10"/>
  <c r="AE255" i="10"/>
  <c r="AD255" i="10"/>
  <c r="AC255" i="10"/>
  <c r="AB255" i="10"/>
  <c r="Y255" i="10"/>
  <c r="X255" i="10"/>
  <c r="W264" i="10"/>
  <c r="V270" i="10"/>
  <c r="U275" i="10"/>
  <c r="Y214" i="10"/>
  <c r="X214" i="10"/>
  <c r="W222" i="10"/>
  <c r="V228" i="10"/>
  <c r="U233" i="10"/>
  <c r="U179" i="10"/>
  <c r="AA134" i="10"/>
  <c r="Z134" i="10"/>
  <c r="Y134" i="10"/>
  <c r="X134" i="10"/>
  <c r="W135" i="10"/>
  <c r="V140" i="10"/>
  <c r="U144" i="10"/>
  <c r="AC89" i="10"/>
  <c r="AB89" i="10"/>
  <c r="AA89" i="10"/>
  <c r="Z89" i="10"/>
  <c r="Y89" i="10"/>
  <c r="X89" i="10"/>
  <c r="W89" i="10"/>
  <c r="V9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0" i="10"/>
  <c r="AQ254" i="10"/>
  <c r="AP254" i="10"/>
  <c r="AO254" i="10"/>
  <c r="AN254" i="10"/>
  <c r="AM254" i="10"/>
  <c r="AL254" i="10"/>
  <c r="AK254" i="10"/>
  <c r="AJ254" i="10"/>
  <c r="AI254" i="10"/>
  <c r="AH254" i="10"/>
  <c r="AG254" i="10"/>
  <c r="AF254" i="10"/>
  <c r="AE254" i="10"/>
  <c r="AD254" i="10"/>
  <c r="AC254" i="10"/>
  <c r="AB254" i="10"/>
  <c r="Y254" i="10"/>
  <c r="X254" i="10"/>
  <c r="W263" i="10"/>
  <c r="V269" i="10"/>
  <c r="U274" i="10"/>
  <c r="Y213" i="10"/>
  <c r="X213" i="10"/>
  <c r="W221" i="10"/>
  <c r="V227" i="10"/>
  <c r="U232" i="10"/>
  <c r="U178" i="10"/>
  <c r="AA133" i="10"/>
  <c r="Z133" i="10"/>
  <c r="Y133" i="10"/>
  <c r="X133" i="10"/>
  <c r="W134" i="10"/>
  <c r="V138" i="10"/>
  <c r="U143" i="10"/>
  <c r="AC88" i="10"/>
  <c r="AB88" i="10"/>
  <c r="AA88" i="10"/>
  <c r="Z88" i="10"/>
  <c r="Y88" i="10"/>
  <c r="X88" i="10"/>
  <c r="W88" i="10"/>
  <c r="V9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19" i="10"/>
  <c r="AQ253" i="10"/>
  <c r="AP253" i="10"/>
  <c r="AO253" i="10"/>
  <c r="AN253" i="10"/>
  <c r="AM253" i="10"/>
  <c r="AL253" i="10"/>
  <c r="AK253" i="10"/>
  <c r="AJ253" i="10"/>
  <c r="AI253" i="10"/>
  <c r="AH253" i="10"/>
  <c r="AG253" i="10"/>
  <c r="AF253" i="10"/>
  <c r="AE253" i="10"/>
  <c r="AD253" i="10"/>
  <c r="AC253" i="10"/>
  <c r="AB253" i="10"/>
  <c r="Y253" i="10"/>
  <c r="X253" i="10"/>
  <c r="W262" i="10"/>
  <c r="V268" i="10"/>
  <c r="U273" i="10"/>
  <c r="Y212" i="10"/>
  <c r="X212" i="10"/>
  <c r="W220" i="10"/>
  <c r="V226" i="10"/>
  <c r="U231" i="10"/>
  <c r="U177" i="10"/>
  <c r="AA132" i="10"/>
  <c r="Z132" i="10"/>
  <c r="Y132" i="10"/>
  <c r="X132" i="10"/>
  <c r="W133" i="10"/>
  <c r="V137" i="10"/>
  <c r="U142" i="10"/>
  <c r="AC87" i="10"/>
  <c r="AB87" i="10"/>
  <c r="AA87" i="10"/>
  <c r="Z87" i="10"/>
  <c r="Y87" i="10"/>
  <c r="X87" i="10"/>
  <c r="W87" i="10"/>
  <c r="V8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8" i="10"/>
  <c r="AQ252" i="10"/>
  <c r="AP252" i="10"/>
  <c r="AO252" i="10"/>
  <c r="AN252" i="10"/>
  <c r="AM252" i="10"/>
  <c r="AL252" i="10"/>
  <c r="AK252" i="10"/>
  <c r="AJ252" i="10"/>
  <c r="AI252" i="10"/>
  <c r="AH252" i="10"/>
  <c r="AG252" i="10"/>
  <c r="AF252" i="10"/>
  <c r="AE252" i="10"/>
  <c r="AD252" i="10"/>
  <c r="AC252" i="10"/>
  <c r="AB252" i="10"/>
  <c r="Y252" i="10"/>
  <c r="X252" i="10"/>
  <c r="W261" i="10"/>
  <c r="V267" i="10"/>
  <c r="U272" i="10"/>
  <c r="Y211" i="10"/>
  <c r="X211" i="10"/>
  <c r="W219" i="10"/>
  <c r="V225" i="10"/>
  <c r="U230" i="10"/>
  <c r="U176" i="10"/>
  <c r="AA131" i="10"/>
  <c r="Z131" i="10"/>
  <c r="Y131" i="10"/>
  <c r="X131" i="10"/>
  <c r="W132" i="10"/>
  <c r="V136" i="10"/>
  <c r="U141" i="10"/>
  <c r="AC86" i="10"/>
  <c r="AB86" i="10"/>
  <c r="AA86" i="10"/>
  <c r="Z86" i="10"/>
  <c r="Y86" i="10"/>
  <c r="X86" i="10"/>
  <c r="W86" i="10"/>
  <c r="V88" i="10"/>
  <c r="U91" i="10"/>
  <c r="AG18" i="10"/>
  <c r="AF18" i="10"/>
  <c r="AC18" i="10"/>
  <c r="AB18" i="10"/>
  <c r="AA18" i="10"/>
  <c r="Z18" i="10"/>
  <c r="Y18" i="10"/>
  <c r="X18" i="10"/>
  <c r="W18" i="10"/>
  <c r="V18" i="10"/>
  <c r="U17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Y251" i="10"/>
  <c r="X251" i="10"/>
  <c r="W260" i="10"/>
  <c r="V266" i="10"/>
  <c r="U271" i="10"/>
  <c r="Y210" i="10"/>
  <c r="X210" i="10"/>
  <c r="W218" i="10"/>
  <c r="V224" i="10"/>
  <c r="U175" i="10"/>
  <c r="AA130" i="10"/>
  <c r="Z130" i="10"/>
  <c r="Y130" i="10"/>
  <c r="X130" i="10"/>
  <c r="W131" i="10"/>
  <c r="V135" i="10"/>
  <c r="U140" i="10"/>
  <c r="AC85" i="10"/>
  <c r="AB85" i="10"/>
  <c r="AA85" i="10"/>
  <c r="Z85" i="10"/>
  <c r="Y85" i="10"/>
  <c r="X85" i="10"/>
  <c r="W85" i="10"/>
  <c r="V87" i="10"/>
  <c r="U90" i="10"/>
  <c r="AG17" i="10"/>
  <c r="AF17" i="10"/>
  <c r="AC17" i="10"/>
  <c r="AB17" i="10"/>
  <c r="AA17" i="10"/>
  <c r="Z17" i="10"/>
  <c r="Y17" i="10"/>
  <c r="X17" i="10"/>
  <c r="W17" i="10"/>
  <c r="V17" i="10"/>
  <c r="AE334" i="10"/>
  <c r="AD334" i="10"/>
  <c r="Y250" i="10"/>
  <c r="X250" i="10"/>
  <c r="W259" i="10"/>
  <c r="V265" i="10"/>
  <c r="U270" i="10"/>
  <c r="Y209" i="10"/>
  <c r="X209" i="10"/>
  <c r="W216" i="10"/>
  <c r="V223" i="10"/>
  <c r="U174" i="10"/>
  <c r="AA129" i="10"/>
  <c r="Z129" i="10"/>
  <c r="Y129" i="10"/>
  <c r="X129" i="10"/>
  <c r="W130" i="10"/>
  <c r="V134" i="10"/>
  <c r="U138" i="10"/>
  <c r="AC84" i="10"/>
  <c r="AB84" i="10"/>
  <c r="AA84" i="10"/>
  <c r="Z84" i="10"/>
  <c r="Y84" i="10"/>
  <c r="X84" i="10"/>
  <c r="W84" i="10"/>
  <c r="V86" i="10"/>
  <c r="U89" i="10"/>
  <c r="AG16" i="10"/>
  <c r="AF16" i="10"/>
  <c r="AC16" i="10"/>
  <c r="AB16" i="10"/>
  <c r="AA16" i="10"/>
  <c r="Z16" i="10"/>
  <c r="Y16" i="10"/>
  <c r="X16" i="10"/>
  <c r="W16" i="10"/>
  <c r="V16" i="10"/>
  <c r="U15" i="10"/>
  <c r="AE333" i="10"/>
  <c r="AD333" i="10"/>
  <c r="AC333" i="10"/>
  <c r="AB333" i="10"/>
  <c r="AA333" i="10"/>
  <c r="Z333" i="10"/>
  <c r="Y333" i="10"/>
  <c r="X333" i="10"/>
  <c r="W343" i="10"/>
  <c r="V354" i="10"/>
  <c r="U359" i="10"/>
  <c r="W258" i="10"/>
  <c r="V264" i="10"/>
  <c r="U269" i="10"/>
  <c r="Y208" i="10"/>
  <c r="X208" i="10"/>
  <c r="U173" i="10"/>
  <c r="AA128" i="10"/>
  <c r="Z128" i="10"/>
  <c r="Y128" i="10"/>
  <c r="X128" i="10"/>
  <c r="W129" i="10"/>
  <c r="V133" i="10"/>
  <c r="U137" i="10"/>
  <c r="AC83" i="10"/>
  <c r="AB83" i="10"/>
  <c r="AA83" i="10"/>
  <c r="Z83" i="10"/>
  <c r="Y83" i="10"/>
  <c r="X83" i="10"/>
  <c r="W83" i="10"/>
  <c r="V84" i="10"/>
  <c r="U88" i="10"/>
  <c r="AG15" i="10"/>
  <c r="AF15" i="10"/>
  <c r="AC15" i="10"/>
  <c r="AB15" i="10"/>
  <c r="AA15" i="10"/>
  <c r="Z15" i="10"/>
  <c r="Y15" i="10"/>
  <c r="X15" i="10"/>
  <c r="W15" i="10"/>
  <c r="V15" i="10"/>
  <c r="U14" i="10"/>
  <c r="AC346" i="10"/>
  <c r="AB346" i="10"/>
  <c r="W257" i="10"/>
  <c r="V263" i="10"/>
  <c r="U268" i="10"/>
  <c r="Y207" i="10"/>
  <c r="X207" i="10"/>
  <c r="U172" i="10"/>
  <c r="AA127" i="10"/>
  <c r="Z127" i="10"/>
  <c r="Y127" i="10"/>
  <c r="X127" i="10"/>
  <c r="W128" i="10"/>
  <c r="V132" i="10"/>
  <c r="U136" i="10"/>
  <c r="AC82" i="10"/>
  <c r="AB82" i="10"/>
  <c r="AA82" i="10"/>
  <c r="Z82" i="10"/>
  <c r="Y82" i="10"/>
  <c r="X82" i="10"/>
  <c r="W82" i="10"/>
  <c r="V83" i="10"/>
  <c r="U87" i="10"/>
  <c r="AG14" i="10"/>
  <c r="AF14" i="10"/>
  <c r="AC14" i="10"/>
  <c r="AB14" i="10"/>
  <c r="AA14" i="10"/>
  <c r="Z14" i="10"/>
  <c r="Y14" i="10"/>
  <c r="X14" i="10"/>
  <c r="W14" i="10"/>
  <c r="V14" i="10"/>
  <c r="U13" i="10"/>
  <c r="AC345" i="10"/>
  <c r="AB345" i="10"/>
  <c r="W255" i="10"/>
  <c r="V262" i="10"/>
  <c r="Y206" i="10"/>
  <c r="X206" i="10"/>
  <c r="U171" i="10"/>
  <c r="AA126" i="10"/>
  <c r="Z126" i="10"/>
  <c r="Y126" i="10"/>
  <c r="X126" i="10"/>
  <c r="W127" i="10"/>
  <c r="V131" i="10"/>
  <c r="U135" i="10"/>
  <c r="AC81" i="10"/>
  <c r="AB81" i="10"/>
  <c r="AA81" i="10"/>
  <c r="Z81" i="10"/>
  <c r="W81" i="10"/>
  <c r="V82" i="10"/>
  <c r="U86" i="10"/>
  <c r="AG13" i="10"/>
  <c r="AF13" i="10"/>
  <c r="AC13" i="10"/>
  <c r="AB13" i="10"/>
  <c r="AA13" i="10"/>
  <c r="Z13" i="10"/>
  <c r="Y13" i="10"/>
  <c r="X13" i="10"/>
  <c r="W13" i="10"/>
  <c r="V13" i="10"/>
  <c r="AC344" i="10"/>
  <c r="AB344" i="10"/>
  <c r="W254" i="10"/>
  <c r="V261" i="10"/>
  <c r="Y205" i="10"/>
  <c r="X205" i="10"/>
  <c r="AA125" i="10"/>
  <c r="Z125" i="10"/>
  <c r="Y125" i="10"/>
  <c r="X125" i="10"/>
  <c r="W126" i="10"/>
  <c r="V130" i="10"/>
  <c r="U134" i="10"/>
  <c r="AC80" i="10"/>
  <c r="AB80" i="10"/>
  <c r="AA80" i="10"/>
  <c r="Z80" i="10"/>
  <c r="W80" i="10"/>
  <c r="V81" i="10"/>
  <c r="U84" i="10"/>
  <c r="AG12" i="10"/>
  <c r="AF12" i="10"/>
  <c r="AC12" i="10"/>
  <c r="AB12" i="10"/>
  <c r="AA12" i="10"/>
  <c r="Z12" i="10"/>
  <c r="Y12" i="10"/>
  <c r="X12" i="10"/>
  <c r="W12" i="10"/>
  <c r="V12" i="10"/>
  <c r="AA349" i="10"/>
  <c r="X357" i="10"/>
  <c r="W253" i="10"/>
  <c r="V260" i="10"/>
  <c r="U265" i="10"/>
  <c r="Y204" i="10"/>
  <c r="X204" i="10"/>
  <c r="AA124" i="10"/>
  <c r="Z124" i="10"/>
  <c r="Y124" i="10"/>
  <c r="X124" i="10"/>
  <c r="W125" i="10"/>
  <c r="V129" i="10"/>
  <c r="U133" i="10"/>
  <c r="AC79" i="10"/>
  <c r="AB79" i="10"/>
  <c r="W79" i="10"/>
  <c r="V80" i="10"/>
  <c r="U82" i="10"/>
  <c r="AG11" i="10"/>
  <c r="AF11" i="10"/>
  <c r="AC11" i="10"/>
  <c r="AB11" i="10"/>
  <c r="Y11" i="10"/>
  <c r="X11" i="10"/>
  <c r="W11" i="10"/>
  <c r="V11" i="10"/>
  <c r="Y352" i="10"/>
  <c r="U264" i="10"/>
  <c r="Y203" i="10"/>
  <c r="X203" i="10"/>
  <c r="Y123" i="10"/>
  <c r="X123" i="10"/>
  <c r="W124" i="10"/>
  <c r="V128" i="10"/>
  <c r="AC78" i="10"/>
  <c r="AB78" i="10"/>
  <c r="W78" i="10"/>
  <c r="V79" i="10"/>
  <c r="AG10" i="10"/>
  <c r="AF10" i="10"/>
  <c r="AC10" i="10"/>
  <c r="AB10" i="10"/>
  <c r="Y10" i="10"/>
  <c r="X10" i="10"/>
  <c r="W10" i="10"/>
  <c r="V10" i="10"/>
  <c r="Y351" i="10"/>
  <c r="X351" i="10"/>
  <c r="W361" i="10"/>
  <c r="V372" i="10"/>
  <c r="U377" i="10"/>
  <c r="U263" i="10"/>
  <c r="Y202" i="10"/>
  <c r="X202" i="10"/>
  <c r="Y122" i="10"/>
  <c r="X122" i="10"/>
  <c r="W123" i="10"/>
  <c r="V126" i="10"/>
  <c r="AC77" i="10"/>
  <c r="AB77" i="10"/>
  <c r="W77" i="10"/>
  <c r="V78" i="10"/>
  <c r="Y9" i="10"/>
  <c r="X9" i="10"/>
  <c r="W9" i="10"/>
  <c r="V9" i="10"/>
  <c r="U386" i="10"/>
  <c r="Y201" i="10"/>
  <c r="X201" i="10"/>
  <c r="U164" i="10"/>
  <c r="Y121" i="10"/>
  <c r="X121" i="10"/>
  <c r="W122" i="10"/>
  <c r="V125" i="10"/>
  <c r="U130" i="10"/>
  <c r="AC76" i="10"/>
  <c r="AB76" i="10"/>
  <c r="W76" i="10"/>
  <c r="V77" i="10"/>
  <c r="U78" i="10"/>
  <c r="Y8" i="10"/>
  <c r="X8" i="10"/>
  <c r="W8" i="10"/>
  <c r="V8" i="10"/>
  <c r="U385" i="10"/>
  <c r="Y200" i="10"/>
  <c r="X200" i="10"/>
  <c r="Y120" i="10"/>
  <c r="X120" i="10"/>
  <c r="W121" i="10"/>
  <c r="V124" i="10"/>
  <c r="U129" i="10"/>
  <c r="AC75" i="10"/>
  <c r="AB75" i="10"/>
  <c r="W75" i="10"/>
  <c r="V76" i="10"/>
  <c r="Y7" i="10"/>
  <c r="X7" i="10"/>
  <c r="U384" i="10"/>
  <c r="Y199" i="10"/>
  <c r="X199" i="10"/>
  <c r="W120" i="10"/>
  <c r="V123" i="10"/>
  <c r="U128" i="10"/>
  <c r="W74" i="10"/>
  <c r="V75" i="10"/>
  <c r="Y6" i="10"/>
  <c r="X6" i="10"/>
  <c r="W119" i="10"/>
  <c r="V122" i="10"/>
  <c r="W73" i="10"/>
  <c r="V74" i="10"/>
  <c r="Y5" i="10"/>
  <c r="X5" i="10"/>
  <c r="W118" i="10"/>
  <c r="V121" i="10"/>
  <c r="EZ185" i="9"/>
  <c r="EY185" i="9"/>
  <c r="EX185" i="9"/>
  <c r="EW185" i="9"/>
  <c r="EV185" i="9"/>
  <c r="EU185" i="9"/>
  <c r="ET185" i="9"/>
  <c r="ES185" i="9"/>
  <c r="ER185" i="9"/>
  <c r="EQ185" i="9"/>
  <c r="EP185" i="9"/>
  <c r="EO185" i="9"/>
  <c r="EN185" i="9"/>
  <c r="EM185" i="9"/>
  <c r="EL185" i="9"/>
  <c r="EK185" i="9"/>
  <c r="EJ185" i="9"/>
  <c r="EI185" i="9"/>
  <c r="EH185" i="9"/>
  <c r="EG185" i="9"/>
  <c r="EF185" i="9"/>
  <c r="EE185" i="9"/>
  <c r="ED185" i="9"/>
  <c r="C455" i="9"/>
  <c r="D455" i="9"/>
  <c r="E455" i="9"/>
  <c r="F455" i="9"/>
  <c r="G455" i="9"/>
  <c r="H455" i="9"/>
  <c r="I455" i="9"/>
  <c r="J455" i="9"/>
  <c r="L455" i="9"/>
  <c r="M455" i="9"/>
  <c r="O455" i="9"/>
  <c r="P455" i="9"/>
  <c r="R455" i="9"/>
  <c r="S455" i="9"/>
  <c r="U455" i="9"/>
  <c r="V455" i="9"/>
  <c r="X455" i="9"/>
  <c r="Y455" i="9"/>
  <c r="AA455" i="9"/>
  <c r="AB455" i="9"/>
  <c r="AD455" i="9"/>
  <c r="AE455" i="9"/>
  <c r="AG455" i="9"/>
  <c r="AH455" i="9"/>
  <c r="AJ455" i="9"/>
  <c r="AK455" i="9"/>
  <c r="AM455" i="9"/>
  <c r="AN455" i="9"/>
  <c r="AP455" i="9"/>
  <c r="AQ455" i="9"/>
  <c r="AS455" i="9"/>
  <c r="AT455" i="9"/>
  <c r="AV455" i="9"/>
  <c r="AW455" i="9"/>
  <c r="AY455" i="9"/>
  <c r="AZ455" i="9"/>
  <c r="BB455" i="9"/>
  <c r="BC455" i="9"/>
  <c r="BE455" i="9"/>
  <c r="BF455" i="9"/>
  <c r="BH455" i="9"/>
  <c r="BI455" i="9"/>
  <c r="BK455" i="9"/>
  <c r="BL455" i="9"/>
  <c r="BN455" i="9"/>
  <c r="BO455" i="9"/>
  <c r="BQ455" i="9"/>
  <c r="BR455" i="9"/>
  <c r="BT455" i="9"/>
  <c r="BU455" i="9"/>
  <c r="BW455" i="9"/>
  <c r="BX455" i="9"/>
  <c r="BZ455" i="9"/>
  <c r="CA455" i="9"/>
  <c r="CC455" i="9"/>
  <c r="CD455" i="9"/>
  <c r="CF455" i="9"/>
  <c r="CG455" i="9"/>
  <c r="B455" i="9"/>
  <c r="Y421" i="1"/>
  <c r="Z421" i="1"/>
  <c r="AA421" i="1"/>
  <c r="AB421" i="1"/>
  <c r="AC421" i="1"/>
  <c r="AD421" i="1"/>
  <c r="Y434" i="1"/>
  <c r="Z434" i="1"/>
  <c r="AA434" i="1"/>
  <c r="AB434" i="1"/>
  <c r="AC434" i="1"/>
  <c r="AD434" i="1"/>
  <c r="Y435" i="1"/>
  <c r="Z435" i="1"/>
  <c r="AA435" i="1"/>
  <c r="AB435" i="1"/>
  <c r="AC435" i="1"/>
  <c r="AD435" i="1"/>
  <c r="Y436" i="1"/>
  <c r="Z436" i="1"/>
  <c r="AA436" i="1"/>
  <c r="AB436" i="1"/>
  <c r="AC436" i="1"/>
  <c r="AD436" i="1"/>
  <c r="Y437" i="1"/>
  <c r="Z437" i="1"/>
  <c r="AA437" i="1"/>
  <c r="AB437" i="1"/>
  <c r="AC437" i="1"/>
  <c r="AD437" i="1"/>
  <c r="EZ7" i="9"/>
  <c r="EY7" i="9"/>
  <c r="EX7" i="9"/>
  <c r="EW7" i="9"/>
  <c r="EV7" i="9"/>
  <c r="EU7" i="9"/>
  <c r="ET7" i="9"/>
  <c r="ES7" i="9"/>
  <c r="ER7" i="9"/>
  <c r="EQ7" i="9"/>
  <c r="EP7" i="9"/>
  <c r="EO7" i="9"/>
  <c r="EN7" i="9"/>
  <c r="EM7" i="9"/>
  <c r="EL7" i="9"/>
  <c r="EK7" i="9"/>
  <c r="EJ7" i="9"/>
  <c r="EI7" i="9"/>
  <c r="EH7" i="9"/>
  <c r="EG7" i="9"/>
  <c r="EF7" i="9"/>
  <c r="EE7" i="9"/>
  <c r="ED7" i="9"/>
  <c r="EZ453" i="9"/>
  <c r="EY453" i="9"/>
  <c r="EX453" i="9"/>
  <c r="EW453" i="9"/>
  <c r="EV453" i="9"/>
  <c r="EU453" i="9"/>
  <c r="ET453" i="9"/>
  <c r="ES453" i="9"/>
  <c r="ER453" i="9"/>
  <c r="EQ453" i="9"/>
  <c r="EP453" i="9"/>
  <c r="EO453" i="9"/>
  <c r="EN453" i="9"/>
  <c r="EM453" i="9"/>
  <c r="EL453" i="9"/>
  <c r="EK453" i="9"/>
  <c r="EJ453" i="9"/>
  <c r="EI453" i="9"/>
  <c r="EH453" i="9"/>
  <c r="EG453" i="9"/>
  <c r="EF453" i="9"/>
  <c r="EE453" i="9"/>
  <c r="ED453" i="9"/>
  <c r="EZ451" i="9"/>
  <c r="EY451" i="9"/>
  <c r="EX451" i="9"/>
  <c r="EW451" i="9"/>
  <c r="EV451" i="9"/>
  <c r="EU451" i="9"/>
  <c r="ET451" i="9"/>
  <c r="ES451" i="9"/>
  <c r="ER451" i="9"/>
  <c r="EQ451" i="9"/>
  <c r="EP451" i="9"/>
  <c r="EO451" i="9"/>
  <c r="EN451" i="9"/>
  <c r="EM451" i="9"/>
  <c r="EL451" i="9"/>
  <c r="EK451" i="9"/>
  <c r="EJ451" i="9"/>
  <c r="EI451" i="9"/>
  <c r="EH451" i="9"/>
  <c r="EG451" i="9"/>
  <c r="EF451" i="9"/>
  <c r="EE451" i="9"/>
  <c r="ED451" i="9"/>
  <c r="EZ449" i="9"/>
  <c r="EY449" i="9"/>
  <c r="EX449" i="9"/>
  <c r="EW449" i="9"/>
  <c r="EV449" i="9"/>
  <c r="EU449" i="9"/>
  <c r="ET449" i="9"/>
  <c r="ES449" i="9"/>
  <c r="ER449" i="9"/>
  <c r="EQ449" i="9"/>
  <c r="EP449" i="9"/>
  <c r="EO449" i="9"/>
  <c r="EN449" i="9"/>
  <c r="EM449" i="9"/>
  <c r="EL449" i="9"/>
  <c r="EK449" i="9"/>
  <c r="EJ449" i="9"/>
  <c r="EI449" i="9"/>
  <c r="EH449" i="9"/>
  <c r="EG449" i="9"/>
  <c r="EF449" i="9"/>
  <c r="EE449" i="9"/>
  <c r="ED449" i="9"/>
  <c r="EZ448" i="9"/>
  <c r="EY448" i="9"/>
  <c r="EX448" i="9"/>
  <c r="EW448" i="9"/>
  <c r="EV448" i="9"/>
  <c r="EU448" i="9"/>
  <c r="ET448" i="9"/>
  <c r="ES448" i="9"/>
  <c r="ER448" i="9"/>
  <c r="EQ448" i="9"/>
  <c r="EP448" i="9"/>
  <c r="EO448" i="9"/>
  <c r="EN448" i="9"/>
  <c r="EM448" i="9"/>
  <c r="EL448" i="9"/>
  <c r="EK448" i="9"/>
  <c r="EJ448" i="9"/>
  <c r="EI448" i="9"/>
  <c r="EH448" i="9"/>
  <c r="EG448" i="9"/>
  <c r="EF448" i="9"/>
  <c r="EE448" i="9"/>
  <c r="ED448" i="9"/>
  <c r="EZ446" i="9"/>
  <c r="EY446" i="9"/>
  <c r="EX446" i="9"/>
  <c r="EW446" i="9"/>
  <c r="EV446" i="9"/>
  <c r="EU446" i="9"/>
  <c r="ET446" i="9"/>
  <c r="ES446" i="9"/>
  <c r="ER446" i="9"/>
  <c r="EQ446" i="9"/>
  <c r="EP446" i="9"/>
  <c r="EO446" i="9"/>
  <c r="EN446" i="9"/>
  <c r="EM446" i="9"/>
  <c r="EL446" i="9"/>
  <c r="EK446" i="9"/>
  <c r="EJ446" i="9"/>
  <c r="EI446" i="9"/>
  <c r="EH446" i="9"/>
  <c r="EG446" i="9"/>
  <c r="EF446" i="9"/>
  <c r="EE446" i="9"/>
  <c r="ED446" i="9"/>
  <c r="EZ436" i="9"/>
  <c r="EY436" i="9"/>
  <c r="EX436" i="9"/>
  <c r="EW436" i="9"/>
  <c r="EV436" i="9"/>
  <c r="EU436" i="9"/>
  <c r="ET436" i="9"/>
  <c r="ES436" i="9"/>
  <c r="ER436" i="9"/>
  <c r="EQ436" i="9"/>
  <c r="EP436" i="9"/>
  <c r="EO436" i="9"/>
  <c r="EN436" i="9"/>
  <c r="EM436" i="9"/>
  <c r="EL436" i="9"/>
  <c r="EK436" i="9"/>
  <c r="EJ436" i="9"/>
  <c r="EI436" i="9"/>
  <c r="EH436" i="9"/>
  <c r="EG436" i="9"/>
  <c r="EF436" i="9"/>
  <c r="EE436" i="9"/>
  <c r="ED436" i="9"/>
  <c r="EZ428" i="9"/>
  <c r="EY428" i="9"/>
  <c r="EX428" i="9"/>
  <c r="EW428" i="9"/>
  <c r="EV428" i="9"/>
  <c r="EU428" i="9"/>
  <c r="ET428" i="9"/>
  <c r="ES428" i="9"/>
  <c r="ER428" i="9"/>
  <c r="EQ428" i="9"/>
  <c r="EP428" i="9"/>
  <c r="EO428" i="9"/>
  <c r="EN428" i="9"/>
  <c r="EM428" i="9"/>
  <c r="EL428" i="9"/>
  <c r="EK428" i="9"/>
  <c r="EJ428" i="9"/>
  <c r="EI428" i="9"/>
  <c r="EH428" i="9"/>
  <c r="EG428" i="9"/>
  <c r="EF428" i="9"/>
  <c r="EE428" i="9"/>
  <c r="ED428" i="9"/>
  <c r="EZ421" i="9"/>
  <c r="EY421" i="9"/>
  <c r="EX421" i="9"/>
  <c r="EW421" i="9"/>
  <c r="EV421" i="9"/>
  <c r="EU421" i="9"/>
  <c r="ET421" i="9"/>
  <c r="ES421" i="9"/>
  <c r="ER421" i="9"/>
  <c r="EQ421" i="9"/>
  <c r="EP421" i="9"/>
  <c r="EO421" i="9"/>
  <c r="EN421" i="9"/>
  <c r="EM421" i="9"/>
  <c r="EL421" i="9"/>
  <c r="EK421" i="9"/>
  <c r="EJ421" i="9"/>
  <c r="EI421" i="9"/>
  <c r="EH421" i="9"/>
  <c r="EG421" i="9"/>
  <c r="EF421" i="9"/>
  <c r="EE421" i="9"/>
  <c r="ED421" i="9"/>
  <c r="EZ409" i="9"/>
  <c r="EY409" i="9"/>
  <c r="EX409" i="9"/>
  <c r="EW409" i="9"/>
  <c r="EV409" i="9"/>
  <c r="EU409" i="9"/>
  <c r="ET409" i="9"/>
  <c r="ES409" i="9"/>
  <c r="ER409" i="9"/>
  <c r="EQ409" i="9"/>
  <c r="EP409" i="9"/>
  <c r="EO409" i="9"/>
  <c r="EN409" i="9"/>
  <c r="EM409" i="9"/>
  <c r="EL409" i="9"/>
  <c r="EK409" i="9"/>
  <c r="EJ409" i="9"/>
  <c r="EI409" i="9"/>
  <c r="EH409" i="9"/>
  <c r="EG409" i="9"/>
  <c r="EF409" i="9"/>
  <c r="EE409" i="9"/>
  <c r="ED409" i="9"/>
  <c r="EZ392" i="9"/>
  <c r="EY392" i="9"/>
  <c r="EX392" i="9"/>
  <c r="EW392" i="9"/>
  <c r="EV392" i="9"/>
  <c r="EU392" i="9"/>
  <c r="ET392" i="9"/>
  <c r="ES392" i="9"/>
  <c r="ER392" i="9"/>
  <c r="EQ392" i="9"/>
  <c r="EP392" i="9"/>
  <c r="EO392" i="9"/>
  <c r="EN392" i="9"/>
  <c r="EM392" i="9"/>
  <c r="EL392" i="9"/>
  <c r="EK392" i="9"/>
  <c r="EJ392" i="9"/>
  <c r="EI392" i="9"/>
  <c r="EH392" i="9"/>
  <c r="EG392" i="9"/>
  <c r="EF392" i="9"/>
  <c r="EE392" i="9"/>
  <c r="ED392" i="9"/>
  <c r="EZ389" i="9"/>
  <c r="EY389" i="9"/>
  <c r="EX389" i="9"/>
  <c r="EW389" i="9"/>
  <c r="EV389" i="9"/>
  <c r="EU389" i="9"/>
  <c r="ET389" i="9"/>
  <c r="ES389" i="9"/>
  <c r="ER389" i="9"/>
  <c r="EQ389" i="9"/>
  <c r="EP389" i="9"/>
  <c r="EO389" i="9"/>
  <c r="EN389" i="9"/>
  <c r="EM389" i="9"/>
  <c r="EL389" i="9"/>
  <c r="EK389" i="9"/>
  <c r="EJ389" i="9"/>
  <c r="EI389" i="9"/>
  <c r="EH389" i="9"/>
  <c r="EG389" i="9"/>
  <c r="EF389" i="9"/>
  <c r="EE389" i="9"/>
  <c r="ED389" i="9"/>
  <c r="EZ366" i="9"/>
  <c r="EY366" i="9"/>
  <c r="EX366" i="9"/>
  <c r="EW366" i="9"/>
  <c r="EV366" i="9"/>
  <c r="EU366" i="9"/>
  <c r="ET366" i="9"/>
  <c r="ES366" i="9"/>
  <c r="ER366" i="9"/>
  <c r="EQ366" i="9"/>
  <c r="EP366" i="9"/>
  <c r="EO366" i="9"/>
  <c r="EN366" i="9"/>
  <c r="EM366" i="9"/>
  <c r="EL366" i="9"/>
  <c r="EK366" i="9"/>
  <c r="EJ366" i="9"/>
  <c r="EI366" i="9"/>
  <c r="EH366" i="9"/>
  <c r="EG366" i="9"/>
  <c r="EF366" i="9"/>
  <c r="EE366" i="9"/>
  <c r="ED366" i="9"/>
  <c r="EZ361" i="9"/>
  <c r="EY361" i="9"/>
  <c r="EX361" i="9"/>
  <c r="EW361" i="9"/>
  <c r="EV361" i="9"/>
  <c r="EU361" i="9"/>
  <c r="ET361" i="9"/>
  <c r="ES361" i="9"/>
  <c r="ER361" i="9"/>
  <c r="EQ361" i="9"/>
  <c r="EP361" i="9"/>
  <c r="EO361" i="9"/>
  <c r="EN361" i="9"/>
  <c r="EM361" i="9"/>
  <c r="EL361" i="9"/>
  <c r="EK361" i="9"/>
  <c r="EJ361" i="9"/>
  <c r="EI361" i="9"/>
  <c r="EH361" i="9"/>
  <c r="EG361" i="9"/>
  <c r="EF361" i="9"/>
  <c r="EE361" i="9"/>
  <c r="ED361" i="9"/>
  <c r="EZ349" i="9"/>
  <c r="EY349" i="9"/>
  <c r="EX349" i="9"/>
  <c r="EW349" i="9"/>
  <c r="EV349" i="9"/>
  <c r="EU349" i="9"/>
  <c r="ET349" i="9"/>
  <c r="ES349" i="9"/>
  <c r="ER349" i="9"/>
  <c r="EQ349" i="9"/>
  <c r="EP349" i="9"/>
  <c r="EO349" i="9"/>
  <c r="EN349" i="9"/>
  <c r="EM349" i="9"/>
  <c r="EL349" i="9"/>
  <c r="EK349" i="9"/>
  <c r="EJ349" i="9"/>
  <c r="EI349" i="9"/>
  <c r="EH349" i="9"/>
  <c r="EG349" i="9"/>
  <c r="EF349" i="9"/>
  <c r="EE349" i="9"/>
  <c r="ED349" i="9"/>
  <c r="EZ336" i="9"/>
  <c r="EY336" i="9"/>
  <c r="EX336" i="9"/>
  <c r="EW336" i="9"/>
  <c r="EV336" i="9"/>
  <c r="EU336" i="9"/>
  <c r="ET336" i="9"/>
  <c r="ES336" i="9"/>
  <c r="ER336" i="9"/>
  <c r="EQ336" i="9"/>
  <c r="EP336" i="9"/>
  <c r="EO336" i="9"/>
  <c r="EN336" i="9"/>
  <c r="EM336" i="9"/>
  <c r="EL336" i="9"/>
  <c r="EK336" i="9"/>
  <c r="EJ336" i="9"/>
  <c r="EI336" i="9"/>
  <c r="EH336" i="9"/>
  <c r="EG336" i="9"/>
  <c r="EF336" i="9"/>
  <c r="EE336" i="9"/>
  <c r="ED336" i="9"/>
  <c r="EZ317" i="9"/>
  <c r="EY317" i="9"/>
  <c r="EX317" i="9"/>
  <c r="EW317" i="9"/>
  <c r="EV317" i="9"/>
  <c r="EU317" i="9"/>
  <c r="ET317" i="9"/>
  <c r="ES317" i="9"/>
  <c r="ER317" i="9"/>
  <c r="EQ317" i="9"/>
  <c r="EP317" i="9"/>
  <c r="EO317" i="9"/>
  <c r="EN317" i="9"/>
  <c r="EM317" i="9"/>
  <c r="EL317" i="9"/>
  <c r="EK317" i="9"/>
  <c r="EJ317" i="9"/>
  <c r="EI317" i="9"/>
  <c r="EH317" i="9"/>
  <c r="EG317" i="9"/>
  <c r="EF317" i="9"/>
  <c r="EE317" i="9"/>
  <c r="ED317" i="9"/>
  <c r="EZ308" i="9"/>
  <c r="EY308" i="9"/>
  <c r="EX308" i="9"/>
  <c r="EW308" i="9"/>
  <c r="EV308" i="9"/>
  <c r="EU308" i="9"/>
  <c r="ET308" i="9"/>
  <c r="ES308" i="9"/>
  <c r="ER308" i="9"/>
  <c r="EQ308" i="9"/>
  <c r="EP308" i="9"/>
  <c r="EO308" i="9"/>
  <c r="EN308" i="9"/>
  <c r="EM308" i="9"/>
  <c r="EL308" i="9"/>
  <c r="EK308" i="9"/>
  <c r="EJ308" i="9"/>
  <c r="EI308" i="9"/>
  <c r="EH308" i="9"/>
  <c r="EG308" i="9"/>
  <c r="EF308" i="9"/>
  <c r="EE308" i="9"/>
  <c r="ED308" i="9"/>
  <c r="EZ303" i="9"/>
  <c r="EY303" i="9"/>
  <c r="EX303" i="9"/>
  <c r="EW303" i="9"/>
  <c r="EV303" i="9"/>
  <c r="EU303" i="9"/>
  <c r="ET303" i="9"/>
  <c r="ES303" i="9"/>
  <c r="ER303" i="9"/>
  <c r="EQ303" i="9"/>
  <c r="EP303" i="9"/>
  <c r="EO303" i="9"/>
  <c r="EN303" i="9"/>
  <c r="EM303" i="9"/>
  <c r="EL303" i="9"/>
  <c r="EK303" i="9"/>
  <c r="EJ303" i="9"/>
  <c r="EI303" i="9"/>
  <c r="EH303" i="9"/>
  <c r="EG303" i="9"/>
  <c r="EF303" i="9"/>
  <c r="EE303" i="9"/>
  <c r="ED303" i="9"/>
  <c r="EZ296" i="9"/>
  <c r="EY296" i="9"/>
  <c r="EX296" i="9"/>
  <c r="EW296" i="9"/>
  <c r="EV296" i="9"/>
  <c r="EU296" i="9"/>
  <c r="ET296" i="9"/>
  <c r="ES296" i="9"/>
  <c r="ER296" i="9"/>
  <c r="EQ296" i="9"/>
  <c r="EP296" i="9"/>
  <c r="EO296" i="9"/>
  <c r="EN296" i="9"/>
  <c r="EM296" i="9"/>
  <c r="EL296" i="9"/>
  <c r="EK296" i="9"/>
  <c r="EJ296" i="9"/>
  <c r="EI296" i="9"/>
  <c r="EH296" i="9"/>
  <c r="EG296" i="9"/>
  <c r="EF296" i="9"/>
  <c r="EE296" i="9"/>
  <c r="ED296" i="9"/>
  <c r="EZ278" i="9"/>
  <c r="EY278" i="9"/>
  <c r="EX278" i="9"/>
  <c r="EW278" i="9"/>
  <c r="EV278" i="9"/>
  <c r="EU278" i="9"/>
  <c r="ET278" i="9"/>
  <c r="ES278" i="9"/>
  <c r="ER278" i="9"/>
  <c r="EQ278" i="9"/>
  <c r="EP278" i="9"/>
  <c r="EO278" i="9"/>
  <c r="EN278" i="9"/>
  <c r="EM278" i="9"/>
  <c r="EL278" i="9"/>
  <c r="EK278" i="9"/>
  <c r="EJ278" i="9"/>
  <c r="EI278" i="9"/>
  <c r="EH278" i="9"/>
  <c r="EG278" i="9"/>
  <c r="EF278" i="9"/>
  <c r="EE278" i="9"/>
  <c r="ED278" i="9"/>
  <c r="EZ277" i="9"/>
  <c r="EY277" i="9"/>
  <c r="EX277" i="9"/>
  <c r="EW277" i="9"/>
  <c r="EV277" i="9"/>
  <c r="EU277" i="9"/>
  <c r="ET277" i="9"/>
  <c r="ES277" i="9"/>
  <c r="ER277" i="9"/>
  <c r="EQ277" i="9"/>
  <c r="EP277" i="9"/>
  <c r="EO277" i="9"/>
  <c r="EN277" i="9"/>
  <c r="EM277" i="9"/>
  <c r="EL277" i="9"/>
  <c r="EK277" i="9"/>
  <c r="EJ277" i="9"/>
  <c r="EI277" i="9"/>
  <c r="EH277" i="9"/>
  <c r="EG277" i="9"/>
  <c r="EF277" i="9"/>
  <c r="EE277" i="9"/>
  <c r="ED277" i="9"/>
  <c r="EZ269" i="9"/>
  <c r="EY269" i="9"/>
  <c r="EX269" i="9"/>
  <c r="EW269" i="9"/>
  <c r="EV269" i="9"/>
  <c r="EU269" i="9"/>
  <c r="ET269" i="9"/>
  <c r="ES269" i="9"/>
  <c r="ER269" i="9"/>
  <c r="EQ269" i="9"/>
  <c r="EP269" i="9"/>
  <c r="EO269" i="9"/>
  <c r="EN269" i="9"/>
  <c r="EM269" i="9"/>
  <c r="EL269" i="9"/>
  <c r="EK269" i="9"/>
  <c r="EJ269" i="9"/>
  <c r="EI269" i="9"/>
  <c r="EH269" i="9"/>
  <c r="EG269" i="9"/>
  <c r="EF269" i="9"/>
  <c r="EE269" i="9"/>
  <c r="ED269" i="9"/>
  <c r="EZ264" i="9"/>
  <c r="EY264" i="9"/>
  <c r="EX264" i="9"/>
  <c r="EW264" i="9"/>
  <c r="EV264" i="9"/>
  <c r="EU264" i="9"/>
  <c r="ET264" i="9"/>
  <c r="ES264" i="9"/>
  <c r="ER264" i="9"/>
  <c r="EQ264" i="9"/>
  <c r="EP264" i="9"/>
  <c r="EO264" i="9"/>
  <c r="EN264" i="9"/>
  <c r="EM264" i="9"/>
  <c r="EL264" i="9"/>
  <c r="EK264" i="9"/>
  <c r="EJ264" i="9"/>
  <c r="EI264" i="9"/>
  <c r="EH264" i="9"/>
  <c r="EG264" i="9"/>
  <c r="EF264" i="9"/>
  <c r="EE264" i="9"/>
  <c r="ED264" i="9"/>
  <c r="EZ262" i="9"/>
  <c r="EY262" i="9"/>
  <c r="EX262" i="9"/>
  <c r="EW262" i="9"/>
  <c r="EV262" i="9"/>
  <c r="EU262" i="9"/>
  <c r="ET262" i="9"/>
  <c r="ES262" i="9"/>
  <c r="ER262" i="9"/>
  <c r="EQ262" i="9"/>
  <c r="EP262" i="9"/>
  <c r="EO262" i="9"/>
  <c r="EN262" i="9"/>
  <c r="EM262" i="9"/>
  <c r="EL262" i="9"/>
  <c r="EK262" i="9"/>
  <c r="EJ262" i="9"/>
  <c r="EI262" i="9"/>
  <c r="EH262" i="9"/>
  <c r="EG262" i="9"/>
  <c r="EF262" i="9"/>
  <c r="EE262" i="9"/>
  <c r="ED262" i="9"/>
  <c r="EZ259" i="9"/>
  <c r="EY259" i="9"/>
  <c r="EX259" i="9"/>
  <c r="EW259" i="9"/>
  <c r="EV259" i="9"/>
  <c r="EU259" i="9"/>
  <c r="ET259" i="9"/>
  <c r="ES259" i="9"/>
  <c r="ER259" i="9"/>
  <c r="EQ259" i="9"/>
  <c r="EP259" i="9"/>
  <c r="EO259" i="9"/>
  <c r="EN259" i="9"/>
  <c r="EM259" i="9"/>
  <c r="EL259" i="9"/>
  <c r="EK259" i="9"/>
  <c r="EJ259" i="9"/>
  <c r="EI259" i="9"/>
  <c r="EH259" i="9"/>
  <c r="EG259" i="9"/>
  <c r="EF259" i="9"/>
  <c r="EE259" i="9"/>
  <c r="ED259" i="9"/>
  <c r="EZ242" i="9"/>
  <c r="EY242" i="9"/>
  <c r="EX242" i="9"/>
  <c r="EW242" i="9"/>
  <c r="EV242" i="9"/>
  <c r="EU242" i="9"/>
  <c r="ET242" i="9"/>
  <c r="ES242" i="9"/>
  <c r="ER242" i="9"/>
  <c r="EQ242" i="9"/>
  <c r="EP242" i="9"/>
  <c r="EO242" i="9"/>
  <c r="EN242" i="9"/>
  <c r="EM242" i="9"/>
  <c r="EL242" i="9"/>
  <c r="EK242" i="9"/>
  <c r="EJ242" i="9"/>
  <c r="EI242" i="9"/>
  <c r="EH242" i="9"/>
  <c r="EG242" i="9"/>
  <c r="EF242" i="9"/>
  <c r="EE242" i="9"/>
  <c r="ED242" i="9"/>
  <c r="EZ235" i="9"/>
  <c r="EY235" i="9"/>
  <c r="EX235" i="9"/>
  <c r="EW235" i="9"/>
  <c r="EV235" i="9"/>
  <c r="EU235" i="9"/>
  <c r="ET235" i="9"/>
  <c r="ES235" i="9"/>
  <c r="ER235" i="9"/>
  <c r="EQ235" i="9"/>
  <c r="EP235" i="9"/>
  <c r="EO235" i="9"/>
  <c r="EN235" i="9"/>
  <c r="EM235" i="9"/>
  <c r="EL235" i="9"/>
  <c r="EK235" i="9"/>
  <c r="EJ235" i="9"/>
  <c r="EI235" i="9"/>
  <c r="EH235" i="9"/>
  <c r="EG235" i="9"/>
  <c r="EF235" i="9"/>
  <c r="EE235" i="9"/>
  <c r="ED235" i="9"/>
  <c r="EZ233" i="9"/>
  <c r="EY233" i="9"/>
  <c r="EX233" i="9"/>
  <c r="EW233" i="9"/>
  <c r="EV233" i="9"/>
  <c r="EU233" i="9"/>
  <c r="ET233" i="9"/>
  <c r="ES233" i="9"/>
  <c r="ER233" i="9"/>
  <c r="EQ233" i="9"/>
  <c r="EP233" i="9"/>
  <c r="EO233" i="9"/>
  <c r="EN233" i="9"/>
  <c r="EM233" i="9"/>
  <c r="EL233" i="9"/>
  <c r="EK233" i="9"/>
  <c r="EJ233" i="9"/>
  <c r="EI233" i="9"/>
  <c r="EH233" i="9"/>
  <c r="EG233" i="9"/>
  <c r="EF233" i="9"/>
  <c r="EE233" i="9"/>
  <c r="ED233" i="9"/>
  <c r="EZ227" i="9"/>
  <c r="EY227" i="9"/>
  <c r="EX227" i="9"/>
  <c r="EW227" i="9"/>
  <c r="EV227" i="9"/>
  <c r="EU227" i="9"/>
  <c r="ET227" i="9"/>
  <c r="ES227" i="9"/>
  <c r="ER227" i="9"/>
  <c r="EQ227" i="9"/>
  <c r="EP227" i="9"/>
  <c r="EO227" i="9"/>
  <c r="EN227" i="9"/>
  <c r="EM227" i="9"/>
  <c r="EL227" i="9"/>
  <c r="EK227" i="9"/>
  <c r="EJ227" i="9"/>
  <c r="EI227" i="9"/>
  <c r="EH227" i="9"/>
  <c r="EG227" i="9"/>
  <c r="EF227" i="9"/>
  <c r="EE227" i="9"/>
  <c r="ED227" i="9"/>
  <c r="EZ226" i="9"/>
  <c r="EY226" i="9"/>
  <c r="EX226" i="9"/>
  <c r="EW226" i="9"/>
  <c r="EV226" i="9"/>
  <c r="EU226" i="9"/>
  <c r="ET226" i="9"/>
  <c r="ES226" i="9"/>
  <c r="ER226" i="9"/>
  <c r="EQ226" i="9"/>
  <c r="EP226" i="9"/>
  <c r="EO226" i="9"/>
  <c r="EN226" i="9"/>
  <c r="EM226" i="9"/>
  <c r="EL226" i="9"/>
  <c r="EK226" i="9"/>
  <c r="EJ226" i="9"/>
  <c r="EI226" i="9"/>
  <c r="EH226" i="9"/>
  <c r="EG226" i="9"/>
  <c r="EF226" i="9"/>
  <c r="EE226" i="9"/>
  <c r="ED226" i="9"/>
  <c r="EZ225" i="9"/>
  <c r="EY225" i="9"/>
  <c r="EX225" i="9"/>
  <c r="EW225" i="9"/>
  <c r="EV225" i="9"/>
  <c r="EU225" i="9"/>
  <c r="ET225" i="9"/>
  <c r="ES225" i="9"/>
  <c r="ER225" i="9"/>
  <c r="EQ225" i="9"/>
  <c r="EP225" i="9"/>
  <c r="EO225" i="9"/>
  <c r="EN225" i="9"/>
  <c r="EM225" i="9"/>
  <c r="EL225" i="9"/>
  <c r="EK225" i="9"/>
  <c r="EJ225" i="9"/>
  <c r="EI225" i="9"/>
  <c r="EH225" i="9"/>
  <c r="EG225" i="9"/>
  <c r="EF225" i="9"/>
  <c r="EE225" i="9"/>
  <c r="ED225" i="9"/>
  <c r="EZ222" i="9"/>
  <c r="EY222" i="9"/>
  <c r="EX222" i="9"/>
  <c r="EW222" i="9"/>
  <c r="EV222" i="9"/>
  <c r="EU222" i="9"/>
  <c r="ET222" i="9"/>
  <c r="ES222" i="9"/>
  <c r="ER222" i="9"/>
  <c r="EQ222" i="9"/>
  <c r="EP222" i="9"/>
  <c r="EO222" i="9"/>
  <c r="EN222" i="9"/>
  <c r="EM222" i="9"/>
  <c r="EL222" i="9"/>
  <c r="EK222" i="9"/>
  <c r="EJ222" i="9"/>
  <c r="EI222" i="9"/>
  <c r="EH222" i="9"/>
  <c r="EG222" i="9"/>
  <c r="EF222" i="9"/>
  <c r="EE222" i="9"/>
  <c r="ED222" i="9"/>
  <c r="EZ216" i="9"/>
  <c r="EY216" i="9"/>
  <c r="EX216" i="9"/>
  <c r="EW216" i="9"/>
  <c r="EV216" i="9"/>
  <c r="EU216" i="9"/>
  <c r="ET216" i="9"/>
  <c r="ES216" i="9"/>
  <c r="ER216" i="9"/>
  <c r="EQ216" i="9"/>
  <c r="EP216" i="9"/>
  <c r="EO216" i="9"/>
  <c r="EN216" i="9"/>
  <c r="EM216" i="9"/>
  <c r="EL216" i="9"/>
  <c r="EK216" i="9"/>
  <c r="EJ216" i="9"/>
  <c r="EI216" i="9"/>
  <c r="EH216" i="9"/>
  <c r="EG216" i="9"/>
  <c r="EF216" i="9"/>
  <c r="EE216" i="9"/>
  <c r="ED216" i="9"/>
  <c r="EZ182" i="9"/>
  <c r="EY182" i="9"/>
  <c r="EX182" i="9"/>
  <c r="EW182" i="9"/>
  <c r="EV182" i="9"/>
  <c r="EU182" i="9"/>
  <c r="ET182" i="9"/>
  <c r="ES182" i="9"/>
  <c r="ER182" i="9"/>
  <c r="EQ182" i="9"/>
  <c r="EP182" i="9"/>
  <c r="EO182" i="9"/>
  <c r="EN182" i="9"/>
  <c r="EM182" i="9"/>
  <c r="EL182" i="9"/>
  <c r="EK182" i="9"/>
  <c r="EJ182" i="9"/>
  <c r="EI182" i="9"/>
  <c r="EH182" i="9"/>
  <c r="EG182" i="9"/>
  <c r="EF182" i="9"/>
  <c r="EE182" i="9"/>
  <c r="ED182" i="9"/>
  <c r="EZ175" i="9"/>
  <c r="EY175" i="9"/>
  <c r="EX175" i="9"/>
  <c r="EW175" i="9"/>
  <c r="EV175" i="9"/>
  <c r="EU175" i="9"/>
  <c r="ET175" i="9"/>
  <c r="ES175" i="9"/>
  <c r="ER175" i="9"/>
  <c r="EQ175" i="9"/>
  <c r="EP175" i="9"/>
  <c r="EO175" i="9"/>
  <c r="EN175" i="9"/>
  <c r="EM175" i="9"/>
  <c r="EL175" i="9"/>
  <c r="EK175" i="9"/>
  <c r="EJ175" i="9"/>
  <c r="EI175" i="9"/>
  <c r="EH175" i="9"/>
  <c r="EG175" i="9"/>
  <c r="EF175" i="9"/>
  <c r="EE175" i="9"/>
  <c r="ED175" i="9"/>
  <c r="EZ155" i="9"/>
  <c r="EY155" i="9"/>
  <c r="EX155" i="9"/>
  <c r="EW155" i="9"/>
  <c r="EV155" i="9"/>
  <c r="EU155" i="9"/>
  <c r="ET155" i="9"/>
  <c r="ES155" i="9"/>
  <c r="ER155" i="9"/>
  <c r="EQ155" i="9"/>
  <c r="EP155" i="9"/>
  <c r="EO155" i="9"/>
  <c r="EN155" i="9"/>
  <c r="EM155" i="9"/>
  <c r="EL155" i="9"/>
  <c r="EK155" i="9"/>
  <c r="EJ155" i="9"/>
  <c r="EI155" i="9"/>
  <c r="EH155" i="9"/>
  <c r="EG155" i="9"/>
  <c r="EF155" i="9"/>
  <c r="EE155" i="9"/>
  <c r="ED155" i="9"/>
  <c r="EZ147" i="9"/>
  <c r="EY147" i="9"/>
  <c r="EX147" i="9"/>
  <c r="EW147" i="9"/>
  <c r="EV147" i="9"/>
  <c r="EU147" i="9"/>
  <c r="ET147" i="9"/>
  <c r="ES147" i="9"/>
  <c r="ER147" i="9"/>
  <c r="EQ147" i="9"/>
  <c r="EP147" i="9"/>
  <c r="EO147" i="9"/>
  <c r="EN147" i="9"/>
  <c r="EM147" i="9"/>
  <c r="EL147" i="9"/>
  <c r="EK147" i="9"/>
  <c r="EJ147" i="9"/>
  <c r="EI147" i="9"/>
  <c r="EH147" i="9"/>
  <c r="EG147" i="9"/>
  <c r="EF147" i="9"/>
  <c r="EE147" i="9"/>
  <c r="ED147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Z121" i="9"/>
  <c r="EY121" i="9"/>
  <c r="EX121" i="9"/>
  <c r="EW121" i="9"/>
  <c r="EV121" i="9"/>
  <c r="EU121" i="9"/>
  <c r="ET121" i="9"/>
  <c r="ES121" i="9"/>
  <c r="ER121" i="9"/>
  <c r="EQ121" i="9"/>
  <c r="EP121" i="9"/>
  <c r="EO121" i="9"/>
  <c r="EN121" i="9"/>
  <c r="EM121" i="9"/>
  <c r="EL121" i="9"/>
  <c r="EK121" i="9"/>
  <c r="EJ121" i="9"/>
  <c r="EI121" i="9"/>
  <c r="EH121" i="9"/>
  <c r="EG121" i="9"/>
  <c r="EF121" i="9"/>
  <c r="EE121" i="9"/>
  <c r="ED121" i="9"/>
  <c r="EZ119" i="9"/>
  <c r="EY119" i="9"/>
  <c r="EX119" i="9"/>
  <c r="EW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Z115" i="9"/>
  <c r="EY115" i="9"/>
  <c r="EX115" i="9"/>
  <c r="EW115" i="9"/>
  <c r="EV115" i="9"/>
  <c r="EU115" i="9"/>
  <c r="ET115" i="9"/>
  <c r="ES115" i="9"/>
  <c r="ER115" i="9"/>
  <c r="EQ115" i="9"/>
  <c r="EP115" i="9"/>
  <c r="EO115" i="9"/>
  <c r="EN115" i="9"/>
  <c r="EM115" i="9"/>
  <c r="EL115" i="9"/>
  <c r="EK115" i="9"/>
  <c r="EJ115" i="9"/>
  <c r="EI115" i="9"/>
  <c r="EH115" i="9"/>
  <c r="EG115" i="9"/>
  <c r="EF115" i="9"/>
  <c r="EE115" i="9"/>
  <c r="ED115" i="9"/>
  <c r="EZ111" i="9"/>
  <c r="EY111" i="9"/>
  <c r="EX111" i="9"/>
  <c r="EW111" i="9"/>
  <c r="EV111" i="9"/>
  <c r="EU111" i="9"/>
  <c r="ET111" i="9"/>
  <c r="ES111" i="9"/>
  <c r="ER111" i="9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EE111" i="9"/>
  <c r="ED111" i="9"/>
  <c r="EZ109" i="9"/>
  <c r="EY109" i="9"/>
  <c r="EX109" i="9"/>
  <c r="EW109" i="9"/>
  <c r="EV109" i="9"/>
  <c r="EU109" i="9"/>
  <c r="ET109" i="9"/>
  <c r="ES109" i="9"/>
  <c r="ER109" i="9"/>
  <c r="EQ109" i="9"/>
  <c r="EP109" i="9"/>
  <c r="EO109" i="9"/>
  <c r="EN109" i="9"/>
  <c r="EM109" i="9"/>
  <c r="EL109" i="9"/>
  <c r="EK109" i="9"/>
  <c r="EJ109" i="9"/>
  <c r="EI109" i="9"/>
  <c r="EH109" i="9"/>
  <c r="EG109" i="9"/>
  <c r="EF109" i="9"/>
  <c r="EE109" i="9"/>
  <c r="ED109" i="9"/>
  <c r="EZ108" i="9"/>
  <c r="EY108" i="9"/>
  <c r="EX108" i="9"/>
  <c r="EW108" i="9"/>
  <c r="EV108" i="9"/>
  <c r="EU108" i="9"/>
  <c r="ET108" i="9"/>
  <c r="ES108" i="9"/>
  <c r="ER108" i="9"/>
  <c r="EQ108" i="9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Z99" i="9"/>
  <c r="EY99" i="9"/>
  <c r="EX99" i="9"/>
  <c r="EW99" i="9"/>
  <c r="EV99" i="9"/>
  <c r="EU99" i="9"/>
  <c r="ET99" i="9"/>
  <c r="ES99" i="9"/>
  <c r="ER99" i="9"/>
  <c r="EQ99" i="9"/>
  <c r="EP99" i="9"/>
  <c r="EO99" i="9"/>
  <c r="EN99" i="9"/>
  <c r="EM99" i="9"/>
  <c r="EL99" i="9"/>
  <c r="EK99" i="9"/>
  <c r="EJ99" i="9"/>
  <c r="EI99" i="9"/>
  <c r="EH99" i="9"/>
  <c r="EG99" i="9"/>
  <c r="EF99" i="9"/>
  <c r="EE99" i="9"/>
  <c r="ED99" i="9"/>
  <c r="EZ84" i="9"/>
  <c r="EY84" i="9"/>
  <c r="EX84" i="9"/>
  <c r="EW84" i="9"/>
  <c r="EV84" i="9"/>
  <c r="EU84" i="9"/>
  <c r="ET84" i="9"/>
  <c r="ES84" i="9"/>
  <c r="ER84" i="9"/>
  <c r="EQ84" i="9"/>
  <c r="EP84" i="9"/>
  <c r="EO84" i="9"/>
  <c r="EN84" i="9"/>
  <c r="EM84" i="9"/>
  <c r="EL84" i="9"/>
  <c r="EK84" i="9"/>
  <c r="EJ84" i="9"/>
  <c r="EI84" i="9"/>
  <c r="EH84" i="9"/>
  <c r="EG84" i="9"/>
  <c r="EF84" i="9"/>
  <c r="EE84" i="9"/>
  <c r="ED84" i="9"/>
  <c r="EZ82" i="9"/>
  <c r="EY82" i="9"/>
  <c r="EX82" i="9"/>
  <c r="EW82" i="9"/>
  <c r="EV82" i="9"/>
  <c r="EU82" i="9"/>
  <c r="ET82" i="9"/>
  <c r="ES82" i="9"/>
  <c r="ER82" i="9"/>
  <c r="EQ82" i="9"/>
  <c r="EP82" i="9"/>
  <c r="EO82" i="9"/>
  <c r="EN82" i="9"/>
  <c r="EM82" i="9"/>
  <c r="EL82" i="9"/>
  <c r="EK82" i="9"/>
  <c r="EJ82" i="9"/>
  <c r="EI82" i="9"/>
  <c r="EH82" i="9"/>
  <c r="EG82" i="9"/>
  <c r="EF82" i="9"/>
  <c r="EE82" i="9"/>
  <c r="ED82" i="9"/>
  <c r="EZ69" i="9"/>
  <c r="EY69" i="9"/>
  <c r="EX69" i="9"/>
  <c r="EW69" i="9"/>
  <c r="EV69" i="9"/>
  <c r="EU69" i="9"/>
  <c r="ET69" i="9"/>
  <c r="ES69" i="9"/>
  <c r="ER69" i="9"/>
  <c r="EQ69" i="9"/>
  <c r="EP69" i="9"/>
  <c r="EO69" i="9"/>
  <c r="EN69" i="9"/>
  <c r="EM69" i="9"/>
  <c r="EL69" i="9"/>
  <c r="EK69" i="9"/>
  <c r="EJ69" i="9"/>
  <c r="EI69" i="9"/>
  <c r="EH69" i="9"/>
  <c r="EG69" i="9"/>
  <c r="EF69" i="9"/>
  <c r="EE69" i="9"/>
  <c r="ED69" i="9"/>
  <c r="EZ66" i="9"/>
  <c r="EY66" i="9"/>
  <c r="EX66" i="9"/>
  <c r="EW66" i="9"/>
  <c r="EV66" i="9"/>
  <c r="EU66" i="9"/>
  <c r="ET66" i="9"/>
  <c r="ES66" i="9"/>
  <c r="ER66" i="9"/>
  <c r="EQ66" i="9"/>
  <c r="EP66" i="9"/>
  <c r="EO66" i="9"/>
  <c r="EN66" i="9"/>
  <c r="EM66" i="9"/>
  <c r="EL66" i="9"/>
  <c r="EK66" i="9"/>
  <c r="EJ66" i="9"/>
  <c r="EI66" i="9"/>
  <c r="EH66" i="9"/>
  <c r="EG66" i="9"/>
  <c r="EF66" i="9"/>
  <c r="EE66" i="9"/>
  <c r="ED66" i="9"/>
  <c r="EZ64" i="9"/>
  <c r="EY64" i="9"/>
  <c r="EX64" i="9"/>
  <c r="EW64" i="9"/>
  <c r="EV64" i="9"/>
  <c r="EU64" i="9"/>
  <c r="ET64" i="9"/>
  <c r="ES64" i="9"/>
  <c r="ER64" i="9"/>
  <c r="EQ64" i="9"/>
  <c r="EP64" i="9"/>
  <c r="EO64" i="9"/>
  <c r="EN64" i="9"/>
  <c r="EM64" i="9"/>
  <c r="EL64" i="9"/>
  <c r="EK64" i="9"/>
  <c r="EJ64" i="9"/>
  <c r="EI64" i="9"/>
  <c r="EH64" i="9"/>
  <c r="EG64" i="9"/>
  <c r="EF64" i="9"/>
  <c r="EE64" i="9"/>
  <c r="ED64" i="9"/>
  <c r="EZ57" i="9"/>
  <c r="EY57" i="9"/>
  <c r="EX57" i="9"/>
  <c r="EW57" i="9"/>
  <c r="EV57" i="9"/>
  <c r="EU57" i="9"/>
  <c r="ET57" i="9"/>
  <c r="ES57" i="9"/>
  <c r="ER57" i="9"/>
  <c r="EQ57" i="9"/>
  <c r="EP57" i="9"/>
  <c r="EO57" i="9"/>
  <c r="EN57" i="9"/>
  <c r="EM57" i="9"/>
  <c r="EL57" i="9"/>
  <c r="EK57" i="9"/>
  <c r="EJ57" i="9"/>
  <c r="EI57" i="9"/>
  <c r="EH57" i="9"/>
  <c r="EG57" i="9"/>
  <c r="EF57" i="9"/>
  <c r="EE57" i="9"/>
  <c r="ED57" i="9"/>
  <c r="EZ46" i="9"/>
  <c r="EY46" i="9"/>
  <c r="EX46" i="9"/>
  <c r="EW46" i="9"/>
  <c r="EV46" i="9"/>
  <c r="EU46" i="9"/>
  <c r="ET46" i="9"/>
  <c r="ES46" i="9"/>
  <c r="ER46" i="9"/>
  <c r="EQ46" i="9"/>
  <c r="EP46" i="9"/>
  <c r="EO46" i="9"/>
  <c r="EN46" i="9"/>
  <c r="EM46" i="9"/>
  <c r="EL46" i="9"/>
  <c r="EK46" i="9"/>
  <c r="EJ46" i="9"/>
  <c r="EI46" i="9"/>
  <c r="EH46" i="9"/>
  <c r="EG46" i="9"/>
  <c r="EF46" i="9"/>
  <c r="EE46" i="9"/>
  <c r="ED46" i="9"/>
  <c r="EZ35" i="9"/>
  <c r="EY35" i="9"/>
  <c r="EX35" i="9"/>
  <c r="EW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Z13" i="9"/>
  <c r="EY13" i="9"/>
  <c r="EX13" i="9"/>
  <c r="EW13" i="9"/>
  <c r="EV13" i="9"/>
  <c r="EU13" i="9"/>
  <c r="ET13" i="9"/>
  <c r="ES13" i="9"/>
  <c r="ER13" i="9"/>
  <c r="EQ13" i="9"/>
  <c r="EP13" i="9"/>
  <c r="EO13" i="9"/>
  <c r="EN13" i="9"/>
  <c r="EM13" i="9"/>
  <c r="EL13" i="9"/>
  <c r="EK13" i="9"/>
  <c r="EJ13" i="9"/>
  <c r="EI13" i="9"/>
  <c r="EH13" i="9"/>
  <c r="EG13" i="9"/>
  <c r="EF13" i="9"/>
  <c r="EE13" i="9"/>
  <c r="ED13" i="9"/>
  <c r="EZ9" i="9"/>
  <c r="EY9" i="9"/>
  <c r="EX9" i="9"/>
  <c r="EW9" i="9"/>
  <c r="EV9" i="9"/>
  <c r="EU9" i="9"/>
  <c r="ET9" i="9"/>
  <c r="ES9" i="9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H437" i="1"/>
  <c r="H436" i="1"/>
  <c r="H435" i="1"/>
  <c r="H434" i="1"/>
  <c r="D431" i="1"/>
  <c r="X421" i="1"/>
  <c r="W421" i="1"/>
  <c r="V421" i="1"/>
  <c r="U421" i="1"/>
  <c r="T421" i="1"/>
  <c r="S421" i="1"/>
  <c r="B1" i="3"/>
  <c r="I421" i="1"/>
  <c r="J421" i="1"/>
  <c r="K421" i="1"/>
  <c r="L421" i="1"/>
  <c r="M421" i="1"/>
  <c r="N421" i="1"/>
  <c r="O421" i="1"/>
  <c r="P421" i="1"/>
  <c r="Q421" i="1"/>
  <c r="R421" i="1"/>
  <c r="H421" i="1"/>
  <c r="D3" i="3"/>
</calcChain>
</file>

<file path=xl/sharedStrings.xml><?xml version="1.0" encoding="utf-8"?>
<sst xmlns="http://schemas.openxmlformats.org/spreadsheetml/2006/main" count="8314" uniqueCount="525">
  <si>
    <t>District</t>
  </si>
  <si>
    <t>Best</t>
  </si>
  <si>
    <t>Worst</t>
  </si>
  <si>
    <t>Authority</t>
  </si>
  <si>
    <t>Authority Type</t>
  </si>
  <si>
    <t>high</t>
  </si>
  <si>
    <t>low</t>
  </si>
  <si>
    <t>Authority:</t>
  </si>
  <si>
    <t>Second Selection</t>
  </si>
  <si>
    <t>Title:</t>
  </si>
  <si>
    <t>Selection</t>
  </si>
  <si>
    <t>sex</t>
  </si>
  <si>
    <t>item name</t>
  </si>
  <si>
    <t>Cumbria</t>
  </si>
  <si>
    <t>Lancashire</t>
  </si>
  <si>
    <t>Northamptonshire</t>
  </si>
  <si>
    <t>Worcestershire</t>
  </si>
  <si>
    <t>Hertfordshire</t>
  </si>
  <si>
    <t>Oxfordshire</t>
  </si>
  <si>
    <t>Dorset</t>
  </si>
  <si>
    <t>Gloucestershire</t>
  </si>
  <si>
    <t>Jul 2010-Jun 2011</t>
  </si>
  <si>
    <t>Oct 2010-Sep 2011</t>
  </si>
  <si>
    <t>numerator</t>
  </si>
  <si>
    <t>Black Country</t>
  </si>
  <si>
    <t>Cheshire and Warrington</t>
  </si>
  <si>
    <t>Coast to Capital</t>
  </si>
  <si>
    <t>Cornwall and Isles of Scilly</t>
  </si>
  <si>
    <t>Coventry and Warwickshire</t>
  </si>
  <si>
    <t>Derby, Derbyshire, Nottingham and Nottinghamshire</t>
  </si>
  <si>
    <t>Enterprise M3</t>
  </si>
  <si>
    <t>Greater Birmingham and Solihull</t>
  </si>
  <si>
    <t>Greater Cambridge &amp; Greater Peterborough</t>
  </si>
  <si>
    <t>Greater Manchester</t>
  </si>
  <si>
    <t>Heart of the South West</t>
  </si>
  <si>
    <t>South East</t>
  </si>
  <si>
    <t>Leeds City Region</t>
  </si>
  <si>
    <t>Leicester and Leicestershire</t>
  </si>
  <si>
    <t>Greater Lincolnshire</t>
  </si>
  <si>
    <t>Liverpool City Region</t>
  </si>
  <si>
    <t>New Anglia</t>
  </si>
  <si>
    <t>North Eastern</t>
  </si>
  <si>
    <t>London</t>
  </si>
  <si>
    <t>Sheffield City Region</t>
  </si>
  <si>
    <t>Solent</t>
  </si>
  <si>
    <t>South East Midlands</t>
  </si>
  <si>
    <t>Stoke-on-Trent and Staffordshire</t>
  </si>
  <si>
    <t>Tees Valley</t>
  </si>
  <si>
    <t>Thames Valley Berkshire</t>
  </si>
  <si>
    <t>The Marches</t>
  </si>
  <si>
    <t>West of England</t>
  </si>
  <si>
    <t>York, North Yorkshire and East Riding</t>
  </si>
  <si>
    <t>Humber</t>
  </si>
  <si>
    <t>Swindon and Wiltshire</t>
  </si>
  <si>
    <t>Buckinghamshire Thames Valley</t>
  </si>
  <si>
    <t>claimant count with rates and proportions</t>
  </si>
  <si>
    <t>Total</t>
  </si>
  <si>
    <t>Total claimants</t>
  </si>
  <si>
    <t>JSA claimants as a percentage of working population</t>
  </si>
  <si>
    <t>Aberdeen City</t>
  </si>
  <si>
    <t>Aberdeenshire</t>
  </si>
  <si>
    <t>Adur</t>
  </si>
  <si>
    <t>Allerdale</t>
  </si>
  <si>
    <t>Amber Valley</t>
  </si>
  <si>
    <t>Anglesey</t>
  </si>
  <si>
    <t>Angus</t>
  </si>
  <si>
    <t>Argyll and Bute</t>
  </si>
  <si>
    <t>Arun</t>
  </si>
  <si>
    <t>Ashfield</t>
  </si>
  <si>
    <t>Ashford</t>
  </si>
  <si>
    <t>Aylesbury Vale</t>
  </si>
  <si>
    <t>Babergh</t>
  </si>
  <si>
    <t>Barking and Dagenham</t>
  </si>
  <si>
    <t>Barnet</t>
  </si>
  <si>
    <t>Barnsley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</si>
  <si>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</si>
  <si>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</si>
  <si>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</si>
  <si>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</si>
  <si>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</si>
  <si>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</si>
  <si>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</si>
  <si>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</si>
  <si>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</si>
  <si>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</si>
  <si>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</si>
  <si>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Blaenau Gwent</t>
  </si>
  <si>
    <t>Bolsover</t>
  </si>
  <si>
    <t>Bolton</t>
  </si>
  <si>
    <t>Boston</t>
  </si>
  <si>
    <t>Bournemouth</t>
  </si>
  <si>
    <t>Bracknell Forest</t>
  </si>
  <si>
    <t>Bradford</t>
  </si>
  <si>
    <t>Braintree</t>
  </si>
  <si>
    <t>Breckland</t>
  </si>
  <si>
    <t>Brent</t>
  </si>
  <si>
    <t>Brentwood</t>
  </si>
  <si>
    <t>Bridgend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</si>
  <si>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</si>
  <si>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</si>
  <si>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</si>
  <si>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</si>
  <si>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</si>
  <si>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</si>
  <si>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</si>
  <si>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</si>
  <si>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</si>
  <si>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</si>
  <si>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Caerphilly</t>
  </si>
  <si>
    <t>Calderdale</t>
  </si>
  <si>
    <t>Cambridge</t>
  </si>
  <si>
    <t>Cambridgeshire</t>
  </si>
  <si>
    <t>Camden</t>
  </si>
  <si>
    <t>Cannock Chase</t>
  </si>
  <si>
    <t>Canterbury</t>
  </si>
  <si>
    <t>Cardiff</t>
  </si>
  <si>
    <t>Carlisle</t>
  </si>
  <si>
    <t>Carmarthenshire</t>
  </si>
  <si>
    <t>Castle Point</t>
  </si>
  <si>
    <t>Central Bedfordshire</t>
  </si>
  <si>
    <t>Ceredigion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</si>
  <si>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</si>
  <si>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</si>
  <si>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</si>
  <si>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</si>
  <si>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</si>
  <si>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</si>
  <si>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</si>
  <si>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</si>
  <si>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</si>
  <si>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</si>
  <si>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</si>
  <si>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City of London</t>
  </si>
  <si>
    <t>Clackmannanshire</t>
  </si>
  <si>
    <t>Colchester</t>
  </si>
  <si>
    <t>Conwy</t>
  </si>
  <si>
    <t>Copeland</t>
  </si>
  <si>
    <t>Corby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</si>
  <si>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</si>
  <si>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</si>
  <si>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</si>
  <si>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</si>
  <si>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</si>
  <si>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</si>
  <si>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</si>
  <si>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</si>
  <si>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</si>
  <si>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</si>
  <si>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</si>
  <si>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Denbighshire</t>
  </si>
  <si>
    <t>Derby</t>
  </si>
  <si>
    <t>Derbyshire</t>
  </si>
  <si>
    <t>Derbyshire Dales</t>
  </si>
  <si>
    <t>Devon</t>
  </si>
  <si>
    <t>Doncaster</t>
  </si>
  <si>
    <t>Dover</t>
  </si>
  <si>
    <t>Dudley</t>
  </si>
  <si>
    <t>Dumfries and Galloway</t>
  </si>
  <si>
    <t>Dundee City</t>
  </si>
  <si>
    <t>Ealing</t>
  </si>
  <si>
    <t>East Ayrshire</t>
  </si>
  <si>
    <t>East Cambridgeshire</t>
  </si>
  <si>
    <t>East Devon</t>
  </si>
  <si>
    <t>East Dorset</t>
  </si>
  <si>
    <t>East Dunbartonshire</t>
  </si>
  <si>
    <t>East Hampshire</t>
  </si>
  <si>
    <t>East Hertfordshire</t>
  </si>
  <si>
    <t>East Lindsey</t>
  </si>
  <si>
    <t>East Lothian</t>
  </si>
  <si>
    <t>East Northamptonshire</t>
  </si>
  <si>
    <t>East Renfrewshire</t>
  </si>
  <si>
    <t>East Riding of Yorkshire</t>
  </si>
  <si>
    <t>East Staffordshire</t>
  </si>
  <si>
    <t>East Sussex</t>
  </si>
  <si>
    <t>Eastbourne</t>
  </si>
  <si>
    <t>Eastleigh</t>
  </si>
  <si>
    <t>Eden</t>
  </si>
  <si>
    <t>Edinburgh, City of</t>
  </si>
  <si>
    <t>Eilean Siar</t>
  </si>
  <si>
    <t>Elmbridge</t>
  </si>
  <si>
    <t>Enfield</t>
  </si>
  <si>
    <t>Epping Forest</t>
  </si>
  <si>
    <t>Epsom and Ewell</t>
  </si>
  <si>
    <t>Erewash</t>
  </si>
  <si>
    <t>Essex</t>
  </si>
  <si>
    <t>Exeter</t>
  </si>
  <si>
    <t>Falkirk</t>
  </si>
  <si>
    <t>Fareham</t>
  </si>
  <si>
    <t>Fenland</t>
  </si>
  <si>
    <t>Fife</t>
  </si>
  <si>
    <t>Flintshire</t>
  </si>
  <si>
    <t>Forest Heath</t>
  </si>
  <si>
    <t>Forest of Dean</t>
  </si>
  <si>
    <t>Fylde</t>
  </si>
  <si>
    <t>Gateshead</t>
  </si>
  <si>
    <t>Gedling</t>
  </si>
  <si>
    <t>Glasgow City</t>
  </si>
  <si>
    <t>Gloucester</t>
  </si>
  <si>
    <t>Gosport</t>
  </si>
  <si>
    <t>Gravesham</t>
  </si>
  <si>
    <t>Great Yarmouth</t>
  </si>
  <si>
    <t>Greenwich</t>
  </si>
  <si>
    <t>Guildford</t>
  </si>
  <si>
    <t>Gwynedd</t>
  </si>
  <si>
    <t>Hackney</t>
  </si>
  <si>
    <t>Halton</t>
  </si>
  <si>
    <t>Hambleton</t>
  </si>
  <si>
    <t>Hammersmith and Fulham</t>
  </si>
  <si>
    <t>Hampshire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</si>
  <si>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</si>
  <si>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</si>
  <si>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</si>
  <si>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</si>
  <si>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</si>
  <si>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</si>
  <si>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</si>
  <si>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</si>
  <si>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</si>
  <si>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</si>
  <si>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</si>
  <si>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</si>
  <si>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</si>
  <si>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Highland</t>
  </si>
  <si>
    <t>Hillingdon</t>
  </si>
  <si>
    <t>Hinckley and Bosworth</t>
  </si>
  <si>
    <t>Horsham</t>
  </si>
  <si>
    <t>Hounslow</t>
  </si>
  <si>
    <t>Huntingdonshire</t>
  </si>
  <si>
    <t>Hyndburn</t>
  </si>
  <si>
    <t>Inverclyde</t>
  </si>
  <si>
    <t>Ipswich</t>
  </si>
  <si>
    <t>Isle of Wight</t>
  </si>
  <si>
    <t>Isles of Scilly</t>
  </si>
  <si>
    <t>Islington</t>
  </si>
  <si>
    <t>Kensington and Chelsea</t>
  </si>
  <si>
    <t>Kent</t>
  </si>
  <si>
    <t>Kettering</t>
  </si>
  <si>
    <t>King`s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</si>
  <si>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</si>
  <si>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</si>
  <si>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</si>
  <si>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</si>
  <si>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</si>
  <si>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</si>
  <si>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</si>
  <si>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</si>
  <si>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Leicestershire</t>
  </si>
  <si>
    <t>Lewes</t>
  </si>
  <si>
    <t>Lewisham</t>
  </si>
  <si>
    <t>Lichfield</t>
  </si>
  <si>
    <t>Lincoln</t>
  </si>
  <si>
    <t>Lincolnshire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</si>
  <si>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</si>
  <si>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</si>
  <si>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</si>
  <si>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</si>
  <si>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</si>
  <si>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</si>
  <si>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</si>
  <si>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</si>
  <si>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</si>
  <si>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</si>
  <si>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Merthyr Tydfil</t>
  </si>
  <si>
    <t>Merton</t>
  </si>
  <si>
    <t>Mid Devon</t>
  </si>
  <si>
    <t>Mid Suffolk</t>
  </si>
  <si>
    <t>Mid Sussex</t>
  </si>
  <si>
    <t>Middlesbrough</t>
  </si>
  <si>
    <t>Midlothian</t>
  </si>
  <si>
    <t>Milton Keynes</t>
  </si>
  <si>
    <t>Mole Valley</t>
  </si>
  <si>
    <t>Monmouthshire</t>
  </si>
  <si>
    <t>Moray</t>
  </si>
  <si>
    <t>Neath Port Talbot</t>
  </si>
  <si>
    <t>New Forest</t>
  </si>
  <si>
    <t>Newark and Sherwood</t>
  </si>
  <si>
    <t>Newcastle upon Tyne</t>
  </si>
  <si>
    <t>Newcastle-under-Lyme</t>
  </si>
  <si>
    <t>Newham</t>
  </si>
  <si>
    <t>Newport</t>
  </si>
  <si>
    <t>Norfolk</t>
  </si>
  <si>
    <t>North Ayrshire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</si>
  <si>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</si>
  <si>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</si>
  <si>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</si>
  <si>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</si>
  <si>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</si>
  <si>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</si>
  <si>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Lanarkshire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</si>
  <si>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</si>
  <si>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</si>
  <si>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</si>
  <si>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</si>
  <si>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</si>
  <si>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</si>
  <si>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 Yorkshire</t>
  </si>
  <si>
    <t>Northampton</t>
  </si>
  <si>
    <t>Northumberland</t>
  </si>
  <si>
    <t>Norwich</t>
  </si>
  <si>
    <t>Nottingham</t>
  </si>
  <si>
    <t>Nottinghamshire</t>
  </si>
  <si>
    <t>Nuneaton and Bedworth</t>
  </si>
  <si>
    <t>Oadby and Wigston</t>
  </si>
  <si>
    <t>Oldham</t>
  </si>
  <si>
    <t>Orkney Islands</t>
  </si>
  <si>
    <t>Oxford</t>
  </si>
  <si>
    <t>Pembrokeshire</t>
  </si>
  <si>
    <t>Pendle</t>
  </si>
  <si>
    <t>Perth and Kinross</t>
  </si>
  <si>
    <t>Peterborough</t>
  </si>
  <si>
    <t>Plymouth</t>
  </si>
  <si>
    <t>Poole</t>
  </si>
  <si>
    <t>Portsmouth</t>
  </si>
  <si>
    <t>Powys</t>
  </si>
  <si>
    <t>Preston</t>
  </si>
  <si>
    <t>Purbeck</t>
  </si>
  <si>
    <t>Reading</t>
  </si>
  <si>
    <t>Redbridge</t>
  </si>
  <si>
    <t>Redcar and Cleveland</t>
  </si>
  <si>
    <t>Redditch</t>
  </si>
  <si>
    <t>Reigate and Banstead</t>
  </si>
  <si>
    <t>Renfrewshire</t>
  </si>
  <si>
    <t>Rhondda, Cynon, Taff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</si>
  <si>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</si>
  <si>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</si>
  <si>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</si>
  <si>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</si>
  <si>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</si>
  <si>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</si>
  <si>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</si>
  <si>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</si>
  <si>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</si>
  <si>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</si>
  <si>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</si>
  <si>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</si>
  <si>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</si>
  <si>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</si>
  <si>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</si>
  <si>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</si>
  <si>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</si>
  <si>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Scottish Borders</t>
  </si>
  <si>
    <t>Sedgemoor</t>
  </si>
  <si>
    <t>Sefton</t>
  </si>
  <si>
    <t>Selby</t>
  </si>
  <si>
    <t>Sevenoaks</t>
  </si>
  <si>
    <t>Sheffield</t>
  </si>
  <si>
    <t>Shepway</t>
  </si>
  <si>
    <t>Shetland Islands</t>
  </si>
  <si>
    <t>Shropshire</t>
  </si>
  <si>
    <t>Slough</t>
  </si>
  <si>
    <t>Solihull</t>
  </si>
  <si>
    <t>Somerset</t>
  </si>
  <si>
    <t>South Ayrshire</t>
  </si>
  <si>
    <t>South Bucks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</si>
  <si>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</si>
  <si>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</si>
  <si>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</si>
  <si>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</si>
  <si>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</si>
  <si>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</si>
  <si>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</si>
  <si>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Lanarkshire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</si>
  <si>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</si>
  <si>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</si>
  <si>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</si>
  <si>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</si>
  <si>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</si>
  <si>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</si>
  <si>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</si>
  <si>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</si>
  <si>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</si>
  <si>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</si>
  <si>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</si>
  <si>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</si>
  <si>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 Edmundsbury</t>
  </si>
  <si>
    <t>St. Helens</t>
  </si>
  <si>
    <t>Stafford</t>
  </si>
  <si>
    <t>Staffordshire</t>
  </si>
  <si>
    <t>Staffordshire Moorlands</t>
  </si>
  <si>
    <t>Stevenage</t>
  </si>
  <si>
    <t>Stirling</t>
  </si>
  <si>
    <t>Stockport</t>
  </si>
  <si>
    <t>Stockton-on-Tees</t>
  </si>
  <si>
    <t>Stoke-on-Trent</t>
  </si>
  <si>
    <t>Stratford-on-Avon</t>
  </si>
  <si>
    <t>Stroud</t>
  </si>
  <si>
    <t>Suffolk</t>
  </si>
  <si>
    <t>Suffolk Coastal</t>
  </si>
  <si>
    <t>Sunderland</t>
  </si>
  <si>
    <t>Surrey</t>
  </si>
  <si>
    <t>Surrey Heath</t>
  </si>
  <si>
    <t>Sutton</t>
  </si>
  <si>
    <t>Swale</t>
  </si>
  <si>
    <t>Swansea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</si>
  <si>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</si>
  <si>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</si>
  <si>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</si>
  <si>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</si>
  <si>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</si>
  <si>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</si>
  <si>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</si>
  <si>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</si>
  <si>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</si>
  <si>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</si>
  <si>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</si>
  <si>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The Vale of Glamorgan</t>
  </si>
  <si>
    <t>Three Rivers</t>
  </si>
  <si>
    <t>Thurrock</t>
  </si>
  <si>
    <t>Tonbridge and Malling</t>
  </si>
  <si>
    <t>Torbay</t>
  </si>
  <si>
    <t>Torfaen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</si>
  <si>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</si>
  <si>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</si>
  <si>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</si>
  <si>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</si>
  <si>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</si>
  <si>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</si>
  <si>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</si>
  <si>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</si>
  <si>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</si>
  <si>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</si>
  <si>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</si>
  <si>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</si>
  <si>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Warwickshire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</si>
  <si>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</si>
  <si>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</si>
  <si>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</si>
  <si>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</si>
  <si>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</si>
  <si>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</si>
  <si>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</si>
  <si>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</si>
  <si>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</si>
  <si>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Dunbartonshire</t>
  </si>
  <si>
    <t>West Lancashire</t>
  </si>
  <si>
    <t>West Lindsey</t>
  </si>
  <si>
    <t>West Lothian</t>
  </si>
  <si>
    <t>West Oxfordshire</t>
  </si>
  <si>
    <t>West Somerset</t>
  </si>
  <si>
    <t>West Sussex</t>
  </si>
  <si>
    <t>Westminster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</si>
  <si>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</si>
  <si>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</si>
  <si>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</si>
  <si>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</si>
  <si>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</si>
  <si>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</si>
  <si>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</si>
  <si>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</si>
  <si>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</si>
  <si>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</si>
  <si>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</si>
  <si>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Wrexham</t>
  </si>
  <si>
    <t>Wychavon</t>
  </si>
  <si>
    <t>Wycombe</t>
  </si>
  <si>
    <t>Wyre</t>
  </si>
  <si>
    <t>Wyre Forest</t>
  </si>
  <si>
    <t>York</t>
  </si>
  <si>
    <t>ONS Crown Copyright Reserved [from Nomis on 10 July 2012]</t>
  </si>
  <si>
    <t>Area</t>
  </si>
  <si>
    <t>Apr 2005-Mar 2006</t>
  </si>
  <si>
    <t>Jul 2005-Jun 2006</t>
  </si>
  <si>
    <t>Oct 2005-Sep 2006</t>
  </si>
  <si>
    <t>Jan 2006-Dec 2006</t>
  </si>
  <si>
    <t>Apr 2006-Mar 2007</t>
  </si>
  <si>
    <t>Jul 2006-Jun 2007</t>
  </si>
  <si>
    <t>Oct 2006-Sep 2007</t>
  </si>
  <si>
    <t>Jan 2007-Dec 2007</t>
  </si>
  <si>
    <t>Apr 2007-Mar 2008</t>
  </si>
  <si>
    <t>Jul 2007-Jun 2008</t>
  </si>
  <si>
    <t>Oct 2007-Sep 2008</t>
  </si>
  <si>
    <t>Jan 2008-Dec 2008</t>
  </si>
  <si>
    <t>Apr 2008-Mar 2009</t>
  </si>
  <si>
    <t>Jul 2008-Jun 2009</t>
  </si>
  <si>
    <t>Oct 2008-Sep 2009</t>
  </si>
  <si>
    <t>Jan 2009-Dec 2009</t>
  </si>
  <si>
    <t>Apr 2009-Mar 2010</t>
  </si>
  <si>
    <t>Jul 2009-Jun 2010</t>
  </si>
  <si>
    <t>Oct 2009-Sep 2010</t>
  </si>
  <si>
    <t>Jan 2010-Dec 2010</t>
  </si>
  <si>
    <t>Apr 2010-Mar 2011</t>
  </si>
  <si>
    <t>#</t>
  </si>
  <si>
    <t>Wales</t>
  </si>
  <si>
    <t>Scotland</t>
  </si>
  <si>
    <t>SE</t>
  </si>
  <si>
    <t>Large Urban</t>
  </si>
  <si>
    <t>Significant Rural</t>
  </si>
  <si>
    <t>NW</t>
  </si>
  <si>
    <t>Rural-80</t>
  </si>
  <si>
    <t>Predominantly Rural</t>
  </si>
  <si>
    <t>EM</t>
  </si>
  <si>
    <t>Other Urban</t>
  </si>
  <si>
    <t>Rural-50</t>
  </si>
  <si>
    <t>E</t>
  </si>
  <si>
    <t>L</t>
  </si>
  <si>
    <t>Major Urban</t>
  </si>
  <si>
    <t>Predominantly Urban</t>
  </si>
  <si>
    <t>YH</t>
  </si>
  <si>
    <t>Met</t>
  </si>
  <si>
    <t>SW</t>
  </si>
  <si>
    <t>Unitary</t>
  </si>
  <si>
    <t>WM</t>
  </si>
  <si>
    <t>County</t>
  </si>
  <si>
    <t>NE</t>
  </si>
  <si>
    <t>King's Lynn and West Norfolk</t>
  </si>
  <si>
    <t>Upper</t>
  </si>
  <si>
    <t>Derby, Derbyshire, Nottingham and Nottinghamshire,</t>
  </si>
  <si>
    <t>Oxfordshire LEP</t>
  </si>
  <si>
    <t>Cornwall and the Isles of Scilly</t>
  </si>
  <si>
    <t>York and North Yorkshire</t>
  </si>
  <si>
    <t>South Buckinghamshire</t>
  </si>
  <si>
    <t>Stoke-on-trent</t>
  </si>
  <si>
    <t>Kingston upon Hull, city of</t>
  </si>
  <si>
    <t>LEP:</t>
  </si>
  <si>
    <t>Benchmark:</t>
  </si>
  <si>
    <t>All LEPs Average</t>
  </si>
  <si>
    <t>Predominantly Rural Average</t>
  </si>
  <si>
    <t>Significant Rural Average</t>
  </si>
  <si>
    <t>Predominantly Urban Average</t>
  </si>
  <si>
    <t>!</t>
  </si>
  <si>
    <t>Jan 2011-Dec 2011</t>
  </si>
  <si>
    <t>Apr 2011-Mar 2012</t>
  </si>
  <si>
    <t>Jul 2011-Jun 2012</t>
  </si>
  <si>
    <t>Oct 2011-Sep 2012</t>
  </si>
  <si>
    <t>Column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</si>
</sst>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mmmm\ yyyy"/>
    <numFmt numFmtId="166" formatCode="[$-809]dd\ mmmm\ yyyy;@"/>
  </numFmts>
  <fonts count="22" x14ac:knownFonts="1">
    <font>
      <sz val="11"/>
      <color theme="1"/>
      <name val="Calibri"/>
      <family val="2"/>
      <scheme val="minor"/>
    </font>
    <font>
      <sz val="11"/>
      <name val="Arial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0"/>
      <name val="Tahoma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 applyNumberFormat="0" applyFill="0" applyBorder="0" applyAlignment="0" applyProtection="0"/>
    <xf numFmtId="0" fontId="5" fillId="0" borderId="0"/>
    <xf numFmtId="0" fontId="11" fillId="0" borderId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56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5" fillId="4" borderId="0" xfId="0" applyFont="1" applyFill="1"/>
    <xf numFmtId="0" fontId="16" fillId="4" borderId="0" xfId="0" applyFont="1" applyFill="1"/>
    <xf numFmtId="3" fontId="0" fillId="0" borderId="0" xfId="0" applyNumberFormat="1"/>
    <xf numFmtId="0" fontId="14" fillId="4" borderId="0" xfId="4" applyFill="1"/>
    <xf numFmtId="0" fontId="9" fillId="0" borderId="0" xfId="12" applyFont="1" applyAlignment="1">
      <alignment horizontal="left" vertical="center"/>
    </xf>
    <xf numFmtId="0" fontId="5" fillId="0" borderId="0" xfId="5"/>
    <xf numFmtId="0" fontId="5" fillId="0" borderId="0" xfId="11" applyAlignment="1">
      <alignment horizontal="left" vertical="center"/>
    </xf>
    <xf numFmtId="0" fontId="5" fillId="0" borderId="0" xfId="5" applyAlignment="1">
      <alignment horizontal="left" vertical="center"/>
    </xf>
    <xf numFmtId="0" fontId="7" fillId="0" borderId="0" xfId="3" applyFont="1" applyAlignment="1">
      <alignment horizontal="right" vertical="center" wrapText="1"/>
    </xf>
    <xf numFmtId="0" fontId="5" fillId="0" borderId="0" xfId="10" applyAlignment="1">
      <alignment horizontal="left" vertical="center"/>
    </xf>
    <xf numFmtId="0" fontId="2" fillId="6" borderId="0" xfId="0" applyFont="1" applyFill="1"/>
    <xf numFmtId="3" fontId="5" fillId="0" borderId="0" xfId="5" applyNumberFormat="1" applyAlignment="1">
      <alignment horizontal="right" vertical="center"/>
    </xf>
    <xf numFmtId="165" fontId="7" fillId="0" borderId="0" xfId="3" applyNumberFormat="1" applyFont="1" applyAlignment="1">
      <alignment horizontal="center" vertical="center" wrapText="1"/>
    </xf>
    <xf numFmtId="165" fontId="7" fillId="0" borderId="0" xfId="3" applyNumberFormat="1" applyFont="1" applyAlignment="1">
      <alignment horizontal="left" vertical="center" wrapText="1"/>
    </xf>
    <xf numFmtId="166" fontId="0" fillId="0" borderId="0" xfId="0" applyNumberFormat="1"/>
    <xf numFmtId="10" fontId="8" fillId="0" borderId="0" xfId="7" applyNumberFormat="1" applyFont="1"/>
    <xf numFmtId="10" fontId="13" fillId="0" borderId="0" xfId="7" applyNumberFormat="1" applyFont="1"/>
    <xf numFmtId="0" fontId="7" fillId="0" borderId="0" xfId="3" applyFont="1" applyAlignment="1">
      <alignment horizontal="center" vertical="center" wrapText="1"/>
    </xf>
    <xf numFmtId="3" fontId="7" fillId="0" borderId="0" xfId="2" applyNumberFormat="1" applyFont="1" applyAlignment="1">
      <alignment horizontal="right" vertical="center"/>
    </xf>
    <xf numFmtId="10" fontId="0" fillId="0" borderId="0" xfId="0" applyNumberFormat="1"/>
    <xf numFmtId="10" fontId="0" fillId="0" borderId="0" xfId="0" applyNumberFormat="1" applyAlignment="1">
      <alignment horizontal="right"/>
    </xf>
    <xf numFmtId="17" fontId="7" fillId="3" borderId="2" xfId="5" quotePrefix="1" applyNumberFormat="1" applyFont="1" applyFill="1" applyBorder="1" applyAlignment="1">
      <alignment horizontal="right" vertical="center"/>
    </xf>
    <xf numFmtId="0" fontId="7" fillId="0" borderId="0" xfId="3" applyFont="1" applyAlignment="1">
      <alignment horizontal="left" vertical="center" wrapText="1"/>
    </xf>
    <xf numFmtId="10" fontId="5" fillId="0" borderId="0" xfId="5" applyNumberFormat="1"/>
    <xf numFmtId="0" fontId="5" fillId="0" borderId="0" xfId="5" applyAlignment="1">
      <alignment horizontal="right" vertical="center"/>
    </xf>
    <xf numFmtId="0" fontId="5" fillId="0" borderId="0" xfId="13" applyAlignment="1">
      <alignment horizontal="left"/>
    </xf>
    <xf numFmtId="165" fontId="5" fillId="0" borderId="0" xfId="5" applyNumberFormat="1"/>
    <xf numFmtId="3" fontId="5" fillId="0" borderId="0" xfId="5" applyNumberFormat="1"/>
    <xf numFmtId="17" fontId="0" fillId="0" borderId="0" xfId="0" quotePrefix="1" applyNumberFormat="1"/>
    <xf numFmtId="17" fontId="0" fillId="0" borderId="0" xfId="0" applyNumberFormat="1"/>
    <xf numFmtId="0" fontId="0" fillId="0" borderId="0" xfId="0" applyFill="1"/>
    <xf numFmtId="164" fontId="1" fillId="0" borderId="0" xfId="0" applyNumberFormat="1" applyFont="1"/>
    <xf numFmtId="0" fontId="5" fillId="0" borderId="0" xfId="0" applyFont="1" applyFill="1" applyAlignment="1">
      <alignment horizontal="left"/>
    </xf>
    <xf numFmtId="0" fontId="5" fillId="0" borderId="0" xfId="6" applyNumberFormat="1" applyFont="1" applyFill="1" applyAlignment="1">
      <alignment horizontal="center"/>
    </xf>
    <xf numFmtId="0" fontId="17" fillId="0" borderId="0" xfId="0" applyFont="1" applyFill="1"/>
    <xf numFmtId="0" fontId="5" fillId="0" borderId="0" xfId="6" applyFont="1" applyFill="1" applyAlignment="1">
      <alignment horizontal="center"/>
    </xf>
    <xf numFmtId="0" fontId="12" fillId="0" borderId="0" xfId="0" applyFont="1"/>
    <xf numFmtId="0" fontId="18" fillId="0" borderId="0" xfId="0" applyFont="1" applyAlignment="1">
      <alignment vertical="top"/>
    </xf>
    <xf numFmtId="0" fontId="19" fillId="7" borderId="0" xfId="0" applyFont="1" applyFill="1" applyAlignment="1"/>
    <xf numFmtId="10" fontId="13" fillId="0" borderId="0" xfId="7" applyNumberFormat="1" applyFont="1"/>
    <xf numFmtId="0" fontId="20" fillId="4" borderId="0" xfId="0" applyFont="1" applyFill="1"/>
    <xf numFmtId="3" fontId="0" fillId="0" borderId="0" xfId="0" applyNumberFormat="1" applyAlignment="1">
      <alignment horizontal="right" vertical="center"/>
    </xf>
    <xf numFmtId="10" fontId="5" fillId="0" borderId="0" xfId="7" applyNumberFormat="1" applyFont="1"/>
    <xf numFmtId="14" fontId="0" fillId="0" borderId="0" xfId="0" applyNumberFormat="1"/>
    <xf numFmtId="10" fontId="13" fillId="0" borderId="0" xfId="7" applyNumberFormat="1" applyFont="1"/>
    <xf numFmtId="0" fontId="19" fillId="7" borderId="0" xfId="0" applyFont="1" applyFill="1" applyAlignment="1">
      <alignment horizontal="center"/>
    </xf>
    <xf numFmtId="0" fontId="15" fillId="5" borderId="0" xfId="0" applyFont="1" applyFill="1" applyBorder="1" applyAlignment="1">
      <alignment horizontal="left"/>
    </xf>
    <xf numFmtId="0" fontId="21" fillId="5" borderId="0" xfId="0" applyFont="1" applyFill="1" applyBorder="1" applyAlignment="1">
      <alignment horizontal="left"/>
    </xf>
  </cellXfs>
  <cellStyles count="14">
    <cellStyle name="Comma 2" xfId="1"/>
    <cellStyle name="Data_Total" xfId="2"/>
    <cellStyle name="Headings" xfId="3"/>
    <cellStyle name="Hyperlink" xfId="4" builtinId="8"/>
    <cellStyle name="Normal" xfId="0" builtinId="0"/>
    <cellStyle name="Normal 2" xfId="5"/>
    <cellStyle name="Normal_Dist_OA_Jun_05_class" xfId="6"/>
    <cellStyle name="Percent" xfId="7" builtinId="5"/>
    <cellStyle name="Percent 2" xfId="8"/>
    <cellStyle name="Row_CategoryHeadings" xfId="9"/>
    <cellStyle name="Row_Headings" xfId="10"/>
    <cellStyle name="Source" xfId="11"/>
    <cellStyle name="Table_Name" xfId="12"/>
    <cellStyle name="Warnings" xfId="1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13748825555904E-2"/>
          <c:y val="2.1231422505307854E-2"/>
          <c:w val="0.68587535233322894"/>
          <c:h val="0.81953290870488327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CalculationsforGraph!$H$1:$AH$1</c:f>
              <c:numCache>
                <c:formatCode>mmm\-yy</c:formatCode>
                <c:ptCount val="27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</c:numCache>
            </c:numRef>
          </c:cat>
          <c:val>
            <c:numRef>
              <c:f>CalculationsforGraph!$H$433:$AH$433</c:f>
              <c:numCache>
                <c:formatCode>0.00%</c:formatCode>
                <c:ptCount val="27"/>
                <c:pt idx="0">
                  <c:v>8.3643122676579917E-3</c:v>
                </c:pt>
                <c:pt idx="1">
                  <c:v>7.0955882352941174E-3</c:v>
                </c:pt>
                <c:pt idx="2">
                  <c:v>7.0471014492753626E-3</c:v>
                </c:pt>
                <c:pt idx="3">
                  <c:v>6.6965888689407543E-3</c:v>
                </c:pt>
                <c:pt idx="4">
                  <c:v>7.2764227642276424E-3</c:v>
                </c:pt>
                <c:pt idx="5">
                  <c:v>6.2340966921119595E-3</c:v>
                </c:pt>
                <c:pt idx="6">
                  <c:v>6.2926829268292687E-3</c:v>
                </c:pt>
                <c:pt idx="7">
                  <c:v>5.7450076804915519E-3</c:v>
                </c:pt>
                <c:pt idx="8">
                  <c:v>6.1809045226130658E-3</c:v>
                </c:pt>
                <c:pt idx="9">
                  <c:v>6.7407407407407407E-3</c:v>
                </c:pt>
                <c:pt idx="10">
                  <c:v>7.8676470588235296E-3</c:v>
                </c:pt>
                <c:pt idx="11">
                  <c:v>1.0178926441351889E-2</c:v>
                </c:pt>
                <c:pt idx="12">
                  <c:v>1.6692307692307694E-2</c:v>
                </c:pt>
                <c:pt idx="13">
                  <c:v>1.4318181818181818E-2</c:v>
                </c:pt>
                <c:pt idx="14">
                  <c:v>1.588888888888889E-2</c:v>
                </c:pt>
                <c:pt idx="15">
                  <c:v>1.6016096579476863E-2</c:v>
                </c:pt>
                <c:pt idx="16">
                  <c:v>1.7882352941176471E-2</c:v>
                </c:pt>
                <c:pt idx="17">
                  <c:v>1.4547325102880659E-2</c:v>
                </c:pt>
                <c:pt idx="18">
                  <c:v>1.416382252559727E-2</c:v>
                </c:pt>
                <c:pt idx="19">
                  <c:v>1.3879598662207358E-2</c:v>
                </c:pt>
                <c:pt idx="20">
                  <c:v>1.6188034188034189E-2</c:v>
                </c:pt>
                <c:pt idx="21">
                  <c:v>1.4135593220338983E-2</c:v>
                </c:pt>
                <c:pt idx="22">
                  <c:v>1.5595238095238096E-2</c:v>
                </c:pt>
                <c:pt idx="23">
                  <c:v>1.5205183585313175E-2</c:v>
                </c:pt>
                <c:pt idx="24">
                  <c:v>1.6559139784946237E-2</c:v>
                </c:pt>
                <c:pt idx="25">
                  <c:v>1.4390756302521008E-2</c:v>
                </c:pt>
                <c:pt idx="26">
                  <c:v>1.4312896405919661E-2</c:v>
                </c:pt>
              </c:numCache>
            </c:numRef>
          </c:val>
        </c:ser>
        <c:ser>
          <c:idx val="1"/>
          <c:order val="1"/>
          <c:tx>
            <c:v>Top Quartile</c:v>
          </c:tx>
          <c:spPr>
            <a:solidFill>
              <a:srgbClr val="008000">
                <a:alpha val="21568"/>
              </a:srgbClr>
            </a:solidFill>
            <a:ln w="25400">
              <a:noFill/>
            </a:ln>
          </c:spPr>
          <c:cat>
            <c:numRef>
              <c:f>CalculationsforGraph!$H$1:$AH$1</c:f>
              <c:numCache>
                <c:formatCode>mmm\-yy</c:formatCode>
                <c:ptCount val="27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</c:numCache>
            </c:numRef>
          </c:cat>
          <c:val>
            <c:numRef>
              <c:f>CalculationsforGraph!$H$434:$AH$434</c:f>
              <c:numCache>
                <c:formatCode>0.00%</c:formatCode>
                <c:ptCount val="27"/>
                <c:pt idx="0">
                  <c:v>8.0547157708390736E-3</c:v>
                </c:pt>
                <c:pt idx="1">
                  <c:v>8.2123012071278027E-3</c:v>
                </c:pt>
                <c:pt idx="2">
                  <c:v>8.60475158611149E-3</c:v>
                </c:pt>
                <c:pt idx="3">
                  <c:v>8.5028712888962996E-3</c:v>
                </c:pt>
                <c:pt idx="4">
                  <c:v>8.6121174894387368E-3</c:v>
                </c:pt>
                <c:pt idx="5">
                  <c:v>7.2599121300619823E-3</c:v>
                </c:pt>
                <c:pt idx="6">
                  <c:v>6.9545896592638316E-3</c:v>
                </c:pt>
                <c:pt idx="7">
                  <c:v>6.7814731763638832E-3</c:v>
                </c:pt>
                <c:pt idx="8">
                  <c:v>7.3314218528468941E-3</c:v>
                </c:pt>
                <c:pt idx="9">
                  <c:v>6.5437923175101212E-3</c:v>
                </c:pt>
                <c:pt idx="10">
                  <c:v>8.2357889263489827E-3</c:v>
                </c:pt>
                <c:pt idx="11">
                  <c:v>1.1531981133149063E-2</c:v>
                </c:pt>
                <c:pt idx="12">
                  <c:v>1.4868301939552998E-2</c:v>
                </c:pt>
                <c:pt idx="13">
                  <c:v>1.7135080532380768E-2</c:v>
                </c:pt>
                <c:pt idx="14">
                  <c:v>1.5597167160325054E-2</c:v>
                </c:pt>
                <c:pt idx="15">
                  <c:v>1.4481960005536247E-2</c:v>
                </c:pt>
                <c:pt idx="16">
                  <c:v>1.3484435394743848E-2</c:v>
                </c:pt>
                <c:pt idx="17">
                  <c:v>1.2407177837248057E-2</c:v>
                </c:pt>
                <c:pt idx="18">
                  <c:v>1.1799104892165992E-2</c:v>
                </c:pt>
                <c:pt idx="19">
                  <c:v>1.1319566513702004E-2</c:v>
                </c:pt>
                <c:pt idx="20">
                  <c:v>1.1482369599709247E-2</c:v>
                </c:pt>
                <c:pt idx="21">
                  <c:v>1.1921202921036567E-2</c:v>
                </c:pt>
                <c:pt idx="22">
                  <c:v>1.23552638266279E-2</c:v>
                </c:pt>
                <c:pt idx="23">
                  <c:v>1.2655544523056441E-2</c:v>
                </c:pt>
                <c:pt idx="24">
                  <c:v>1.3661415974457979E-2</c:v>
                </c:pt>
                <c:pt idx="25">
                  <c:v>1.2428713481291575E-2</c:v>
                </c:pt>
                <c:pt idx="26">
                  <c:v>1.2560953090831255E-2</c:v>
                </c:pt>
              </c:numCache>
            </c:numRef>
          </c:val>
        </c:ser>
        <c:ser>
          <c:idx val="2"/>
          <c:order val="2"/>
          <c:tx>
            <c:v>Second Quartile</c:v>
          </c:tx>
          <c:spPr>
            <a:solidFill>
              <a:srgbClr val="FFFF00">
                <a:alpha val="14117"/>
              </a:srgbClr>
            </a:solidFill>
            <a:ln w="25400">
              <a:noFill/>
            </a:ln>
          </c:spPr>
          <c:cat>
            <c:numRef>
              <c:f>CalculationsforGraph!$H$1:$AH$1</c:f>
              <c:numCache>
                <c:formatCode>mmm\-yy</c:formatCode>
                <c:ptCount val="27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</c:numCache>
            </c:numRef>
          </c:cat>
          <c:val>
            <c:numRef>
              <c:f>CalculationsforGraph!$H$435:$AH$435</c:f>
              <c:numCache>
                <c:formatCode>0.00%</c:formatCode>
                <c:ptCount val="27"/>
                <c:pt idx="0">
                  <c:v>7.8545967851982798E-3</c:v>
                </c:pt>
                <c:pt idx="1">
                  <c:v>7.809394508195365E-3</c:v>
                </c:pt>
                <c:pt idx="2">
                  <c:v>7.7271044369058815E-3</c:v>
                </c:pt>
                <c:pt idx="3">
                  <c:v>7.5202120226787843E-3</c:v>
                </c:pt>
                <c:pt idx="4">
                  <c:v>7.9865836313683103E-3</c:v>
                </c:pt>
                <c:pt idx="5">
                  <c:v>6.9014714038147587E-3</c:v>
                </c:pt>
                <c:pt idx="6">
                  <c:v>6.5003340283542443E-3</c:v>
                </c:pt>
                <c:pt idx="7">
                  <c:v>6.4100270796525003E-3</c:v>
                </c:pt>
                <c:pt idx="8">
                  <c:v>6.9884930227982062E-3</c:v>
                </c:pt>
                <c:pt idx="9">
                  <c:v>6.6385438648260599E-3</c:v>
                </c:pt>
                <c:pt idx="10">
                  <c:v>7.376956171690232E-3</c:v>
                </c:pt>
                <c:pt idx="11">
                  <c:v>8.4575457179952192E-3</c:v>
                </c:pt>
                <c:pt idx="12">
                  <c:v>9.7570374269628363E-3</c:v>
                </c:pt>
                <c:pt idx="13">
                  <c:v>9.7515569265458485E-3</c:v>
                </c:pt>
                <c:pt idx="14">
                  <c:v>9.5720084669150898E-3</c:v>
                </c:pt>
                <c:pt idx="15">
                  <c:v>1.0616113030926071E-2</c:v>
                </c:pt>
                <c:pt idx="16">
                  <c:v>1.1067422190395471E-2</c:v>
                </c:pt>
                <c:pt idx="17">
                  <c:v>9.6113436590029785E-3</c:v>
                </c:pt>
                <c:pt idx="18">
                  <c:v>9.7896624664536823E-3</c:v>
                </c:pt>
                <c:pt idx="19">
                  <c:v>1.0379347220784849E-2</c:v>
                </c:pt>
                <c:pt idx="20">
                  <c:v>1.0618366265732503E-2</c:v>
                </c:pt>
                <c:pt idx="21">
                  <c:v>1.0225694575562466E-2</c:v>
                </c:pt>
                <c:pt idx="22">
                  <c:v>1.0679958526776272E-2</c:v>
                </c:pt>
                <c:pt idx="23">
                  <c:v>1.1540981293339785E-2</c:v>
                </c:pt>
                <c:pt idx="24">
                  <c:v>1.1439215075711037E-2</c:v>
                </c:pt>
                <c:pt idx="25">
                  <c:v>1.0810698007227032E-2</c:v>
                </c:pt>
                <c:pt idx="26">
                  <c:v>1.0079898509628669E-2</c:v>
                </c:pt>
              </c:numCache>
            </c:numRef>
          </c:val>
        </c:ser>
        <c:ser>
          <c:idx val="3"/>
          <c:order val="3"/>
          <c:tx>
            <c:v>Third Quartile</c:v>
          </c:tx>
          <c:spPr>
            <a:solidFill>
              <a:srgbClr val="E46C0A">
                <a:alpha val="29803"/>
              </a:srgbClr>
            </a:solidFill>
            <a:ln w="25400">
              <a:noFill/>
            </a:ln>
          </c:spPr>
          <c:cat>
            <c:numRef>
              <c:f>CalculationsforGraph!$H$1:$AH$1</c:f>
              <c:numCache>
                <c:formatCode>mmm\-yy</c:formatCode>
                <c:ptCount val="27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</c:numCache>
            </c:numRef>
          </c:cat>
          <c:val>
            <c:numRef>
              <c:f>CalculationsforGraph!$H$436:$AH$436</c:f>
              <c:numCache>
                <c:formatCode>0.00%</c:formatCode>
                <c:ptCount val="27"/>
                <c:pt idx="0">
                  <c:v>1.0965203773894001E-2</c:v>
                </c:pt>
                <c:pt idx="1">
                  <c:v>1.0448680882295194E-2</c:v>
                </c:pt>
                <c:pt idx="2">
                  <c:v>9.5288315601906766E-3</c:v>
                </c:pt>
                <c:pt idx="3">
                  <c:v>1.0009482158955692E-2</c:v>
                </c:pt>
                <c:pt idx="4">
                  <c:v>1.0674567687778268E-2</c:v>
                </c:pt>
                <c:pt idx="5">
                  <c:v>1.0506600703775411E-2</c:v>
                </c:pt>
                <c:pt idx="6">
                  <c:v>9.6013775653810904E-3</c:v>
                </c:pt>
                <c:pt idx="7">
                  <c:v>9.2476420150915326E-3</c:v>
                </c:pt>
                <c:pt idx="8">
                  <c:v>9.3074210657256816E-3</c:v>
                </c:pt>
                <c:pt idx="9">
                  <c:v>9.3099020665464403E-3</c:v>
                </c:pt>
                <c:pt idx="10">
                  <c:v>9.3686584726519924E-3</c:v>
                </c:pt>
                <c:pt idx="11">
                  <c:v>1.1057415952046727E-2</c:v>
                </c:pt>
                <c:pt idx="12">
                  <c:v>1.4263434022257548E-2</c:v>
                </c:pt>
                <c:pt idx="13">
                  <c:v>1.4603740255260941E-2</c:v>
                </c:pt>
                <c:pt idx="14">
                  <c:v>1.5145009874098322E-2</c:v>
                </c:pt>
                <c:pt idx="15">
                  <c:v>1.4636807748626017E-2</c:v>
                </c:pt>
                <c:pt idx="16">
                  <c:v>1.5448124169212804E-2</c:v>
                </c:pt>
                <c:pt idx="17">
                  <c:v>1.4576601265243967E-2</c:v>
                </c:pt>
                <c:pt idx="18">
                  <c:v>1.4075695040252696E-2</c:v>
                </c:pt>
                <c:pt idx="19">
                  <c:v>1.4342042956325601E-2</c:v>
                </c:pt>
                <c:pt idx="20">
                  <c:v>1.5064695522319059E-2</c:v>
                </c:pt>
                <c:pt idx="21">
                  <c:v>1.5936024688071766E-2</c:v>
                </c:pt>
                <c:pt idx="22">
                  <c:v>1.6431209380579744E-2</c:v>
                </c:pt>
                <c:pt idx="23">
                  <c:v>1.6082030435688975E-2</c:v>
                </c:pt>
                <c:pt idx="24">
                  <c:v>1.6873233240181806E-2</c:v>
                </c:pt>
                <c:pt idx="25">
                  <c:v>1.5781466262041806E-2</c:v>
                </c:pt>
                <c:pt idx="26">
                  <c:v>1.5515153692649539E-2</c:v>
                </c:pt>
              </c:numCache>
            </c:numRef>
          </c:val>
        </c:ser>
        <c:ser>
          <c:idx val="4"/>
          <c:order val="4"/>
          <c:tx>
            <c:v>Bottom Quartile</c:v>
          </c:tx>
          <c:spPr>
            <a:solidFill>
              <a:srgbClr val="FF0000">
                <a:alpha val="10588"/>
              </a:srgbClr>
            </a:solidFill>
            <a:ln w="25400">
              <a:noFill/>
            </a:ln>
          </c:spPr>
          <c:cat>
            <c:numRef>
              <c:f>CalculationsforGraph!$H$1:$AH$1</c:f>
              <c:numCache>
                <c:formatCode>mmm\-yy</c:formatCode>
                <c:ptCount val="27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</c:numCache>
            </c:numRef>
          </c:cat>
          <c:val>
            <c:numRef>
              <c:f>CalculationsforGraph!$H$437:$AH$437</c:f>
              <c:numCache>
                <c:formatCode>0.00%</c:formatCode>
                <c:ptCount val="27"/>
                <c:pt idx="0">
                  <c:v>5.8514112578881249E-2</c:v>
                </c:pt>
                <c:pt idx="1">
                  <c:v>5.7296297205161426E-2</c:v>
                </c:pt>
                <c:pt idx="2">
                  <c:v>6.2663035491829486E-2</c:v>
                </c:pt>
                <c:pt idx="3">
                  <c:v>5.6687512327195141E-2</c:v>
                </c:pt>
                <c:pt idx="4">
                  <c:v>5.1137369610737698E-2</c:v>
                </c:pt>
                <c:pt idx="5">
                  <c:v>5.1216990715039115E-2</c:v>
                </c:pt>
                <c:pt idx="6">
                  <c:v>4.9631598344443403E-2</c:v>
                </c:pt>
                <c:pt idx="7">
                  <c:v>4.6658059121378825E-2</c:v>
                </c:pt>
                <c:pt idx="8">
                  <c:v>4.5024929310304662E-2</c:v>
                </c:pt>
                <c:pt idx="9">
                  <c:v>4.6382508924432145E-2</c:v>
                </c:pt>
                <c:pt idx="10">
                  <c:v>4.9496739555086794E-2</c:v>
                </c:pt>
                <c:pt idx="11">
                  <c:v>5.5635194220294157E-2</c:v>
                </c:pt>
                <c:pt idx="12">
                  <c:v>5.7084481832826203E-2</c:v>
                </c:pt>
                <c:pt idx="13">
                  <c:v>5.4534017955395711E-2</c:v>
                </c:pt>
                <c:pt idx="14">
                  <c:v>5.8408415814483194E-2</c:v>
                </c:pt>
                <c:pt idx="15">
                  <c:v>5.6825373457674432E-2</c:v>
                </c:pt>
                <c:pt idx="16">
                  <c:v>5.9353885776912356E-2</c:v>
                </c:pt>
                <c:pt idx="17">
                  <c:v>5.5388484007198341E-2</c:v>
                </c:pt>
                <c:pt idx="18">
                  <c:v>5.4864022767838055E-2</c:v>
                </c:pt>
                <c:pt idx="19">
                  <c:v>5.4531367723903268E-2</c:v>
                </c:pt>
                <c:pt idx="20">
                  <c:v>6.1265675049205007E-2</c:v>
                </c:pt>
                <c:pt idx="21">
                  <c:v>6.10851443378191E-2</c:v>
                </c:pt>
                <c:pt idx="22">
                  <c:v>6.1064543763010994E-2</c:v>
                </c:pt>
                <c:pt idx="23">
                  <c:v>5.8085391995399055E-2</c:v>
                </c:pt>
                <c:pt idx="24">
                  <c:v>6.3208209982210925E-2</c:v>
                </c:pt>
                <c:pt idx="25">
                  <c:v>6.0392713773005542E-2</c:v>
                </c:pt>
                <c:pt idx="26">
                  <c:v>6.2326862294919433E-2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86208"/>
        <c:axId val="101904384"/>
      </c:areaChart>
      <c:lineChart>
        <c:grouping val="standard"/>
        <c:varyColors val="0"/>
        <c:ser>
          <c:idx val="5"/>
          <c:order val="5"/>
          <c:tx>
            <c:v>Worst</c:v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val>
            <c:numRef>
              <c:f>CalculationsforGraph!$H$427:$AH$427</c:f>
              <c:numCache>
                <c:formatCode>General</c:formatCode>
                <c:ptCount val="27"/>
                <c:pt idx="0" formatCode="0.00%">
                  <c:v>9.3752941176470594E-2</c:v>
                </c:pt>
                <c:pt idx="1">
                  <c:v>9.0862262038073904E-2</c:v>
                </c:pt>
                <c:pt idx="2">
                  <c:v>9.5570824524312897E-2</c:v>
                </c:pt>
                <c:pt idx="3">
                  <c:v>8.9416666666666672E-2</c:v>
                </c:pt>
                <c:pt idx="4">
                  <c:v>8.5687061183550656E-2</c:v>
                </c:pt>
                <c:pt idx="5">
                  <c:v>8.2119071644803227E-2</c:v>
                </c:pt>
                <c:pt idx="6">
                  <c:v>7.8980582524271842E-2</c:v>
                </c:pt>
                <c:pt idx="7">
                  <c:v>7.4842209072978297E-2</c:v>
                </c:pt>
                <c:pt idx="8">
                  <c:v>7.4833169774288513E-2</c:v>
                </c:pt>
                <c:pt idx="9">
                  <c:v>7.5615487914055507E-2</c:v>
                </c:pt>
                <c:pt idx="10">
                  <c:v>8.2345790184601531E-2</c:v>
                </c:pt>
                <c:pt idx="11">
                  <c:v>9.6861063464837055E-2</c:v>
                </c:pt>
                <c:pt idx="12">
                  <c:v>0.11266556291390728</c:v>
                </c:pt>
                <c:pt idx="13">
                  <c:v>0.11034257748776509</c:v>
                </c:pt>
                <c:pt idx="14">
                  <c:v>0.11461149020471055</c:v>
                </c:pt>
                <c:pt idx="15">
                  <c:v>0.11257635082223963</c:v>
                </c:pt>
                <c:pt idx="16">
                  <c:v>0.11723622047244095</c:v>
                </c:pt>
                <c:pt idx="17">
                  <c:v>0.106530931871574</c:v>
                </c:pt>
                <c:pt idx="18">
                  <c:v>0.1046923076923077</c:v>
                </c:pt>
                <c:pt idx="19">
                  <c:v>0.10445192307692308</c:v>
                </c:pt>
                <c:pt idx="20">
                  <c:v>0.114619140625</c:v>
                </c:pt>
                <c:pt idx="21">
                  <c:v>0.11330365974282888</c:v>
                </c:pt>
                <c:pt idx="22">
                  <c:v>0.116126213592233</c:v>
                </c:pt>
                <c:pt idx="23">
                  <c:v>0.11356913183279743</c:v>
                </c:pt>
                <c:pt idx="24">
                  <c:v>0.12174121405750798</c:v>
                </c:pt>
                <c:pt idx="25">
                  <c:v>0.11380434782608696</c:v>
                </c:pt>
                <c:pt idx="26">
                  <c:v>0.11479576399394856</c:v>
                </c:pt>
              </c:numCache>
            </c:numRef>
          </c:val>
          <c:smooth val="0"/>
        </c:ser>
        <c:ser>
          <c:idx val="6"/>
          <c:order val="6"/>
          <c:tx>
            <c:v>Best</c:v>
          </c:tx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val>
            <c:numRef>
              <c:f>CalculationsforGraph!$H$431:$AH$431</c:f>
              <c:numCache>
                <c:formatCode>0.00%</c:formatCode>
                <c:ptCount val="27"/>
                <c:pt idx="0">
                  <c:v>8.3643122676579917E-3</c:v>
                </c:pt>
                <c:pt idx="1">
                  <c:v>7.0955882352941174E-3</c:v>
                </c:pt>
                <c:pt idx="2">
                  <c:v>7.0471014492753626E-3</c:v>
                </c:pt>
                <c:pt idx="3">
                  <c:v>6.6965888689407543E-3</c:v>
                </c:pt>
                <c:pt idx="4">
                  <c:v>7.2764227642276424E-3</c:v>
                </c:pt>
                <c:pt idx="5">
                  <c:v>6.2340966921119595E-3</c:v>
                </c:pt>
                <c:pt idx="6">
                  <c:v>6.2926829268292687E-3</c:v>
                </c:pt>
                <c:pt idx="7">
                  <c:v>5.7450076804915519E-3</c:v>
                </c:pt>
                <c:pt idx="8">
                  <c:v>6.1809045226130658E-3</c:v>
                </c:pt>
                <c:pt idx="9">
                  <c:v>6.7407407407407407E-3</c:v>
                </c:pt>
                <c:pt idx="10">
                  <c:v>7.8676470588235296E-3</c:v>
                </c:pt>
                <c:pt idx="11">
                  <c:v>1.0178926441351889E-2</c:v>
                </c:pt>
                <c:pt idx="12">
                  <c:v>1.6692307692307694E-2</c:v>
                </c:pt>
                <c:pt idx="13">
                  <c:v>1.4318181818181818E-2</c:v>
                </c:pt>
                <c:pt idx="14">
                  <c:v>1.588888888888889E-2</c:v>
                </c:pt>
                <c:pt idx="15">
                  <c:v>1.6016096579476863E-2</c:v>
                </c:pt>
                <c:pt idx="16">
                  <c:v>1.7882352941176471E-2</c:v>
                </c:pt>
                <c:pt idx="17">
                  <c:v>1.4547325102880659E-2</c:v>
                </c:pt>
                <c:pt idx="18">
                  <c:v>1.416382252559727E-2</c:v>
                </c:pt>
                <c:pt idx="19">
                  <c:v>1.3879598662207358E-2</c:v>
                </c:pt>
                <c:pt idx="20">
                  <c:v>1.6188034188034189E-2</c:v>
                </c:pt>
                <c:pt idx="21">
                  <c:v>1.4135593220338983E-2</c:v>
                </c:pt>
                <c:pt idx="22">
                  <c:v>1.5595238095238096E-2</c:v>
                </c:pt>
                <c:pt idx="23">
                  <c:v>1.5205183585313175E-2</c:v>
                </c:pt>
                <c:pt idx="24">
                  <c:v>1.6559139784946237E-2</c:v>
                </c:pt>
                <c:pt idx="25">
                  <c:v>1.4390756302521008E-2</c:v>
                </c:pt>
                <c:pt idx="26">
                  <c:v>1.4312896405919661E-2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CalculationsforGraph!$G$422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val>
            <c:numRef>
              <c:f>CalculationsforGraph!$H$422:$AH$422</c:f>
              <c:numCache>
                <c:formatCode>0.00%</c:formatCode>
                <c:ptCount val="27"/>
                <c:pt idx="0">
                  <c:v>3.093607305936073E-2</c:v>
                </c:pt>
                <c:pt idx="1">
                  <c:v>2.7795823665893272E-2</c:v>
                </c:pt>
                <c:pt idx="2">
                  <c:v>2.7107061503416855E-2</c:v>
                </c:pt>
                <c:pt idx="3">
                  <c:v>2.6734693877551022E-2</c:v>
                </c:pt>
                <c:pt idx="4">
                  <c:v>2.7760180995475114E-2</c:v>
                </c:pt>
                <c:pt idx="5">
                  <c:v>2.2697368421052633E-2</c:v>
                </c:pt>
                <c:pt idx="6">
                  <c:v>2.1577825159914712E-2</c:v>
                </c:pt>
                <c:pt idx="7">
                  <c:v>2.0511727078891259E-2</c:v>
                </c:pt>
                <c:pt idx="8">
                  <c:v>2.24E-2</c:v>
                </c:pt>
                <c:pt idx="9">
                  <c:v>2.3171806167400881E-2</c:v>
                </c:pt>
                <c:pt idx="10">
                  <c:v>2.5877192982456141E-2</c:v>
                </c:pt>
                <c:pt idx="11">
                  <c:v>3.1696035242290747E-2</c:v>
                </c:pt>
                <c:pt idx="12">
                  <c:v>3.7982456140350875E-2</c:v>
                </c:pt>
                <c:pt idx="13">
                  <c:v>3.5655913978494623E-2</c:v>
                </c:pt>
                <c:pt idx="14">
                  <c:v>3.8463251670378618E-2</c:v>
                </c:pt>
                <c:pt idx="15">
                  <c:v>4.0202702702702701E-2</c:v>
                </c:pt>
                <c:pt idx="16">
                  <c:v>4.1331828442437921E-2</c:v>
                </c:pt>
                <c:pt idx="17">
                  <c:v>3.6628440366972478E-2</c:v>
                </c:pt>
                <c:pt idx="18">
                  <c:v>3.6909492273730686E-2</c:v>
                </c:pt>
                <c:pt idx="19">
                  <c:v>3.6969696969696972E-2</c:v>
                </c:pt>
                <c:pt idx="20">
                  <c:v>4.2171052631578949E-2</c:v>
                </c:pt>
                <c:pt idx="21">
                  <c:v>3.8270042194092829E-2</c:v>
                </c:pt>
                <c:pt idx="22">
                  <c:v>4.2751091703056771E-2</c:v>
                </c:pt>
                <c:pt idx="23">
                  <c:v>4.4096109839816933E-2</c:v>
                </c:pt>
                <c:pt idx="24">
                  <c:v>4.7511210762331842E-2</c:v>
                </c:pt>
                <c:pt idx="25">
                  <c:v>4.1169977924944812E-2</c:v>
                </c:pt>
                <c:pt idx="26">
                  <c:v>4.4417040358744393E-2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CalculationsforGraph!$G$423</c:f>
              <c:strCache>
                <c:ptCount val="1"/>
                <c:pt idx="0">
                  <c:v>Cumbria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CalculationsforGraph!$H$423:$AH$423</c:f>
              <c:numCache>
                <c:formatCode>0.00%</c:formatCode>
                <c:ptCount val="27"/>
                <c:pt idx="0">
                  <c:v>2.5959386655615417E-2</c:v>
                </c:pt>
                <c:pt idx="1">
                  <c:v>2.3949017969076471E-2</c:v>
                </c:pt>
                <c:pt idx="2">
                  <c:v>2.3598484848484848E-2</c:v>
                </c:pt>
                <c:pt idx="3">
                  <c:v>2.2557363370880268E-2</c:v>
                </c:pt>
                <c:pt idx="4">
                  <c:v>2.3633333333333333E-2</c:v>
                </c:pt>
                <c:pt idx="5">
                  <c:v>1.9821576763485477E-2</c:v>
                </c:pt>
                <c:pt idx="6">
                  <c:v>1.957190357439734E-2</c:v>
                </c:pt>
                <c:pt idx="7">
                  <c:v>1.9200167504187605E-2</c:v>
                </c:pt>
                <c:pt idx="8">
                  <c:v>2.0685950413223141E-2</c:v>
                </c:pt>
                <c:pt idx="9">
                  <c:v>1.9550837076357696E-2</c:v>
                </c:pt>
                <c:pt idx="10">
                  <c:v>2.1452922077922078E-2</c:v>
                </c:pt>
                <c:pt idx="11">
                  <c:v>2.6453488372093024E-2</c:v>
                </c:pt>
                <c:pt idx="12">
                  <c:v>3.3853779429987609E-2</c:v>
                </c:pt>
                <c:pt idx="13">
                  <c:v>3.235342691990091E-2</c:v>
                </c:pt>
                <c:pt idx="14">
                  <c:v>3.3283705541770056E-2</c:v>
                </c:pt>
                <c:pt idx="15">
                  <c:v>3.2953517071164132E-2</c:v>
                </c:pt>
                <c:pt idx="16">
                  <c:v>3.5085097550850979E-2</c:v>
                </c:pt>
                <c:pt idx="17">
                  <c:v>3.1855279764408918E-2</c:v>
                </c:pt>
                <c:pt idx="18">
                  <c:v>3.2100591715976332E-2</c:v>
                </c:pt>
                <c:pt idx="19">
                  <c:v>3.1592700124429697E-2</c:v>
                </c:pt>
                <c:pt idx="20">
                  <c:v>3.6921775898520082E-2</c:v>
                </c:pt>
                <c:pt idx="21">
                  <c:v>3.3848697809011986E-2</c:v>
                </c:pt>
                <c:pt idx="22">
                  <c:v>3.6726289517470881E-2</c:v>
                </c:pt>
                <c:pt idx="23">
                  <c:v>3.7133838383838387E-2</c:v>
                </c:pt>
                <c:pt idx="24">
                  <c:v>4.0632016632016633E-2</c:v>
                </c:pt>
                <c:pt idx="25">
                  <c:v>3.6291856138900375E-2</c:v>
                </c:pt>
                <c:pt idx="26">
                  <c:v>3.6096145876502277E-2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CalculationsforGraph!$G$424</c:f>
              <c:strCache>
                <c:ptCount val="1"/>
                <c:pt idx="0">
                  <c:v>Predominantly Urban Average</c:v>
                </c:pt>
              </c:strCache>
            </c:strRef>
          </c:tx>
          <c:spPr>
            <a:ln w="25400">
              <a:solidFill>
                <a:srgbClr val="333399"/>
              </a:solidFill>
              <a:prstDash val="solid"/>
            </a:ln>
          </c:spPr>
          <c:marker>
            <c:symbol val="none"/>
          </c:marker>
          <c:val>
            <c:numRef>
              <c:f>CalculationsforGraph!$H$424:$AH$424</c:f>
              <c:numCache>
                <c:formatCode>0.00%</c:formatCode>
                <c:ptCount val="27"/>
                <c:pt idx="0">
                  <c:v>4.2384046469897671E-2</c:v>
                </c:pt>
                <c:pt idx="1">
                  <c:v>4.1577761881715934E-2</c:v>
                </c:pt>
                <c:pt idx="2">
                  <c:v>4.1557850733398884E-2</c:v>
                </c:pt>
                <c:pt idx="3">
                  <c:v>3.9822627321205332E-2</c:v>
                </c:pt>
                <c:pt idx="4">
                  <c:v>4.0576412119785674E-2</c:v>
                </c:pt>
                <c:pt idx="5">
                  <c:v>3.6838007823110135E-2</c:v>
                </c:pt>
                <c:pt idx="6">
                  <c:v>3.5670044682438229E-2</c:v>
                </c:pt>
                <c:pt idx="7">
                  <c:v>3.3870071407722954E-2</c:v>
                </c:pt>
                <c:pt idx="8">
                  <c:v>3.566590615388511E-2</c:v>
                </c:pt>
                <c:pt idx="9">
                  <c:v>3.5449312573924953E-2</c:v>
                </c:pt>
                <c:pt idx="10">
                  <c:v>3.931588329220926E-2</c:v>
                </c:pt>
                <c:pt idx="11">
                  <c:v>4.631898278566661E-2</c:v>
                </c:pt>
                <c:pt idx="12">
                  <c:v>5.9452237206066835E-2</c:v>
                </c:pt>
                <c:pt idx="13">
                  <c:v>6.1444975162407378E-2</c:v>
                </c:pt>
                <c:pt idx="14">
                  <c:v>6.3477474438169618E-2</c:v>
                </c:pt>
                <c:pt idx="15">
                  <c:v>6.2155163066728608E-2</c:v>
                </c:pt>
                <c:pt idx="16">
                  <c:v>6.3502529487424283E-2</c:v>
                </c:pt>
                <c:pt idx="17">
                  <c:v>5.772493653892255E-2</c:v>
                </c:pt>
                <c:pt idx="18">
                  <c:v>5.7727919361203098E-2</c:v>
                </c:pt>
                <c:pt idx="19">
                  <c:v>5.6511442959559774E-2</c:v>
                </c:pt>
                <c:pt idx="20">
                  <c:v>6.0281349749753313E-2</c:v>
                </c:pt>
                <c:pt idx="21">
                  <c:v>6.0017591615901256E-2</c:v>
                </c:pt>
                <c:pt idx="22">
                  <c:v>6.3552328656588955E-2</c:v>
                </c:pt>
                <c:pt idx="23">
                  <c:v>6.2627656837841439E-2</c:v>
                </c:pt>
                <c:pt idx="24">
                  <c:v>6.5573635695231697E-2</c:v>
                </c:pt>
                <c:pt idx="25">
                  <c:v>6.1930829011772472E-2</c:v>
                </c:pt>
                <c:pt idx="26">
                  <c:v>6.1305107429348756E-2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86208"/>
        <c:axId val="101904384"/>
      </c:lineChart>
      <c:dateAx>
        <c:axId val="1018862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904384"/>
        <c:crosses val="autoZero"/>
        <c:auto val="1"/>
        <c:lblOffset val="100"/>
        <c:baseTimeUnit val="months"/>
      </c:dateAx>
      <c:valAx>
        <c:axId val="101904384"/>
        <c:scaling>
          <c:orientation val="minMax"/>
          <c:max val="0.1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886208"/>
        <c:crosses val="autoZero"/>
        <c:crossBetween val="between"/>
        <c:majorUnit val="2.0000000000000004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238020670216093"/>
          <c:y val="9.9787685774946927E-2"/>
          <c:w val="0.1794550579392421"/>
          <c:h val="0.732484076433120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6</xdr:row>
      <xdr:rowOff>133350</xdr:rowOff>
    </xdr:from>
    <xdr:to>
      <xdr:col>15</xdr:col>
      <xdr:colOff>504825</xdr:colOff>
      <xdr:row>31</xdr:row>
      <xdr:rowOff>180975</xdr:rowOff>
    </xdr:to>
    <xdr:graphicFrame macro="">
      <xdr:nvGraphicFramePr>
        <xdr:cNvPr id="2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MPA/010_Affordable%20Housing/Affordable%20housing%20Supply/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E621"/>
  <sheetViews>
    <sheetView workbookViewId="0">
      <pane xSplit="1" ySplit="7" topLeftCell="EQ416" activePane="bottomRight" state="frozen"/>
      <selection pane="topRight" activeCell="B1" sqref="B1"/>
      <selection pane="bottomLeft" activeCell="A8" sqref="A8"/>
      <selection pane="bottomRight" activeCell="FA416" sqref="FA416"/>
    </sheetView>
  </sheetViews>
  <sheetFormatPr defaultColWidth="9.42578125" defaultRowHeight="12.75" x14ac:dyDescent="0.2"/>
  <cols>
    <col min="1" max="1" width="26" style="13" customWidth="1"/>
    <col min="2" max="85" width="15" style="13" customWidth="1"/>
    <col min="86" max="86" width="9.7109375" style="13" bestFit="1" customWidth="1"/>
    <col min="87" max="100" width="9.42578125" style="13"/>
    <col min="101" max="101" width="40.140625" style="13" bestFit="1" customWidth="1"/>
    <col min="102" max="133" width="9.42578125" style="13"/>
    <col min="134" max="135" width="10.140625" style="13" bestFit="1" customWidth="1"/>
    <col min="136" max="136" width="9.42578125" style="13"/>
    <col min="137" max="137" width="13.7109375" style="13" bestFit="1" customWidth="1"/>
    <col min="138" max="138" width="13.140625" style="13" bestFit="1" customWidth="1"/>
    <col min="139" max="139" width="10.140625" style="13" bestFit="1" customWidth="1"/>
    <col min="140" max="140" width="9.42578125" style="13"/>
    <col min="141" max="141" width="13.7109375" style="13" bestFit="1" customWidth="1"/>
    <col min="142" max="142" width="13.140625" style="13" bestFit="1" customWidth="1"/>
    <col min="143" max="143" width="10.140625" style="13" bestFit="1" customWidth="1"/>
    <col min="144" max="144" width="9.42578125" style="13"/>
    <col min="145" max="145" width="13.7109375" style="13" bestFit="1" customWidth="1"/>
    <col min="146" max="146" width="13.140625" style="13" bestFit="1" customWidth="1"/>
    <col min="147" max="147" width="10.140625" style="13" bestFit="1" customWidth="1"/>
    <col min="148" max="148" width="9.42578125" style="13"/>
    <col min="149" max="149" width="13.7109375" style="13" bestFit="1" customWidth="1"/>
    <col min="150" max="150" width="13.140625" style="13" bestFit="1" customWidth="1"/>
    <col min="151" max="151" width="10.140625" style="13" bestFit="1" customWidth="1"/>
    <col min="152" max="152" width="9.42578125" style="13"/>
    <col min="153" max="153" width="13.7109375" style="13" bestFit="1" customWidth="1"/>
    <col min="154" max="154" width="13.140625" style="13" bestFit="1" customWidth="1"/>
    <col min="155" max="155" width="10" style="13" bestFit="1" customWidth="1"/>
    <col min="156" max="156" width="9.42578125" style="13"/>
    <col min="157" max="157" width="13.42578125" style="13" bestFit="1" customWidth="1"/>
    <col min="158" max="158" width="10.140625" style="13" bestFit="1" customWidth="1"/>
    <col min="159" max="159" width="9.42578125" style="13"/>
    <col min="160" max="160" width="13.7109375" style="13" bestFit="1" customWidth="1"/>
    <col min="161" max="161" width="13.140625" style="13" bestFit="1" customWidth="1"/>
    <col min="162" max="16384" width="9.42578125" style="13"/>
  </cols>
  <sheetData>
    <row r="1" spans="1:161" ht="15.75" x14ac:dyDescent="0.2">
      <c r="A1" s="12" t="s">
        <v>55</v>
      </c>
    </row>
    <row r="2" spans="1:161" x14ac:dyDescent="0.2">
      <c r="A2" s="14" t="s">
        <v>458</v>
      </c>
    </row>
    <row r="4" spans="1:161" x14ac:dyDescent="0.2">
      <c r="A4" s="15" t="s">
        <v>11</v>
      </c>
      <c r="B4" s="15" t="s">
        <v>56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  <c r="H4" s="13">
        <v>8</v>
      </c>
      <c r="I4" s="13">
        <v>9</v>
      </c>
      <c r="J4" s="13">
        <v>10</v>
      </c>
      <c r="K4" s="13">
        <v>11</v>
      </c>
      <c r="L4" s="13">
        <v>12</v>
      </c>
      <c r="M4" s="13">
        <v>13</v>
      </c>
      <c r="N4" s="13">
        <v>14</v>
      </c>
      <c r="O4" s="13">
        <v>15</v>
      </c>
      <c r="P4" s="13">
        <v>16</v>
      </c>
      <c r="Q4" s="13">
        <v>17</v>
      </c>
      <c r="R4" s="13">
        <v>18</v>
      </c>
      <c r="S4" s="13">
        <v>19</v>
      </c>
      <c r="T4" s="13">
        <v>20</v>
      </c>
      <c r="U4" s="13">
        <v>21</v>
      </c>
      <c r="V4" s="13">
        <v>22</v>
      </c>
      <c r="W4" s="13">
        <v>23</v>
      </c>
      <c r="X4" s="13">
        <v>24</v>
      </c>
      <c r="Y4" s="13">
        <v>25</v>
      </c>
      <c r="Z4" s="13">
        <v>26</v>
      </c>
      <c r="AA4" s="13">
        <v>27</v>
      </c>
      <c r="AB4" s="13">
        <v>28</v>
      </c>
      <c r="AC4" s="13">
        <v>29</v>
      </c>
      <c r="AD4" s="13">
        <v>30</v>
      </c>
      <c r="AE4" s="13">
        <v>31</v>
      </c>
      <c r="AF4" s="13">
        <v>32</v>
      </c>
      <c r="AG4" s="13">
        <v>33</v>
      </c>
      <c r="AH4" s="13">
        <v>34</v>
      </c>
      <c r="AI4" s="13">
        <v>35</v>
      </c>
      <c r="AJ4" s="13">
        <v>36</v>
      </c>
      <c r="AK4" s="13">
        <v>37</v>
      </c>
      <c r="AL4" s="13">
        <v>38</v>
      </c>
      <c r="AM4" s="13">
        <v>39</v>
      </c>
      <c r="AN4" s="13">
        <v>40</v>
      </c>
      <c r="AO4" s="13">
        <v>41</v>
      </c>
      <c r="AP4" s="13">
        <v>42</v>
      </c>
      <c r="AQ4" s="13">
        <v>43</v>
      </c>
      <c r="AR4" s="13">
        <v>44</v>
      </c>
      <c r="AS4" s="13">
        <v>45</v>
      </c>
      <c r="AT4" s="13">
        <v>46</v>
      </c>
      <c r="AU4" s="13">
        <v>47</v>
      </c>
      <c r="AV4" s="13">
        <v>48</v>
      </c>
      <c r="AW4" s="13">
        <v>49</v>
      </c>
      <c r="AX4" s="13">
        <v>50</v>
      </c>
      <c r="AY4" s="13">
        <v>51</v>
      </c>
      <c r="AZ4" s="13">
        <v>52</v>
      </c>
      <c r="BA4" s="13">
        <v>53</v>
      </c>
      <c r="BB4" s="13">
        <v>54</v>
      </c>
      <c r="BC4" s="13">
        <v>55</v>
      </c>
      <c r="BD4" s="13">
        <v>56</v>
      </c>
      <c r="BE4" s="13">
        <v>57</v>
      </c>
      <c r="BF4" s="13">
        <v>58</v>
      </c>
      <c r="BG4" s="13">
        <v>59</v>
      </c>
      <c r="BH4" s="13">
        <v>60</v>
      </c>
      <c r="BI4" s="13">
        <v>61</v>
      </c>
      <c r="BJ4" s="13">
        <v>62</v>
      </c>
      <c r="BK4" s="13">
        <v>63</v>
      </c>
      <c r="BL4" s="13">
        <v>64</v>
      </c>
      <c r="BM4" s="13">
        <v>65</v>
      </c>
      <c r="BN4" s="13">
        <v>66</v>
      </c>
      <c r="BO4" s="13">
        <v>67</v>
      </c>
      <c r="BP4" s="13">
        <v>68</v>
      </c>
      <c r="BQ4" s="13">
        <v>69</v>
      </c>
      <c r="BR4" s="13">
        <v>70</v>
      </c>
      <c r="BS4" s="13">
        <v>71</v>
      </c>
      <c r="BT4" s="13">
        <v>72</v>
      </c>
      <c r="BU4" s="13">
        <v>73</v>
      </c>
      <c r="BV4" s="13">
        <v>74</v>
      </c>
      <c r="BW4" s="13">
        <v>75</v>
      </c>
      <c r="BX4" s="13">
        <v>76</v>
      </c>
      <c r="BY4" s="13">
        <v>77</v>
      </c>
      <c r="BZ4" s="13">
        <v>78</v>
      </c>
      <c r="CA4" s="13">
        <v>79</v>
      </c>
      <c r="CB4" s="13">
        <v>80</v>
      </c>
      <c r="CC4" s="13">
        <v>81</v>
      </c>
      <c r="CD4" s="13">
        <v>82</v>
      </c>
      <c r="CE4" s="13">
        <v>83</v>
      </c>
      <c r="CF4" s="13">
        <v>84</v>
      </c>
      <c r="CG4" s="13">
        <v>85</v>
      </c>
      <c r="CH4" s="13">
        <v>86</v>
      </c>
      <c r="CW4" s="13">
        <v>87</v>
      </c>
      <c r="CX4" s="13">
        <v>88</v>
      </c>
      <c r="CY4" s="13">
        <v>89</v>
      </c>
      <c r="CZ4" s="13">
        <v>90</v>
      </c>
      <c r="DA4" s="13">
        <v>91</v>
      </c>
      <c r="DB4" s="13">
        <v>92</v>
      </c>
      <c r="DC4" s="13">
        <v>93</v>
      </c>
      <c r="DD4" s="13">
        <v>94</v>
      </c>
      <c r="DE4" s="13">
        <v>95</v>
      </c>
      <c r="DF4" s="13">
        <v>96</v>
      </c>
      <c r="DG4" s="13">
        <v>97</v>
      </c>
      <c r="DH4" s="13">
        <v>98</v>
      </c>
      <c r="DI4" s="13">
        <v>99</v>
      </c>
      <c r="DJ4" s="13">
        <v>100</v>
      </c>
      <c r="DK4" s="13">
        <v>101</v>
      </c>
      <c r="DL4" s="13">
        <v>102</v>
      </c>
      <c r="DM4" s="13">
        <v>103</v>
      </c>
      <c r="DN4" s="13">
        <v>104</v>
      </c>
      <c r="DO4" s="13">
        <v>105</v>
      </c>
      <c r="DP4" s="13">
        <v>106</v>
      </c>
      <c r="DQ4" s="13">
        <v>107</v>
      </c>
      <c r="DR4" s="13">
        <v>108</v>
      </c>
      <c r="DS4" s="13">
        <v>109</v>
      </c>
      <c r="DT4" s="13">
        <v>110</v>
      </c>
      <c r="DU4" s="13">
        <v>111</v>
      </c>
      <c r="DV4" s="13">
        <v>112</v>
      </c>
      <c r="DW4" s="13">
        <v>113</v>
      </c>
      <c r="DX4" s="13">
        <v>114</v>
      </c>
      <c r="ED4" s="13">
        <v>111</v>
      </c>
      <c r="EE4" s="13">
        <v>112</v>
      </c>
      <c r="EF4" s="13">
        <v>113</v>
      </c>
      <c r="EG4" s="13">
        <v>114</v>
      </c>
      <c r="EH4" s="13">
        <v>115</v>
      </c>
      <c r="EI4" s="13">
        <v>116</v>
      </c>
      <c r="EJ4" s="13">
        <v>117</v>
      </c>
      <c r="EK4" s="13">
        <v>118</v>
      </c>
      <c r="EL4" s="13">
        <v>119</v>
      </c>
      <c r="EM4" s="13">
        <v>120</v>
      </c>
      <c r="EN4" s="13">
        <v>121</v>
      </c>
      <c r="EO4" s="13">
        <v>122</v>
      </c>
      <c r="EP4" s="13">
        <v>123</v>
      </c>
      <c r="EQ4" s="13">
        <v>124</v>
      </c>
      <c r="ER4" s="13">
        <v>125</v>
      </c>
      <c r="ES4" s="13">
        <v>126</v>
      </c>
      <c r="ET4" s="13">
        <v>127</v>
      </c>
      <c r="EU4" s="13">
        <v>128</v>
      </c>
      <c r="EV4" s="13">
        <v>129</v>
      </c>
      <c r="EW4" s="13">
        <v>130</v>
      </c>
      <c r="EX4" s="13">
        <v>131</v>
      </c>
      <c r="EY4" s="13">
        <v>132</v>
      </c>
      <c r="EZ4" s="13">
        <v>133</v>
      </c>
      <c r="FA4" s="13">
        <v>134</v>
      </c>
    </row>
    <row r="5" spans="1:161" x14ac:dyDescent="0.2">
      <c r="A5" s="15" t="s">
        <v>12</v>
      </c>
      <c r="B5" s="15" t="s">
        <v>57</v>
      </c>
    </row>
    <row r="6" spans="1:161" ht="25.5" x14ac:dyDescent="0.2">
      <c r="B6" s="13">
        <v>1</v>
      </c>
      <c r="C6" s="13">
        <v>2</v>
      </c>
      <c r="D6" s="13">
        <v>2</v>
      </c>
      <c r="E6" s="13">
        <v>1</v>
      </c>
      <c r="F6" s="13">
        <v>2</v>
      </c>
      <c r="G6" s="13">
        <v>2</v>
      </c>
      <c r="H6" s="13">
        <v>1</v>
      </c>
      <c r="I6" s="13">
        <v>2</v>
      </c>
      <c r="J6" s="13">
        <v>2</v>
      </c>
      <c r="K6" s="13">
        <v>1</v>
      </c>
      <c r="L6" s="13">
        <v>2</v>
      </c>
      <c r="M6" s="13">
        <v>2</v>
      </c>
      <c r="N6" s="13">
        <v>1</v>
      </c>
      <c r="O6" s="13">
        <v>2</v>
      </c>
      <c r="P6" s="13">
        <v>2</v>
      </c>
      <c r="Q6" s="13">
        <v>1</v>
      </c>
      <c r="R6" s="13">
        <v>2</v>
      </c>
      <c r="S6" s="13">
        <v>2</v>
      </c>
      <c r="T6" s="13">
        <v>1</v>
      </c>
      <c r="U6" s="13">
        <v>2</v>
      </c>
      <c r="V6" s="13">
        <v>2</v>
      </c>
      <c r="W6" s="13">
        <v>1</v>
      </c>
      <c r="X6" s="13">
        <v>2</v>
      </c>
      <c r="Y6" s="13">
        <v>2</v>
      </c>
      <c r="Z6" s="13">
        <v>1</v>
      </c>
      <c r="AA6" s="13">
        <v>2</v>
      </c>
      <c r="AB6" s="13">
        <v>2</v>
      </c>
      <c r="AC6" s="13">
        <v>1</v>
      </c>
      <c r="AD6" s="13">
        <v>2</v>
      </c>
      <c r="AE6" s="13">
        <v>2</v>
      </c>
      <c r="AF6" s="13">
        <v>1</v>
      </c>
      <c r="AG6" s="13">
        <v>2</v>
      </c>
      <c r="AH6" s="13">
        <v>2</v>
      </c>
      <c r="AI6" s="13">
        <v>1</v>
      </c>
      <c r="AJ6" s="13">
        <v>2</v>
      </c>
      <c r="AK6" s="13">
        <v>2</v>
      </c>
      <c r="AL6" s="13">
        <v>1</v>
      </c>
      <c r="AM6" s="13">
        <v>2</v>
      </c>
      <c r="AN6" s="13">
        <v>2</v>
      </c>
      <c r="AO6" s="13">
        <v>1</v>
      </c>
      <c r="AP6" s="13">
        <v>2</v>
      </c>
      <c r="AQ6" s="13">
        <v>2</v>
      </c>
      <c r="AR6" s="13">
        <v>1</v>
      </c>
      <c r="AS6" s="13">
        <v>2</v>
      </c>
      <c r="AT6" s="13">
        <v>2</v>
      </c>
      <c r="AU6" s="13">
        <v>1</v>
      </c>
      <c r="AV6" s="13">
        <v>2</v>
      </c>
      <c r="AW6" s="13">
        <v>2</v>
      </c>
      <c r="AX6" s="13">
        <v>1</v>
      </c>
      <c r="AY6" s="13">
        <v>2</v>
      </c>
      <c r="AZ6" s="13">
        <v>2</v>
      </c>
      <c r="BA6" s="13">
        <v>1</v>
      </c>
      <c r="BB6" s="13">
        <v>2</v>
      </c>
      <c r="BC6" s="13">
        <v>2</v>
      </c>
      <c r="BD6" s="13">
        <v>1</v>
      </c>
      <c r="BE6" s="13">
        <v>2</v>
      </c>
      <c r="BF6" s="13">
        <v>2</v>
      </c>
      <c r="BG6" s="13">
        <v>1</v>
      </c>
      <c r="BH6" s="13">
        <v>2</v>
      </c>
      <c r="BI6" s="13">
        <v>2</v>
      </c>
      <c r="BJ6" s="13">
        <v>1</v>
      </c>
      <c r="BK6" s="13">
        <v>2</v>
      </c>
      <c r="BL6" s="13">
        <v>2</v>
      </c>
      <c r="BM6" s="13">
        <v>1</v>
      </c>
      <c r="BN6" s="13">
        <v>2</v>
      </c>
      <c r="BO6" s="13">
        <v>2</v>
      </c>
      <c r="BP6" s="13">
        <v>1</v>
      </c>
      <c r="BQ6" s="13">
        <v>2</v>
      </c>
      <c r="BR6" s="13">
        <v>2</v>
      </c>
      <c r="BS6" s="13">
        <v>1</v>
      </c>
      <c r="BT6" s="13">
        <v>2</v>
      </c>
      <c r="BU6" s="13">
        <v>2</v>
      </c>
      <c r="BV6" s="13">
        <v>1</v>
      </c>
      <c r="BW6" s="13">
        <v>2</v>
      </c>
      <c r="BX6" s="13">
        <v>2</v>
      </c>
      <c r="BY6" s="13">
        <v>1</v>
      </c>
      <c r="BZ6" s="13">
        <v>2</v>
      </c>
      <c r="CA6" s="13">
        <v>2</v>
      </c>
      <c r="CB6" s="13">
        <v>1</v>
      </c>
      <c r="CC6" s="13">
        <v>2</v>
      </c>
      <c r="CD6" s="13">
        <v>2</v>
      </c>
      <c r="CE6" s="13">
        <v>1</v>
      </c>
      <c r="CF6" s="13">
        <v>2</v>
      </c>
      <c r="CG6" s="13">
        <v>2</v>
      </c>
      <c r="CW6" s="30" t="s">
        <v>459</v>
      </c>
      <c r="CX6" s="25" t="s">
        <v>460</v>
      </c>
      <c r="CY6" s="25" t="s">
        <v>461</v>
      </c>
      <c r="CZ6" s="25" t="s">
        <v>462</v>
      </c>
      <c r="DA6" s="25" t="s">
        <v>463</v>
      </c>
      <c r="DB6" s="25" t="s">
        <v>464</v>
      </c>
      <c r="DC6" s="25" t="s">
        <v>465</v>
      </c>
      <c r="DD6" s="25" t="s">
        <v>466</v>
      </c>
      <c r="DE6" s="25" t="s">
        <v>467</v>
      </c>
      <c r="DF6" s="25" t="s">
        <v>468</v>
      </c>
      <c r="DG6" s="25" t="s">
        <v>469</v>
      </c>
      <c r="DH6" s="25" t="s">
        <v>470</v>
      </c>
      <c r="DI6" s="25" t="s">
        <v>471</v>
      </c>
      <c r="DJ6" s="25" t="s">
        <v>472</v>
      </c>
      <c r="DK6" s="25" t="s">
        <v>473</v>
      </c>
      <c r="DL6" s="25" t="s">
        <v>474</v>
      </c>
      <c r="DM6" s="25" t="s">
        <v>475</v>
      </c>
      <c r="DN6" s="25" t="s">
        <v>476</v>
      </c>
      <c r="DO6" s="25" t="s">
        <v>477</v>
      </c>
      <c r="DP6" s="25" t="s">
        <v>478</v>
      </c>
      <c r="DQ6" s="25" t="s">
        <v>479</v>
      </c>
      <c r="DR6" s="25" t="s">
        <v>480</v>
      </c>
      <c r="DS6" s="25" t="s">
        <v>21</v>
      </c>
      <c r="DT6" s="25" t="s">
        <v>22</v>
      </c>
      <c r="DU6" s="25" t="s">
        <v>520</v>
      </c>
      <c r="DV6" s="25" t="s">
        <v>521</v>
      </c>
      <c r="DW6" s="25" t="s">
        <v>522</v>
      </c>
      <c r="DX6" s="25" t="s">
        <v>523</v>
      </c>
      <c r="DY6" s="25"/>
      <c r="DZ6" s="25"/>
      <c r="EA6" s="25"/>
      <c r="EB6" s="25"/>
      <c r="EC6" s="25"/>
    </row>
    <row r="7" spans="1:161" ht="26.1" customHeight="1" x14ac:dyDescent="0.2">
      <c r="A7" s="21" t="s">
        <v>459</v>
      </c>
      <c r="B7" s="20">
        <v>38504</v>
      </c>
      <c r="C7" s="20">
        <v>38534</v>
      </c>
      <c r="D7" s="20">
        <v>38565</v>
      </c>
      <c r="E7" s="20">
        <v>38596</v>
      </c>
      <c r="F7" s="20">
        <v>38626</v>
      </c>
      <c r="G7" s="20">
        <v>38657</v>
      </c>
      <c r="H7" s="20">
        <v>38687</v>
      </c>
      <c r="I7" s="20">
        <v>38718</v>
      </c>
      <c r="J7" s="20">
        <v>38749</v>
      </c>
      <c r="K7" s="20">
        <v>38777</v>
      </c>
      <c r="L7" s="20">
        <v>38808</v>
      </c>
      <c r="M7" s="20">
        <v>38838</v>
      </c>
      <c r="N7" s="20">
        <v>38869</v>
      </c>
      <c r="O7" s="20">
        <v>38899</v>
      </c>
      <c r="P7" s="20">
        <v>38930</v>
      </c>
      <c r="Q7" s="20">
        <v>38961</v>
      </c>
      <c r="R7" s="20">
        <v>38991</v>
      </c>
      <c r="S7" s="20">
        <v>39022</v>
      </c>
      <c r="T7" s="20">
        <v>39052</v>
      </c>
      <c r="U7" s="20">
        <v>39083</v>
      </c>
      <c r="V7" s="20">
        <v>39114</v>
      </c>
      <c r="W7" s="20">
        <v>39142</v>
      </c>
      <c r="X7" s="20">
        <v>39173</v>
      </c>
      <c r="Y7" s="20">
        <v>39203</v>
      </c>
      <c r="Z7" s="20">
        <v>39234</v>
      </c>
      <c r="AA7" s="20">
        <v>39264</v>
      </c>
      <c r="AB7" s="20">
        <v>39295</v>
      </c>
      <c r="AC7" s="20">
        <v>39326</v>
      </c>
      <c r="AD7" s="20">
        <v>39356</v>
      </c>
      <c r="AE7" s="20">
        <v>39387</v>
      </c>
      <c r="AF7" s="20">
        <v>39417</v>
      </c>
      <c r="AG7" s="20">
        <v>39448</v>
      </c>
      <c r="AH7" s="20">
        <v>39479</v>
      </c>
      <c r="AI7" s="20">
        <v>39508</v>
      </c>
      <c r="AJ7" s="20">
        <v>39539</v>
      </c>
      <c r="AK7" s="20">
        <v>39569</v>
      </c>
      <c r="AL7" s="20">
        <v>39600</v>
      </c>
      <c r="AM7" s="20">
        <v>39630</v>
      </c>
      <c r="AN7" s="20">
        <v>39661</v>
      </c>
      <c r="AO7" s="20">
        <v>39692</v>
      </c>
      <c r="AP7" s="20">
        <v>39722</v>
      </c>
      <c r="AQ7" s="20">
        <v>39753</v>
      </c>
      <c r="AR7" s="20">
        <v>39783</v>
      </c>
      <c r="AS7" s="20">
        <v>39814</v>
      </c>
      <c r="AT7" s="20">
        <v>39845</v>
      </c>
      <c r="AU7" s="20">
        <v>39873</v>
      </c>
      <c r="AV7" s="20">
        <v>39904</v>
      </c>
      <c r="AW7" s="20">
        <v>39934</v>
      </c>
      <c r="AX7" s="20">
        <v>39965</v>
      </c>
      <c r="AY7" s="20">
        <v>39995</v>
      </c>
      <c r="AZ7" s="20">
        <v>40026</v>
      </c>
      <c r="BA7" s="20">
        <v>40057</v>
      </c>
      <c r="BB7" s="20">
        <v>40087</v>
      </c>
      <c r="BC7" s="20">
        <v>40118</v>
      </c>
      <c r="BD7" s="20">
        <v>40148</v>
      </c>
      <c r="BE7" s="20">
        <v>40179</v>
      </c>
      <c r="BF7" s="20">
        <v>40210</v>
      </c>
      <c r="BG7" s="20">
        <v>40238</v>
      </c>
      <c r="BH7" s="20">
        <v>40269</v>
      </c>
      <c r="BI7" s="20">
        <v>40299</v>
      </c>
      <c r="BJ7" s="20">
        <v>40330</v>
      </c>
      <c r="BK7" s="20">
        <v>40360</v>
      </c>
      <c r="BL7" s="20">
        <v>40391</v>
      </c>
      <c r="BM7" s="20">
        <v>40422</v>
      </c>
      <c r="BN7" s="20">
        <v>40452</v>
      </c>
      <c r="BO7" s="20">
        <v>40483</v>
      </c>
      <c r="BP7" s="20">
        <v>40513</v>
      </c>
      <c r="BQ7" s="20">
        <v>40544</v>
      </c>
      <c r="BR7" s="20">
        <v>40575</v>
      </c>
      <c r="BS7" s="20">
        <v>40603</v>
      </c>
      <c r="BT7" s="20">
        <v>40634</v>
      </c>
      <c r="BU7" s="20">
        <v>40664</v>
      </c>
      <c r="BV7" s="20">
        <v>40695</v>
      </c>
      <c r="BW7" s="20">
        <v>40725</v>
      </c>
      <c r="BX7" s="20">
        <v>40756</v>
      </c>
      <c r="BY7" s="20">
        <v>40787</v>
      </c>
      <c r="BZ7" s="20">
        <v>40817</v>
      </c>
      <c r="CA7" s="20">
        <v>40848</v>
      </c>
      <c r="CB7" s="20">
        <v>40878</v>
      </c>
      <c r="CC7" s="20">
        <v>40909</v>
      </c>
      <c r="CD7" s="20">
        <v>40940</v>
      </c>
      <c r="CE7" s="20">
        <v>40969</v>
      </c>
      <c r="CF7" s="20">
        <v>41000</v>
      </c>
      <c r="CG7" s="20">
        <v>41030</v>
      </c>
      <c r="CH7" s="20">
        <v>41061</v>
      </c>
      <c r="CI7" s="20">
        <v>41091</v>
      </c>
      <c r="CJ7" s="20">
        <v>41122</v>
      </c>
      <c r="CK7" s="20">
        <v>41153</v>
      </c>
      <c r="CL7" s="20">
        <v>41183</v>
      </c>
      <c r="CM7" s="20">
        <v>41214</v>
      </c>
      <c r="CN7" s="20">
        <v>41244</v>
      </c>
      <c r="CO7" s="20">
        <v>41275</v>
      </c>
      <c r="CP7" s="20">
        <v>41306</v>
      </c>
      <c r="CQ7" s="20"/>
      <c r="CR7" s="20"/>
      <c r="CS7" s="20"/>
      <c r="CW7" s="16" t="s">
        <v>23</v>
      </c>
      <c r="CX7" s="16" t="s">
        <v>23</v>
      </c>
      <c r="CY7" s="16" t="s">
        <v>23</v>
      </c>
      <c r="CZ7" s="16" t="s">
        <v>23</v>
      </c>
      <c r="DA7" s="16" t="s">
        <v>23</v>
      </c>
      <c r="DB7" s="16" t="s">
        <v>23</v>
      </c>
      <c r="DC7" s="16" t="s">
        <v>23</v>
      </c>
      <c r="DD7" s="16" t="s">
        <v>23</v>
      </c>
      <c r="DE7" s="16" t="s">
        <v>23</v>
      </c>
      <c r="DF7" s="16" t="s">
        <v>23</v>
      </c>
      <c r="DG7" s="16" t="s">
        <v>23</v>
      </c>
      <c r="DH7" s="16" t="s">
        <v>23</v>
      </c>
      <c r="DI7" s="16" t="s">
        <v>23</v>
      </c>
      <c r="DJ7" s="16" t="s">
        <v>23</v>
      </c>
      <c r="DK7" s="16" t="s">
        <v>23</v>
      </c>
      <c r="DL7" s="16" t="s">
        <v>23</v>
      </c>
      <c r="DM7" s="16" t="s">
        <v>23</v>
      </c>
      <c r="DN7" s="16" t="s">
        <v>23</v>
      </c>
      <c r="DO7" s="16" t="s">
        <v>23</v>
      </c>
      <c r="DP7" s="16" t="s">
        <v>23</v>
      </c>
      <c r="DQ7" s="16" t="s">
        <v>23</v>
      </c>
      <c r="DR7" s="16" t="s">
        <v>23</v>
      </c>
      <c r="DS7" s="16" t="s">
        <v>23</v>
      </c>
      <c r="DT7" s="16" t="s">
        <v>23</v>
      </c>
      <c r="DU7" s="16" t="s">
        <v>23</v>
      </c>
      <c r="DV7" s="16" t="s">
        <v>23</v>
      </c>
      <c r="DW7" s="16" t="s">
        <v>23</v>
      </c>
      <c r="DX7" s="16"/>
      <c r="DY7" s="16"/>
      <c r="DZ7" s="16"/>
      <c r="EA7" s="16"/>
      <c r="EB7" s="16"/>
      <c r="ED7" s="34">
        <f>K7</f>
        <v>38777</v>
      </c>
      <c r="EE7" s="34">
        <f>N7</f>
        <v>38869</v>
      </c>
      <c r="EF7" s="34">
        <f>Q7</f>
        <v>38961</v>
      </c>
      <c r="EG7" s="34">
        <f>T7</f>
        <v>39052</v>
      </c>
      <c r="EH7" s="34">
        <f>W7</f>
        <v>39142</v>
      </c>
      <c r="EI7" s="34">
        <f>Z7</f>
        <v>39234</v>
      </c>
      <c r="EJ7" s="34">
        <f>AC7</f>
        <v>39326</v>
      </c>
      <c r="EK7" s="34">
        <f>AF7</f>
        <v>39417</v>
      </c>
      <c r="EL7" s="34">
        <f>AI7</f>
        <v>39508</v>
      </c>
      <c r="EM7" s="34">
        <f>AL7</f>
        <v>39600</v>
      </c>
      <c r="EN7" s="34">
        <f>AO7</f>
        <v>39692</v>
      </c>
      <c r="EO7" s="34">
        <f>AR7</f>
        <v>39783</v>
      </c>
      <c r="EP7" s="34">
        <f>AU7</f>
        <v>39873</v>
      </c>
      <c r="EQ7" s="35">
        <f>AX7</f>
        <v>39965</v>
      </c>
      <c r="ER7" s="34">
        <f>BA7</f>
        <v>40057</v>
      </c>
      <c r="ES7" s="34">
        <f>BD7</f>
        <v>40148</v>
      </c>
      <c r="ET7" s="34">
        <f>BG7</f>
        <v>40238</v>
      </c>
      <c r="EU7" s="34">
        <f>BJ7</f>
        <v>40330</v>
      </c>
      <c r="EV7" s="34">
        <f>BM7</f>
        <v>40422</v>
      </c>
      <c r="EW7" s="34">
        <f>BP7</f>
        <v>40513</v>
      </c>
      <c r="EX7" s="34">
        <f>BS7</f>
        <v>40603</v>
      </c>
      <c r="EY7" s="34">
        <f>BV7</f>
        <v>40695</v>
      </c>
      <c r="EZ7" s="34">
        <f>BY7</f>
        <v>40787</v>
      </c>
      <c r="FA7" s="34">
        <f>CB7</f>
        <v>40878</v>
      </c>
      <c r="FB7" s="34">
        <f>CE7</f>
        <v>40969</v>
      </c>
      <c r="FC7" s="34">
        <f>CH7</f>
        <v>41061</v>
      </c>
      <c r="FD7" s="34">
        <f>CK7</f>
        <v>41153</v>
      </c>
      <c r="FE7" s="34">
        <f>CN7</f>
        <v>41244</v>
      </c>
    </row>
    <row r="8" spans="1:161" ht="15" x14ac:dyDescent="0.25">
      <c r="A8" s="17" t="s">
        <v>59</v>
      </c>
      <c r="B8" s="19">
        <v>2297</v>
      </c>
      <c r="C8" s="19">
        <v>2309</v>
      </c>
      <c r="D8" s="19">
        <v>2359</v>
      </c>
      <c r="E8" s="19">
        <v>2197</v>
      </c>
      <c r="F8" s="19">
        <v>2108</v>
      </c>
      <c r="G8" s="19">
        <v>2092</v>
      </c>
      <c r="H8" s="19">
        <v>2081</v>
      </c>
      <c r="I8" s="19">
        <v>2289</v>
      </c>
      <c r="J8" s="19">
        <v>2305</v>
      </c>
      <c r="K8" s="19">
        <v>2309</v>
      </c>
      <c r="L8" s="19">
        <v>2215</v>
      </c>
      <c r="M8" s="19">
        <v>2231</v>
      </c>
      <c r="N8" s="19">
        <v>2197</v>
      </c>
      <c r="O8" s="19">
        <v>2150</v>
      </c>
      <c r="P8" s="19">
        <v>2204</v>
      </c>
      <c r="Q8" s="19">
        <v>1976</v>
      </c>
      <c r="R8" s="19">
        <v>1908</v>
      </c>
      <c r="S8" s="19">
        <v>1878</v>
      </c>
      <c r="T8" s="19">
        <v>1878</v>
      </c>
      <c r="U8" s="19">
        <v>2014</v>
      </c>
      <c r="V8" s="19">
        <v>2097</v>
      </c>
      <c r="W8" s="19">
        <v>2034</v>
      </c>
      <c r="X8" s="19">
        <v>1894</v>
      </c>
      <c r="Y8" s="19">
        <v>1858</v>
      </c>
      <c r="Z8" s="19">
        <v>1773</v>
      </c>
      <c r="AA8" s="19">
        <v>1810</v>
      </c>
      <c r="AB8" s="19">
        <v>1829</v>
      </c>
      <c r="AC8" s="19">
        <v>1615</v>
      </c>
      <c r="AD8" s="19">
        <v>1509</v>
      </c>
      <c r="AE8" s="19">
        <v>1568</v>
      </c>
      <c r="AF8" s="19">
        <v>1610</v>
      </c>
      <c r="AG8" s="19">
        <v>1704</v>
      </c>
      <c r="AH8" s="19">
        <v>1691</v>
      </c>
      <c r="AI8" s="19">
        <v>1680</v>
      </c>
      <c r="AJ8" s="19">
        <v>1678</v>
      </c>
      <c r="AK8" s="19">
        <v>1641</v>
      </c>
      <c r="AL8" s="19">
        <v>1631</v>
      </c>
      <c r="AM8" s="19">
        <v>1715</v>
      </c>
      <c r="AN8" s="19">
        <v>1775</v>
      </c>
      <c r="AO8" s="19">
        <v>1789</v>
      </c>
      <c r="AP8" s="19">
        <v>1732</v>
      </c>
      <c r="AQ8" s="19">
        <v>1848</v>
      </c>
      <c r="AR8" s="19">
        <v>2045</v>
      </c>
      <c r="AS8" s="19">
        <v>2175</v>
      </c>
      <c r="AT8" s="19">
        <v>2546</v>
      </c>
      <c r="AU8" s="19">
        <v>2743</v>
      </c>
      <c r="AV8" s="19">
        <v>2817</v>
      </c>
      <c r="AW8" s="19">
        <v>2887</v>
      </c>
      <c r="AX8" s="19">
        <v>2828</v>
      </c>
      <c r="AY8" s="19">
        <v>2945</v>
      </c>
      <c r="AZ8" s="19">
        <v>3045</v>
      </c>
      <c r="BA8" s="19">
        <v>2927</v>
      </c>
      <c r="BB8" s="19">
        <v>2906</v>
      </c>
      <c r="BC8" s="19">
        <v>3029</v>
      </c>
      <c r="BD8" s="19">
        <v>3161</v>
      </c>
      <c r="BE8" s="19">
        <v>3369</v>
      </c>
      <c r="BF8" s="19">
        <v>3501</v>
      </c>
      <c r="BG8" s="19">
        <v>3529</v>
      </c>
      <c r="BH8" s="19">
        <v>3459</v>
      </c>
      <c r="BI8" s="19">
        <v>3351</v>
      </c>
      <c r="BJ8" s="19">
        <v>3234</v>
      </c>
      <c r="BK8" s="19">
        <v>3251</v>
      </c>
      <c r="BL8" s="19">
        <v>3351</v>
      </c>
      <c r="BM8" s="19">
        <v>3213</v>
      </c>
      <c r="BN8" s="19">
        <v>3166</v>
      </c>
      <c r="BO8" s="19">
        <v>3280</v>
      </c>
      <c r="BP8" s="19">
        <v>3290</v>
      </c>
      <c r="BQ8" s="19">
        <v>3509</v>
      </c>
      <c r="BR8" s="19">
        <v>3634</v>
      </c>
      <c r="BS8" s="19">
        <v>3622</v>
      </c>
      <c r="BT8" s="19">
        <v>3577</v>
      </c>
      <c r="BU8" s="19">
        <v>3548</v>
      </c>
      <c r="BV8" s="19">
        <v>3447</v>
      </c>
      <c r="BW8" s="19">
        <v>3644</v>
      </c>
      <c r="BX8" s="19">
        <v>3644</v>
      </c>
      <c r="BY8" s="19">
        <v>3420</v>
      </c>
      <c r="BZ8" s="19">
        <v>3334</v>
      </c>
      <c r="CA8" s="19">
        <v>3466</v>
      </c>
      <c r="CB8" s="19">
        <v>3394</v>
      </c>
      <c r="CC8" s="19">
        <v>3545</v>
      </c>
      <c r="CD8" s="19">
        <v>3669</v>
      </c>
      <c r="CE8" s="19">
        <v>3637</v>
      </c>
      <c r="CF8" s="19">
        <v>3509</v>
      </c>
      <c r="CG8" s="19">
        <v>3399</v>
      </c>
      <c r="CH8" s="49">
        <v>3340</v>
      </c>
      <c r="CI8" s="49">
        <v>3401</v>
      </c>
      <c r="CJ8" s="49">
        <v>3381</v>
      </c>
      <c r="CK8" s="49">
        <v>3195</v>
      </c>
      <c r="CL8" s="49">
        <v>3180</v>
      </c>
      <c r="CM8" s="49">
        <v>3088</v>
      </c>
      <c r="CN8" s="49">
        <v>2991</v>
      </c>
      <c r="CO8" s="17" t="s">
        <v>59</v>
      </c>
      <c r="CT8" t="s">
        <v>59</v>
      </c>
      <c r="CV8" t="s">
        <v>59</v>
      </c>
      <c r="CX8">
        <v>113400</v>
      </c>
      <c r="CY8">
        <v>113600</v>
      </c>
      <c r="CZ8">
        <v>115300</v>
      </c>
      <c r="DA8">
        <v>116500</v>
      </c>
      <c r="DB8">
        <v>116400</v>
      </c>
      <c r="DC8">
        <v>117100</v>
      </c>
      <c r="DD8">
        <v>116300</v>
      </c>
      <c r="DE8">
        <v>116100</v>
      </c>
      <c r="DF8">
        <v>116200</v>
      </c>
      <c r="DG8">
        <v>115900</v>
      </c>
      <c r="DH8">
        <v>116300</v>
      </c>
      <c r="DI8">
        <v>116300</v>
      </c>
      <c r="DJ8">
        <v>116900</v>
      </c>
      <c r="DK8">
        <v>117700</v>
      </c>
      <c r="DL8">
        <v>118100</v>
      </c>
      <c r="DM8">
        <v>118700</v>
      </c>
      <c r="DN8">
        <v>119900</v>
      </c>
      <c r="DO8">
        <v>120900</v>
      </c>
      <c r="DP8">
        <v>122400</v>
      </c>
      <c r="DQ8">
        <v>123500</v>
      </c>
      <c r="DR8">
        <v>123100</v>
      </c>
      <c r="DS8">
        <v>121400</v>
      </c>
      <c r="DT8">
        <v>122500</v>
      </c>
      <c r="DU8">
        <v>123600</v>
      </c>
      <c r="DV8">
        <v>123900</v>
      </c>
      <c r="DW8">
        <v>126400</v>
      </c>
      <c r="DX8">
        <v>124600</v>
      </c>
      <c r="DY8" s="19"/>
      <c r="DZ8" s="19"/>
      <c r="EA8" s="19"/>
      <c r="EB8" s="19"/>
      <c r="ED8" s="31">
        <f t="shared" ref="ED8:ED71" si="0">K8/CX8</f>
        <v>2.0361552028218696E-2</v>
      </c>
      <c r="EE8" s="31">
        <f t="shared" ref="EE8:EE71" si="1">N8/CY8</f>
        <v>1.9339788732394367E-2</v>
      </c>
      <c r="EF8" s="31">
        <f t="shared" ref="EF8:EF71" si="2">Q8/CZ8</f>
        <v>1.7137901127493495E-2</v>
      </c>
      <c r="EG8" s="31">
        <f t="shared" ref="EG8:EG71" si="3">T8/DA8</f>
        <v>1.6120171673819742E-2</v>
      </c>
      <c r="EH8" s="31">
        <f t="shared" ref="EH8:EH71" si="4">W8/DB8</f>
        <v>1.7474226804123711E-2</v>
      </c>
      <c r="EI8" s="31">
        <f t="shared" ref="EI8:EI71" si="5">Z8/DC8</f>
        <v>1.5140905209222887E-2</v>
      </c>
      <c r="EJ8" s="31">
        <f t="shared" ref="EJ8:EJ71" si="6">AC8/DD8</f>
        <v>1.3886500429922614E-2</v>
      </c>
      <c r="EK8" s="31">
        <f t="shared" ref="EK8:EK71" si="7">AF8/DE8</f>
        <v>1.3867355727820845E-2</v>
      </c>
      <c r="EL8" s="31">
        <f t="shared" ref="EL8:EL71" si="8">AI8/DF8</f>
        <v>1.4457831325301205E-2</v>
      </c>
      <c r="EM8" s="31">
        <f t="shared" ref="EM8:EM71" si="9">AL8/DG8</f>
        <v>1.4072476272648834E-2</v>
      </c>
      <c r="EN8" s="31">
        <f t="shared" ref="EN8:EN71" si="10">AO8/DH8</f>
        <v>1.5382631126397249E-2</v>
      </c>
      <c r="EO8" s="31">
        <f t="shared" ref="EO8:EO71" si="11">AR8/DI8</f>
        <v>1.758383490971625E-2</v>
      </c>
      <c r="EP8" s="31">
        <f t="shared" ref="EP8:EP71" si="12">AU8/DJ8</f>
        <v>2.3464499572284005E-2</v>
      </c>
      <c r="EQ8" s="31">
        <f t="shared" ref="EQ8:EQ71" si="13">AX8/DK8</f>
        <v>2.4027187765505522E-2</v>
      </c>
      <c r="ER8" s="31">
        <f t="shared" ref="ER8:ER71" si="14">BA8/DL8</f>
        <v>2.4784081287044877E-2</v>
      </c>
      <c r="ES8" s="31">
        <f t="shared" ref="ES8:ES71" si="15">BD8/DM8</f>
        <v>2.66301600673968E-2</v>
      </c>
      <c r="ET8" s="31">
        <f t="shared" ref="ET8:ET71" si="16">BG8/DN8</f>
        <v>2.9432860717264388E-2</v>
      </c>
      <c r="EU8" s="31">
        <f t="shared" ref="EU8:EU71" si="17">BJ8/DO8</f>
        <v>2.6749379652605459E-2</v>
      </c>
      <c r="EV8" s="31">
        <f t="shared" ref="EV8:EV71" si="18">BM8/DP8</f>
        <v>2.6249999999999999E-2</v>
      </c>
      <c r="EW8" s="31">
        <f t="shared" ref="EW8:EW71" si="19">BP8/DQ8</f>
        <v>2.6639676113360322E-2</v>
      </c>
      <c r="EX8" s="31">
        <f t="shared" ref="EX8:EX71" si="20">BS8/DR8</f>
        <v>2.9423233143785539E-2</v>
      </c>
      <c r="EY8" s="31">
        <f t="shared" ref="EY8:EY71" si="21">BV8/DS8</f>
        <v>2.8393739703459639E-2</v>
      </c>
      <c r="EZ8" s="31">
        <f t="shared" ref="EZ8:EZ71" si="22">BY8/DT8</f>
        <v>2.7918367346938776E-2</v>
      </c>
      <c r="FA8" s="31">
        <f>CB8/DU8</f>
        <v>2.7459546925566344E-2</v>
      </c>
      <c r="FB8" s="50">
        <f>CE8/DV8</f>
        <v>2.9354317998385795E-2</v>
      </c>
      <c r="FC8" s="50">
        <f>CH8/DW8</f>
        <v>2.6424050632911391E-2</v>
      </c>
      <c r="FD8" s="50">
        <f>CK8/DX8</f>
        <v>2.5642054574638844E-2</v>
      </c>
      <c r="FE8" s="13" t="e">
        <f>CN8/DY8</f>
        <v>#DIV/0!</v>
      </c>
    </row>
    <row r="9" spans="1:161" ht="15" x14ac:dyDescent="0.25">
      <c r="A9" s="17" t="s">
        <v>60</v>
      </c>
      <c r="B9" s="19">
        <v>1626</v>
      </c>
      <c r="C9" s="19">
        <v>1620</v>
      </c>
      <c r="D9" s="19">
        <v>1576</v>
      </c>
      <c r="E9" s="19">
        <v>1446</v>
      </c>
      <c r="F9" s="19">
        <v>1406</v>
      </c>
      <c r="G9" s="19">
        <v>1467</v>
      </c>
      <c r="H9" s="19">
        <v>1566</v>
      </c>
      <c r="I9" s="19">
        <v>1640</v>
      </c>
      <c r="J9" s="19">
        <v>1622</v>
      </c>
      <c r="K9" s="19">
        <v>1615</v>
      </c>
      <c r="L9" s="19">
        <v>1557</v>
      </c>
      <c r="M9" s="19">
        <v>1498</v>
      </c>
      <c r="N9" s="19">
        <v>1413</v>
      </c>
      <c r="O9" s="19">
        <v>1472</v>
      </c>
      <c r="P9" s="19">
        <v>1420</v>
      </c>
      <c r="Q9" s="19">
        <v>1325</v>
      </c>
      <c r="R9" s="19">
        <v>1277</v>
      </c>
      <c r="S9" s="19">
        <v>1266</v>
      </c>
      <c r="T9" s="19">
        <v>1298</v>
      </c>
      <c r="U9" s="19">
        <v>1389</v>
      </c>
      <c r="V9" s="19">
        <v>1411</v>
      </c>
      <c r="W9" s="19">
        <v>1375</v>
      </c>
      <c r="X9" s="19">
        <v>1292</v>
      </c>
      <c r="Y9" s="19">
        <v>1226</v>
      </c>
      <c r="Z9" s="19">
        <v>1189</v>
      </c>
      <c r="AA9" s="19">
        <v>1178</v>
      </c>
      <c r="AB9" s="19">
        <v>1178</v>
      </c>
      <c r="AC9" s="19">
        <v>1023</v>
      </c>
      <c r="AD9" s="19">
        <v>1018</v>
      </c>
      <c r="AE9" s="19">
        <v>1034</v>
      </c>
      <c r="AF9" s="19">
        <v>1073</v>
      </c>
      <c r="AG9" s="19">
        <v>1174</v>
      </c>
      <c r="AH9" s="19">
        <v>1155</v>
      </c>
      <c r="AI9" s="19">
        <v>1143</v>
      </c>
      <c r="AJ9" s="19">
        <v>1114</v>
      </c>
      <c r="AK9" s="19">
        <v>1048</v>
      </c>
      <c r="AL9" s="19">
        <v>1052</v>
      </c>
      <c r="AM9" s="19">
        <v>1126</v>
      </c>
      <c r="AN9" s="19">
        <v>1191</v>
      </c>
      <c r="AO9" s="19">
        <v>1154</v>
      </c>
      <c r="AP9" s="19">
        <v>1194</v>
      </c>
      <c r="AQ9" s="19">
        <v>1349</v>
      </c>
      <c r="AR9" s="19">
        <v>1500</v>
      </c>
      <c r="AS9" s="19">
        <v>1645</v>
      </c>
      <c r="AT9" s="19">
        <v>1924</v>
      </c>
      <c r="AU9" s="19">
        <v>2032</v>
      </c>
      <c r="AV9" s="19">
        <v>2066</v>
      </c>
      <c r="AW9" s="19">
        <v>2153</v>
      </c>
      <c r="AX9" s="19">
        <v>2104</v>
      </c>
      <c r="AY9" s="19">
        <v>2205</v>
      </c>
      <c r="AZ9" s="19">
        <v>2208</v>
      </c>
      <c r="BA9" s="19">
        <v>2103</v>
      </c>
      <c r="BB9" s="19">
        <v>2097</v>
      </c>
      <c r="BC9" s="19">
        <v>2138</v>
      </c>
      <c r="BD9" s="19">
        <v>2172</v>
      </c>
      <c r="BE9" s="19">
        <v>2387</v>
      </c>
      <c r="BF9" s="19">
        <v>2455</v>
      </c>
      <c r="BG9" s="19">
        <v>2443</v>
      </c>
      <c r="BH9" s="19">
        <v>2432</v>
      </c>
      <c r="BI9" s="19">
        <v>2218</v>
      </c>
      <c r="BJ9" s="19">
        <v>2057</v>
      </c>
      <c r="BK9" s="19">
        <v>2106</v>
      </c>
      <c r="BL9" s="19">
        <v>2113</v>
      </c>
      <c r="BM9" s="19">
        <v>2064</v>
      </c>
      <c r="BN9" s="19">
        <v>2037</v>
      </c>
      <c r="BO9" s="19">
        <v>2132</v>
      </c>
      <c r="BP9" s="19">
        <v>2289</v>
      </c>
      <c r="BQ9" s="19">
        <v>2627</v>
      </c>
      <c r="BR9" s="19">
        <v>2607</v>
      </c>
      <c r="BS9" s="19">
        <v>2597</v>
      </c>
      <c r="BT9" s="19">
        <v>2486</v>
      </c>
      <c r="BU9" s="19">
        <v>2391</v>
      </c>
      <c r="BV9" s="19">
        <v>2320</v>
      </c>
      <c r="BW9" s="19">
        <v>2458</v>
      </c>
      <c r="BX9" s="19">
        <v>2513</v>
      </c>
      <c r="BY9" s="19">
        <v>2257</v>
      </c>
      <c r="BZ9" s="19">
        <v>2117</v>
      </c>
      <c r="CA9" s="19">
        <v>2148</v>
      </c>
      <c r="CB9" s="19">
        <v>2226</v>
      </c>
      <c r="CC9" s="19">
        <v>2360</v>
      </c>
      <c r="CD9" s="19">
        <v>2447</v>
      </c>
      <c r="CE9" s="19">
        <v>2454</v>
      </c>
      <c r="CF9" s="19">
        <v>2312</v>
      </c>
      <c r="CG9" s="19">
        <v>2220</v>
      </c>
      <c r="CH9" s="49">
        <v>2139</v>
      </c>
      <c r="CI9" s="49">
        <v>2224</v>
      </c>
      <c r="CJ9" s="49">
        <v>2142</v>
      </c>
      <c r="CK9" s="49">
        <v>1924</v>
      </c>
      <c r="CL9" s="49">
        <v>1858</v>
      </c>
      <c r="CM9" s="49">
        <v>1857</v>
      </c>
      <c r="CN9" s="49">
        <v>1874</v>
      </c>
      <c r="CO9" s="17" t="s">
        <v>60</v>
      </c>
      <c r="CT9" t="s">
        <v>60</v>
      </c>
      <c r="CV9" t="s">
        <v>60</v>
      </c>
      <c r="CX9">
        <v>122500</v>
      </c>
      <c r="CY9">
        <v>123100</v>
      </c>
      <c r="CZ9">
        <v>123300</v>
      </c>
      <c r="DA9">
        <v>125600</v>
      </c>
      <c r="DB9">
        <v>127100</v>
      </c>
      <c r="DC9">
        <v>128700</v>
      </c>
      <c r="DD9">
        <v>127200</v>
      </c>
      <c r="DE9">
        <v>126700</v>
      </c>
      <c r="DF9">
        <v>126600</v>
      </c>
      <c r="DG9">
        <v>126700</v>
      </c>
      <c r="DH9">
        <v>127600</v>
      </c>
      <c r="DI9">
        <v>128000</v>
      </c>
      <c r="DJ9">
        <v>127500</v>
      </c>
      <c r="DK9">
        <v>128600</v>
      </c>
      <c r="DL9">
        <v>129600</v>
      </c>
      <c r="DM9">
        <v>128900</v>
      </c>
      <c r="DN9">
        <v>130000</v>
      </c>
      <c r="DO9">
        <v>131500</v>
      </c>
      <c r="DP9">
        <v>131900</v>
      </c>
      <c r="DQ9">
        <v>133400</v>
      </c>
      <c r="DR9">
        <v>133200</v>
      </c>
      <c r="DS9">
        <v>133100</v>
      </c>
      <c r="DT9">
        <v>132100</v>
      </c>
      <c r="DU9">
        <v>132300</v>
      </c>
      <c r="DV9">
        <v>131300</v>
      </c>
      <c r="DW9">
        <v>131100</v>
      </c>
      <c r="DX9">
        <v>131000</v>
      </c>
      <c r="DY9" s="19"/>
      <c r="DZ9" s="19"/>
      <c r="EA9" s="19"/>
      <c r="EB9" s="19"/>
      <c r="ED9" s="31">
        <f t="shared" si="0"/>
        <v>1.3183673469387754E-2</v>
      </c>
      <c r="EE9" s="31">
        <f t="shared" si="1"/>
        <v>1.1478472786352559E-2</v>
      </c>
      <c r="EF9" s="31">
        <f t="shared" si="2"/>
        <v>1.0746147607461476E-2</v>
      </c>
      <c r="EG9" s="31">
        <f t="shared" si="3"/>
        <v>1.0334394904458599E-2</v>
      </c>
      <c r="EH9" s="31">
        <f t="shared" si="4"/>
        <v>1.0818253343823761E-2</v>
      </c>
      <c r="EI9" s="31">
        <f t="shared" si="5"/>
        <v>9.2385392385392392E-3</v>
      </c>
      <c r="EJ9" s="31">
        <f t="shared" si="6"/>
        <v>8.0424528301886785E-3</v>
      </c>
      <c r="EK9" s="31">
        <f t="shared" si="7"/>
        <v>8.4688239936858718E-3</v>
      </c>
      <c r="EL9" s="31">
        <f t="shared" si="8"/>
        <v>9.0284360189573452E-3</v>
      </c>
      <c r="EM9" s="31">
        <f t="shared" si="9"/>
        <v>8.3030781373322812E-3</v>
      </c>
      <c r="EN9" s="31">
        <f t="shared" si="10"/>
        <v>9.0438871473354238E-3</v>
      </c>
      <c r="EO9" s="31">
        <f t="shared" si="11"/>
        <v>1.171875E-2</v>
      </c>
      <c r="EP9" s="31">
        <f t="shared" si="12"/>
        <v>1.5937254901960785E-2</v>
      </c>
      <c r="EQ9" s="31">
        <f t="shared" si="13"/>
        <v>1.636080870917574E-2</v>
      </c>
      <c r="ER9" s="31">
        <f t="shared" si="14"/>
        <v>1.6226851851851853E-2</v>
      </c>
      <c r="ES9" s="31">
        <f t="shared" si="15"/>
        <v>1.6850271528316526E-2</v>
      </c>
      <c r="ET9" s="31">
        <f t="shared" si="16"/>
        <v>1.8792307692307691E-2</v>
      </c>
      <c r="EU9" s="31">
        <f t="shared" si="17"/>
        <v>1.5642585551330798E-2</v>
      </c>
      <c r="EV9" s="31">
        <f t="shared" si="18"/>
        <v>1.5648218347232751E-2</v>
      </c>
      <c r="EW9" s="31">
        <f t="shared" si="19"/>
        <v>1.7158920539730133E-2</v>
      </c>
      <c r="EX9" s="31">
        <f t="shared" si="20"/>
        <v>1.9496996996996998E-2</v>
      </c>
      <c r="EY9" s="31">
        <f t="shared" si="21"/>
        <v>1.7430503380916604E-2</v>
      </c>
      <c r="EZ9" s="31">
        <f t="shared" si="22"/>
        <v>1.708554125662377E-2</v>
      </c>
      <c r="FA9" s="31">
        <f t="shared" ref="FA9:FA72" si="23">CB9/DU9</f>
        <v>1.6825396825396827E-2</v>
      </c>
      <c r="FB9" s="50">
        <f t="shared" ref="FB9:FB72" si="24">CE9/DV9</f>
        <v>1.8690022848438691E-2</v>
      </c>
      <c r="FC9" s="50">
        <f t="shared" ref="FC9:FC72" si="25">CH9/DW9</f>
        <v>1.6315789473684211E-2</v>
      </c>
      <c r="FD9" s="50">
        <f t="shared" ref="FD9:FD72" si="26">CK9/DX9</f>
        <v>1.4687022900763359E-2</v>
      </c>
    </row>
    <row r="10" spans="1:161" ht="15" x14ac:dyDescent="0.25">
      <c r="A10" s="17" t="s">
        <v>61</v>
      </c>
      <c r="B10" s="19">
        <v>482</v>
      </c>
      <c r="C10" s="19">
        <v>490</v>
      </c>
      <c r="D10" s="19">
        <v>470</v>
      </c>
      <c r="E10" s="19">
        <v>462</v>
      </c>
      <c r="F10" s="19">
        <v>475</v>
      </c>
      <c r="G10" s="19">
        <v>506</v>
      </c>
      <c r="H10" s="19">
        <v>520</v>
      </c>
      <c r="I10" s="19">
        <v>555</v>
      </c>
      <c r="J10" s="19">
        <v>591</v>
      </c>
      <c r="K10" s="19">
        <v>593</v>
      </c>
      <c r="L10" s="19">
        <v>561</v>
      </c>
      <c r="M10" s="19">
        <v>575</v>
      </c>
      <c r="N10" s="19">
        <v>582</v>
      </c>
      <c r="O10" s="19">
        <v>562</v>
      </c>
      <c r="P10" s="19">
        <v>564</v>
      </c>
      <c r="Q10" s="19">
        <v>547</v>
      </c>
      <c r="R10" s="19">
        <v>541</v>
      </c>
      <c r="S10" s="19">
        <v>529</v>
      </c>
      <c r="T10" s="19">
        <v>503</v>
      </c>
      <c r="U10" s="19">
        <v>525</v>
      </c>
      <c r="V10" s="19">
        <v>546</v>
      </c>
      <c r="W10" s="19">
        <v>545</v>
      </c>
      <c r="X10" s="19">
        <v>514</v>
      </c>
      <c r="Y10" s="19">
        <v>492</v>
      </c>
      <c r="Z10" s="19">
        <v>463</v>
      </c>
      <c r="AA10" s="19">
        <v>443</v>
      </c>
      <c r="AB10" s="19">
        <v>469</v>
      </c>
      <c r="AC10" s="19">
        <v>444</v>
      </c>
      <c r="AD10" s="19">
        <v>431</v>
      </c>
      <c r="AE10" s="19">
        <v>414</v>
      </c>
      <c r="AF10" s="19">
        <v>452</v>
      </c>
      <c r="AG10" s="19">
        <v>474</v>
      </c>
      <c r="AH10" s="19">
        <v>497</v>
      </c>
      <c r="AI10" s="19">
        <v>502</v>
      </c>
      <c r="AJ10" s="19">
        <v>502</v>
      </c>
      <c r="AK10" s="19">
        <v>499</v>
      </c>
      <c r="AL10" s="19">
        <v>499</v>
      </c>
      <c r="AM10" s="19">
        <v>567</v>
      </c>
      <c r="AN10" s="19">
        <v>615</v>
      </c>
      <c r="AO10" s="19">
        <v>656</v>
      </c>
      <c r="AP10" s="19">
        <v>689</v>
      </c>
      <c r="AQ10" s="19">
        <v>778</v>
      </c>
      <c r="AR10" s="19">
        <v>834</v>
      </c>
      <c r="AS10" s="19">
        <v>994</v>
      </c>
      <c r="AT10" s="19">
        <v>1180</v>
      </c>
      <c r="AU10" s="19">
        <v>1224</v>
      </c>
      <c r="AV10" s="19">
        <v>1237</v>
      </c>
      <c r="AW10" s="19">
        <v>1256</v>
      </c>
      <c r="AX10" s="19">
        <v>1229</v>
      </c>
      <c r="AY10" s="19">
        <v>1272</v>
      </c>
      <c r="AZ10" s="19">
        <v>1286</v>
      </c>
      <c r="BA10" s="19">
        <v>1237</v>
      </c>
      <c r="BB10" s="19">
        <v>1222</v>
      </c>
      <c r="BC10" s="19">
        <v>1262</v>
      </c>
      <c r="BD10" s="19">
        <v>1231</v>
      </c>
      <c r="BE10" s="19">
        <v>1274</v>
      </c>
      <c r="BF10" s="19">
        <v>1295</v>
      </c>
      <c r="BG10" s="19">
        <v>1216</v>
      </c>
      <c r="BH10" s="19">
        <v>1152</v>
      </c>
      <c r="BI10" s="19">
        <v>1111</v>
      </c>
      <c r="BJ10" s="19">
        <v>1041</v>
      </c>
      <c r="BK10" s="19">
        <v>1013</v>
      </c>
      <c r="BL10" s="19">
        <v>1030</v>
      </c>
      <c r="BM10" s="19">
        <v>1033</v>
      </c>
      <c r="BN10" s="19">
        <v>945</v>
      </c>
      <c r="BO10" s="19">
        <v>939</v>
      </c>
      <c r="BP10" s="19">
        <v>943</v>
      </c>
      <c r="BQ10" s="19">
        <v>1042</v>
      </c>
      <c r="BR10" s="19">
        <v>1026</v>
      </c>
      <c r="BS10" s="19">
        <v>1013</v>
      </c>
      <c r="BT10" s="19">
        <v>987</v>
      </c>
      <c r="BU10" s="19">
        <v>988</v>
      </c>
      <c r="BV10" s="19">
        <v>945</v>
      </c>
      <c r="BW10" s="19">
        <v>998</v>
      </c>
      <c r="BX10" s="19">
        <v>1009</v>
      </c>
      <c r="BY10" s="19">
        <v>1018</v>
      </c>
      <c r="BZ10" s="19">
        <v>997</v>
      </c>
      <c r="CA10" s="19">
        <v>1006</v>
      </c>
      <c r="CB10" s="19">
        <v>1010</v>
      </c>
      <c r="CC10" s="19">
        <v>1068</v>
      </c>
      <c r="CD10" s="19">
        <v>1099</v>
      </c>
      <c r="CE10" s="19">
        <v>1058</v>
      </c>
      <c r="CF10" s="19">
        <v>1047</v>
      </c>
      <c r="CG10" s="19">
        <v>1004</v>
      </c>
      <c r="CH10" s="49">
        <v>966</v>
      </c>
      <c r="CI10" s="49">
        <v>955</v>
      </c>
      <c r="CJ10" s="49">
        <v>962</v>
      </c>
      <c r="CK10" s="49">
        <v>951</v>
      </c>
      <c r="CL10" s="49">
        <v>955</v>
      </c>
      <c r="CM10" s="49">
        <v>948</v>
      </c>
      <c r="CN10" s="49">
        <v>953</v>
      </c>
      <c r="CO10" s="17" t="s">
        <v>61</v>
      </c>
      <c r="CT10" t="s">
        <v>61</v>
      </c>
      <c r="CV10" t="s">
        <v>61</v>
      </c>
      <c r="CX10">
        <v>30200</v>
      </c>
      <c r="CY10">
        <v>30500</v>
      </c>
      <c r="CZ10">
        <v>30300</v>
      </c>
      <c r="DA10">
        <v>30800</v>
      </c>
      <c r="DB10">
        <v>31900</v>
      </c>
      <c r="DC10">
        <v>31200</v>
      </c>
      <c r="DD10">
        <v>31900</v>
      </c>
      <c r="DE10">
        <v>31200</v>
      </c>
      <c r="DF10">
        <v>31500</v>
      </c>
      <c r="DG10">
        <v>31500</v>
      </c>
      <c r="DH10">
        <v>31400</v>
      </c>
      <c r="DI10">
        <v>31400</v>
      </c>
      <c r="DJ10">
        <v>30900</v>
      </c>
      <c r="DK10">
        <v>33000</v>
      </c>
      <c r="DL10">
        <v>31900</v>
      </c>
      <c r="DM10">
        <v>31300</v>
      </c>
      <c r="DN10">
        <v>31100</v>
      </c>
      <c r="DO10">
        <v>30100</v>
      </c>
      <c r="DP10">
        <v>30100</v>
      </c>
      <c r="DQ10">
        <v>29700</v>
      </c>
      <c r="DR10">
        <v>29900</v>
      </c>
      <c r="DS10">
        <v>28100</v>
      </c>
      <c r="DT10">
        <v>29000</v>
      </c>
      <c r="DU10">
        <v>29600</v>
      </c>
      <c r="DV10">
        <v>29800</v>
      </c>
      <c r="DW10">
        <v>33100</v>
      </c>
      <c r="DX10">
        <v>31900</v>
      </c>
      <c r="DY10" s="19"/>
      <c r="DZ10" s="19"/>
      <c r="EA10" s="19"/>
      <c r="EB10" s="19"/>
      <c r="ED10" s="31">
        <f t="shared" si="0"/>
        <v>1.9635761589403975E-2</v>
      </c>
      <c r="EE10" s="31">
        <f t="shared" si="1"/>
        <v>1.9081967213114753E-2</v>
      </c>
      <c r="EF10" s="31">
        <f t="shared" si="2"/>
        <v>1.8052805280528054E-2</v>
      </c>
      <c r="EG10" s="31">
        <f t="shared" si="3"/>
        <v>1.6331168831168832E-2</v>
      </c>
      <c r="EH10" s="31">
        <f t="shared" si="4"/>
        <v>1.7084639498432603E-2</v>
      </c>
      <c r="EI10" s="31">
        <f t="shared" si="5"/>
        <v>1.483974358974359E-2</v>
      </c>
      <c r="EJ10" s="31">
        <f t="shared" si="6"/>
        <v>1.3918495297805642E-2</v>
      </c>
      <c r="EK10" s="31">
        <f t="shared" si="7"/>
        <v>1.4487179487179487E-2</v>
      </c>
      <c r="EL10" s="31">
        <f t="shared" si="8"/>
        <v>1.5936507936507936E-2</v>
      </c>
      <c r="EM10" s="31">
        <f t="shared" si="9"/>
        <v>1.584126984126984E-2</v>
      </c>
      <c r="EN10" s="31">
        <f t="shared" si="10"/>
        <v>2.0891719745222932E-2</v>
      </c>
      <c r="EO10" s="31">
        <f t="shared" si="11"/>
        <v>2.6560509554140126E-2</v>
      </c>
      <c r="EP10" s="31">
        <f t="shared" si="12"/>
        <v>3.961165048543689E-2</v>
      </c>
      <c r="EQ10" s="31">
        <f t="shared" si="13"/>
        <v>3.7242424242424244E-2</v>
      </c>
      <c r="ER10" s="31">
        <f t="shared" si="14"/>
        <v>3.8777429467084637E-2</v>
      </c>
      <c r="ES10" s="31">
        <f t="shared" si="15"/>
        <v>3.9329073482428117E-2</v>
      </c>
      <c r="ET10" s="31">
        <f t="shared" si="16"/>
        <v>3.9099678456591638E-2</v>
      </c>
      <c r="EU10" s="31">
        <f t="shared" si="17"/>
        <v>3.4584717607973423E-2</v>
      </c>
      <c r="EV10" s="31">
        <f t="shared" si="18"/>
        <v>3.4318936877076413E-2</v>
      </c>
      <c r="EW10" s="31">
        <f t="shared" si="19"/>
        <v>3.1750841750841752E-2</v>
      </c>
      <c r="EX10" s="31">
        <f t="shared" si="20"/>
        <v>3.3879598662207355E-2</v>
      </c>
      <c r="EY10" s="31">
        <f t="shared" si="21"/>
        <v>3.3629893238434162E-2</v>
      </c>
      <c r="EZ10" s="31">
        <f t="shared" si="22"/>
        <v>3.5103448275862072E-2</v>
      </c>
      <c r="FA10" s="31">
        <f t="shared" si="23"/>
        <v>3.412162162162162E-2</v>
      </c>
      <c r="FB10" s="50">
        <f t="shared" si="24"/>
        <v>3.5503355704697988E-2</v>
      </c>
      <c r="FC10" s="50">
        <f t="shared" si="25"/>
        <v>2.9184290030211481E-2</v>
      </c>
      <c r="FD10" s="50">
        <f t="shared" si="26"/>
        <v>2.9811912225705329E-2</v>
      </c>
    </row>
    <row r="11" spans="1:161" ht="15" x14ac:dyDescent="0.25">
      <c r="A11" s="17" t="s">
        <v>62</v>
      </c>
      <c r="B11" s="19">
        <v>1143</v>
      </c>
      <c r="C11" s="19">
        <v>1189</v>
      </c>
      <c r="D11" s="19">
        <v>1219</v>
      </c>
      <c r="E11" s="19">
        <v>1200</v>
      </c>
      <c r="F11" s="19">
        <v>1171</v>
      </c>
      <c r="G11" s="19">
        <v>1230</v>
      </c>
      <c r="H11" s="19">
        <v>1289</v>
      </c>
      <c r="I11" s="19">
        <v>1397</v>
      </c>
      <c r="J11" s="19">
        <v>1400</v>
      </c>
      <c r="K11" s="19">
        <v>1355</v>
      </c>
      <c r="L11" s="19">
        <v>1291</v>
      </c>
      <c r="M11" s="19">
        <v>1253</v>
      </c>
      <c r="N11" s="19">
        <v>1198</v>
      </c>
      <c r="O11" s="19">
        <v>1200</v>
      </c>
      <c r="P11" s="19">
        <v>1183</v>
      </c>
      <c r="Q11" s="19">
        <v>1190</v>
      </c>
      <c r="R11" s="19">
        <v>1195</v>
      </c>
      <c r="S11" s="19">
        <v>1138</v>
      </c>
      <c r="T11" s="19">
        <v>1179</v>
      </c>
      <c r="U11" s="19">
        <v>1256</v>
      </c>
      <c r="V11" s="19">
        <v>1256</v>
      </c>
      <c r="W11" s="19">
        <v>1227</v>
      </c>
      <c r="X11" s="19">
        <v>1127</v>
      </c>
      <c r="Y11" s="19">
        <v>1095</v>
      </c>
      <c r="Z11" s="19">
        <v>1035</v>
      </c>
      <c r="AA11" s="19">
        <v>1044</v>
      </c>
      <c r="AB11" s="19">
        <v>1019</v>
      </c>
      <c r="AC11" s="19">
        <v>1012</v>
      </c>
      <c r="AD11" s="19">
        <v>1023</v>
      </c>
      <c r="AE11" s="19">
        <v>1001</v>
      </c>
      <c r="AF11" s="19">
        <v>962</v>
      </c>
      <c r="AG11" s="19">
        <v>1058</v>
      </c>
      <c r="AH11" s="19">
        <v>1126</v>
      </c>
      <c r="AI11" s="19">
        <v>1064</v>
      </c>
      <c r="AJ11" s="19">
        <v>1079</v>
      </c>
      <c r="AK11" s="19">
        <v>1056</v>
      </c>
      <c r="AL11" s="19">
        <v>1052</v>
      </c>
      <c r="AM11" s="19">
        <v>1098</v>
      </c>
      <c r="AN11" s="19">
        <v>1135</v>
      </c>
      <c r="AO11" s="19">
        <v>1180</v>
      </c>
      <c r="AP11" s="19">
        <v>1252</v>
      </c>
      <c r="AQ11" s="19">
        <v>1351</v>
      </c>
      <c r="AR11" s="19">
        <v>1439</v>
      </c>
      <c r="AS11" s="19">
        <v>1642</v>
      </c>
      <c r="AT11" s="19">
        <v>1710</v>
      </c>
      <c r="AU11" s="19">
        <v>1732</v>
      </c>
      <c r="AV11" s="19">
        <v>1661</v>
      </c>
      <c r="AW11" s="19">
        <v>1687</v>
      </c>
      <c r="AX11" s="19">
        <v>1658</v>
      </c>
      <c r="AY11" s="19">
        <v>1671</v>
      </c>
      <c r="AZ11" s="19">
        <v>1736</v>
      </c>
      <c r="BA11" s="19">
        <v>1727</v>
      </c>
      <c r="BB11" s="19">
        <v>1761</v>
      </c>
      <c r="BC11" s="19">
        <v>1755</v>
      </c>
      <c r="BD11" s="19">
        <v>1785</v>
      </c>
      <c r="BE11" s="19">
        <v>1903</v>
      </c>
      <c r="BF11" s="19">
        <v>1897</v>
      </c>
      <c r="BG11" s="19">
        <v>1831</v>
      </c>
      <c r="BH11" s="19">
        <v>1747</v>
      </c>
      <c r="BI11" s="19">
        <v>1655</v>
      </c>
      <c r="BJ11" s="19">
        <v>1597</v>
      </c>
      <c r="BK11" s="19">
        <v>1623</v>
      </c>
      <c r="BL11" s="19">
        <v>1683</v>
      </c>
      <c r="BM11" s="19">
        <v>1672</v>
      </c>
      <c r="BN11" s="19">
        <v>1683</v>
      </c>
      <c r="BO11" s="19">
        <v>1677</v>
      </c>
      <c r="BP11" s="19">
        <v>1708</v>
      </c>
      <c r="BQ11" s="19">
        <v>1892</v>
      </c>
      <c r="BR11" s="19">
        <v>1973</v>
      </c>
      <c r="BS11" s="19">
        <v>1923</v>
      </c>
      <c r="BT11" s="19">
        <v>1873</v>
      </c>
      <c r="BU11" s="19">
        <v>1820</v>
      </c>
      <c r="BV11" s="19">
        <v>1814</v>
      </c>
      <c r="BW11" s="19">
        <v>1860</v>
      </c>
      <c r="BX11" s="19">
        <v>1897</v>
      </c>
      <c r="BY11" s="19">
        <v>1958</v>
      </c>
      <c r="BZ11" s="19">
        <v>1960</v>
      </c>
      <c r="CA11" s="19">
        <v>1947</v>
      </c>
      <c r="CB11" s="19">
        <v>1927</v>
      </c>
      <c r="CC11" s="19">
        <v>2125</v>
      </c>
      <c r="CD11" s="19">
        <v>2160</v>
      </c>
      <c r="CE11" s="19">
        <v>2119</v>
      </c>
      <c r="CF11" s="19">
        <v>2056</v>
      </c>
      <c r="CG11" s="19">
        <v>1982</v>
      </c>
      <c r="CH11" s="49">
        <v>1865</v>
      </c>
      <c r="CI11" s="49">
        <v>1916</v>
      </c>
      <c r="CJ11" s="49">
        <v>1924</v>
      </c>
      <c r="CK11" s="49">
        <v>1981</v>
      </c>
      <c r="CL11" s="49">
        <v>1998</v>
      </c>
      <c r="CM11" s="49">
        <v>1962</v>
      </c>
      <c r="CN11" s="49">
        <v>1901</v>
      </c>
      <c r="CO11" s="17" t="s">
        <v>62</v>
      </c>
      <c r="CT11" t="s">
        <v>62</v>
      </c>
      <c r="CV11" t="s">
        <v>62</v>
      </c>
      <c r="CX11">
        <v>43800</v>
      </c>
      <c r="CY11">
        <v>43100</v>
      </c>
      <c r="CZ11">
        <v>43900</v>
      </c>
      <c r="DA11">
        <v>44100</v>
      </c>
      <c r="DB11">
        <v>44200</v>
      </c>
      <c r="DC11">
        <v>45600</v>
      </c>
      <c r="DD11">
        <v>46900</v>
      </c>
      <c r="DE11">
        <v>46900</v>
      </c>
      <c r="DF11">
        <v>47500</v>
      </c>
      <c r="DG11">
        <v>45400</v>
      </c>
      <c r="DH11">
        <v>45600</v>
      </c>
      <c r="DI11">
        <v>45400</v>
      </c>
      <c r="DJ11">
        <v>45600</v>
      </c>
      <c r="DK11">
        <v>46500</v>
      </c>
      <c r="DL11">
        <v>44900</v>
      </c>
      <c r="DM11">
        <v>44400</v>
      </c>
      <c r="DN11">
        <v>44300</v>
      </c>
      <c r="DO11">
        <v>43600</v>
      </c>
      <c r="DP11">
        <v>45300</v>
      </c>
      <c r="DQ11">
        <v>46200</v>
      </c>
      <c r="DR11">
        <v>45600</v>
      </c>
      <c r="DS11">
        <v>47400</v>
      </c>
      <c r="DT11">
        <v>45800</v>
      </c>
      <c r="DU11">
        <v>43700</v>
      </c>
      <c r="DV11">
        <v>44600</v>
      </c>
      <c r="DW11">
        <v>45300</v>
      </c>
      <c r="DX11">
        <v>44600</v>
      </c>
      <c r="DY11" s="19"/>
      <c r="DZ11" s="19"/>
      <c r="EA11" s="19"/>
      <c r="EB11" s="19"/>
      <c r="ED11" s="31">
        <f t="shared" si="0"/>
        <v>3.093607305936073E-2</v>
      </c>
      <c r="EE11" s="31">
        <f t="shared" si="1"/>
        <v>2.7795823665893272E-2</v>
      </c>
      <c r="EF11" s="31">
        <f t="shared" si="2"/>
        <v>2.7107061503416855E-2</v>
      </c>
      <c r="EG11" s="31">
        <f t="shared" si="3"/>
        <v>2.6734693877551022E-2</v>
      </c>
      <c r="EH11" s="31">
        <f t="shared" si="4"/>
        <v>2.7760180995475114E-2</v>
      </c>
      <c r="EI11" s="31">
        <f t="shared" si="5"/>
        <v>2.2697368421052633E-2</v>
      </c>
      <c r="EJ11" s="31">
        <f t="shared" si="6"/>
        <v>2.1577825159914712E-2</v>
      </c>
      <c r="EK11" s="31">
        <f t="shared" si="7"/>
        <v>2.0511727078891259E-2</v>
      </c>
      <c r="EL11" s="31">
        <f t="shared" si="8"/>
        <v>2.24E-2</v>
      </c>
      <c r="EM11" s="31">
        <f t="shared" si="9"/>
        <v>2.3171806167400881E-2</v>
      </c>
      <c r="EN11" s="31">
        <f t="shared" si="10"/>
        <v>2.5877192982456141E-2</v>
      </c>
      <c r="EO11" s="31">
        <f t="shared" si="11"/>
        <v>3.1696035242290747E-2</v>
      </c>
      <c r="EP11" s="31">
        <f t="shared" si="12"/>
        <v>3.7982456140350875E-2</v>
      </c>
      <c r="EQ11" s="31">
        <f t="shared" si="13"/>
        <v>3.5655913978494623E-2</v>
      </c>
      <c r="ER11" s="31">
        <f t="shared" si="14"/>
        <v>3.8463251670378618E-2</v>
      </c>
      <c r="ES11" s="31">
        <f t="shared" si="15"/>
        <v>4.0202702702702701E-2</v>
      </c>
      <c r="ET11" s="31">
        <f t="shared" si="16"/>
        <v>4.1331828442437921E-2</v>
      </c>
      <c r="EU11" s="31">
        <f t="shared" si="17"/>
        <v>3.6628440366972478E-2</v>
      </c>
      <c r="EV11" s="31">
        <f t="shared" si="18"/>
        <v>3.6909492273730686E-2</v>
      </c>
      <c r="EW11" s="31">
        <f t="shared" si="19"/>
        <v>3.6969696969696972E-2</v>
      </c>
      <c r="EX11" s="31">
        <f t="shared" si="20"/>
        <v>4.2171052631578949E-2</v>
      </c>
      <c r="EY11" s="31">
        <f t="shared" si="21"/>
        <v>3.8270042194092829E-2</v>
      </c>
      <c r="EZ11" s="31">
        <f t="shared" si="22"/>
        <v>4.2751091703056771E-2</v>
      </c>
      <c r="FA11" s="31">
        <f t="shared" si="23"/>
        <v>4.4096109839816933E-2</v>
      </c>
      <c r="FB11" s="50">
        <f t="shared" si="24"/>
        <v>4.7511210762331842E-2</v>
      </c>
      <c r="FC11" s="50">
        <f t="shared" si="25"/>
        <v>4.1169977924944812E-2</v>
      </c>
      <c r="FD11" s="50">
        <f t="shared" si="26"/>
        <v>4.4417040358744393E-2</v>
      </c>
    </row>
    <row r="12" spans="1:161" ht="15" x14ac:dyDescent="0.25">
      <c r="A12" s="17" t="s">
        <v>63</v>
      </c>
      <c r="B12" s="19">
        <v>1126</v>
      </c>
      <c r="C12" s="19">
        <v>1123</v>
      </c>
      <c r="D12" s="19">
        <v>1141</v>
      </c>
      <c r="E12" s="19">
        <v>1125</v>
      </c>
      <c r="F12" s="19">
        <v>1147</v>
      </c>
      <c r="G12" s="19">
        <v>1197</v>
      </c>
      <c r="H12" s="19">
        <v>1265</v>
      </c>
      <c r="I12" s="19">
        <v>1442</v>
      </c>
      <c r="J12" s="19">
        <v>1538</v>
      </c>
      <c r="K12" s="19">
        <v>1512</v>
      </c>
      <c r="L12" s="19">
        <v>1504</v>
      </c>
      <c r="M12" s="19">
        <v>1452</v>
      </c>
      <c r="N12" s="19">
        <v>1368</v>
      </c>
      <c r="O12" s="19">
        <v>1427</v>
      </c>
      <c r="P12" s="19">
        <v>1493</v>
      </c>
      <c r="Q12" s="19">
        <v>1474</v>
      </c>
      <c r="R12" s="19">
        <v>1400</v>
      </c>
      <c r="S12" s="19">
        <v>1408</v>
      </c>
      <c r="T12" s="19">
        <v>1368</v>
      </c>
      <c r="U12" s="19">
        <v>1519</v>
      </c>
      <c r="V12" s="19">
        <v>1569</v>
      </c>
      <c r="W12" s="19">
        <v>1551</v>
      </c>
      <c r="X12" s="19">
        <v>1408</v>
      </c>
      <c r="Y12" s="19">
        <v>1297</v>
      </c>
      <c r="Z12" s="19">
        <v>1252</v>
      </c>
      <c r="AA12" s="19">
        <v>1222</v>
      </c>
      <c r="AB12" s="19">
        <v>1203</v>
      </c>
      <c r="AC12" s="19">
        <v>1171</v>
      </c>
      <c r="AD12" s="19">
        <v>1115</v>
      </c>
      <c r="AE12" s="19">
        <v>1082</v>
      </c>
      <c r="AF12" s="19">
        <v>1068</v>
      </c>
      <c r="AG12" s="19">
        <v>1205</v>
      </c>
      <c r="AH12" s="19">
        <v>1215</v>
      </c>
      <c r="AI12" s="19">
        <v>1214</v>
      </c>
      <c r="AJ12" s="19">
        <v>1214</v>
      </c>
      <c r="AK12" s="19">
        <v>1242</v>
      </c>
      <c r="AL12" s="19">
        <v>1318</v>
      </c>
      <c r="AM12" s="19">
        <v>1398</v>
      </c>
      <c r="AN12" s="19">
        <v>1501</v>
      </c>
      <c r="AO12" s="19">
        <v>1549</v>
      </c>
      <c r="AP12" s="19">
        <v>1591</v>
      </c>
      <c r="AQ12" s="19">
        <v>1804</v>
      </c>
      <c r="AR12" s="19">
        <v>2045</v>
      </c>
      <c r="AS12" s="19">
        <v>2383</v>
      </c>
      <c r="AT12" s="19">
        <v>2694</v>
      </c>
      <c r="AU12" s="19">
        <v>2766</v>
      </c>
      <c r="AV12" s="19">
        <v>2779</v>
      </c>
      <c r="AW12" s="19">
        <v>2734</v>
      </c>
      <c r="AX12" s="19">
        <v>2706</v>
      </c>
      <c r="AY12" s="19">
        <v>2723</v>
      </c>
      <c r="AZ12" s="19">
        <v>2710</v>
      </c>
      <c r="BA12" s="19">
        <v>2649</v>
      </c>
      <c r="BB12" s="19">
        <v>2634</v>
      </c>
      <c r="BC12" s="19">
        <v>2651</v>
      </c>
      <c r="BD12" s="19">
        <v>2726</v>
      </c>
      <c r="BE12" s="19">
        <v>2922</v>
      </c>
      <c r="BF12" s="19">
        <v>2933</v>
      </c>
      <c r="BG12" s="19">
        <v>2898</v>
      </c>
      <c r="BH12" s="19">
        <v>2810</v>
      </c>
      <c r="BI12" s="19">
        <v>2624</v>
      </c>
      <c r="BJ12" s="19">
        <v>2504</v>
      </c>
      <c r="BK12" s="19">
        <v>2449</v>
      </c>
      <c r="BL12" s="19">
        <v>2435</v>
      </c>
      <c r="BM12" s="19">
        <v>2414</v>
      </c>
      <c r="BN12" s="19">
        <v>2300</v>
      </c>
      <c r="BO12" s="19">
        <v>2290</v>
      </c>
      <c r="BP12" s="19">
        <v>2322</v>
      </c>
      <c r="BQ12" s="19">
        <v>2485</v>
      </c>
      <c r="BR12" s="19">
        <v>2498</v>
      </c>
      <c r="BS12" s="19">
        <v>2570</v>
      </c>
      <c r="BT12" s="19">
        <v>2635</v>
      </c>
      <c r="BU12" s="19">
        <v>2661</v>
      </c>
      <c r="BV12" s="19">
        <v>2616</v>
      </c>
      <c r="BW12" s="19">
        <v>2659</v>
      </c>
      <c r="BX12" s="19">
        <v>2655</v>
      </c>
      <c r="BY12" s="19">
        <v>2562</v>
      </c>
      <c r="BZ12" s="19">
        <v>2476</v>
      </c>
      <c r="CA12" s="19">
        <v>2536</v>
      </c>
      <c r="CB12" s="19">
        <v>2581</v>
      </c>
      <c r="CC12" s="19">
        <v>2695</v>
      </c>
      <c r="CD12" s="19">
        <v>2790</v>
      </c>
      <c r="CE12" s="19">
        <v>2769</v>
      </c>
      <c r="CF12" s="19">
        <v>2682</v>
      </c>
      <c r="CG12" s="19">
        <v>2642</v>
      </c>
      <c r="CH12" s="49">
        <v>2465</v>
      </c>
      <c r="CI12" s="49">
        <v>2455</v>
      </c>
      <c r="CJ12" s="49">
        <v>2463</v>
      </c>
      <c r="CK12" s="49">
        <v>2317</v>
      </c>
      <c r="CL12" s="49">
        <v>2253</v>
      </c>
      <c r="CM12" s="49">
        <v>2227</v>
      </c>
      <c r="CN12" s="49">
        <v>2236</v>
      </c>
      <c r="CO12" s="17" t="s">
        <v>63</v>
      </c>
      <c r="CT12" t="s">
        <v>63</v>
      </c>
      <c r="CV12" t="s">
        <v>63</v>
      </c>
      <c r="CX12">
        <v>62200</v>
      </c>
      <c r="CY12">
        <v>61800</v>
      </c>
      <c r="CZ12">
        <v>61500</v>
      </c>
      <c r="DA12">
        <v>61200</v>
      </c>
      <c r="DB12">
        <v>61800</v>
      </c>
      <c r="DC12">
        <v>60900</v>
      </c>
      <c r="DD12">
        <v>60800</v>
      </c>
      <c r="DE12">
        <v>58100</v>
      </c>
      <c r="DF12">
        <v>60100</v>
      </c>
      <c r="DG12">
        <v>63000</v>
      </c>
      <c r="DH12">
        <v>63400</v>
      </c>
      <c r="DI12">
        <v>63500</v>
      </c>
      <c r="DJ12">
        <v>62600</v>
      </c>
      <c r="DK12">
        <v>63400</v>
      </c>
      <c r="DL12">
        <v>63800</v>
      </c>
      <c r="DM12">
        <v>62900</v>
      </c>
      <c r="DN12">
        <v>61500</v>
      </c>
      <c r="DO12">
        <v>59700</v>
      </c>
      <c r="DP12">
        <v>58300</v>
      </c>
      <c r="DQ12">
        <v>60300</v>
      </c>
      <c r="DR12">
        <v>60200</v>
      </c>
      <c r="DS12">
        <v>59000</v>
      </c>
      <c r="DT12">
        <v>57700</v>
      </c>
      <c r="DU12">
        <v>58800</v>
      </c>
      <c r="DV12">
        <v>60700</v>
      </c>
      <c r="DW12">
        <v>63600</v>
      </c>
      <c r="DX12">
        <v>62700</v>
      </c>
      <c r="DY12" s="19"/>
      <c r="DZ12" s="19"/>
      <c r="EA12" s="19"/>
      <c r="EB12" s="19"/>
      <c r="ED12" s="31">
        <f t="shared" si="0"/>
        <v>2.4308681672025722E-2</v>
      </c>
      <c r="EE12" s="31">
        <f t="shared" si="1"/>
        <v>2.2135922330097087E-2</v>
      </c>
      <c r="EF12" s="31">
        <f t="shared" si="2"/>
        <v>2.396747967479675E-2</v>
      </c>
      <c r="EG12" s="31">
        <f t="shared" si="3"/>
        <v>2.2352941176470589E-2</v>
      </c>
      <c r="EH12" s="31">
        <f t="shared" si="4"/>
        <v>2.5097087378640776E-2</v>
      </c>
      <c r="EI12" s="31">
        <f t="shared" si="5"/>
        <v>2.0558292282430213E-2</v>
      </c>
      <c r="EJ12" s="31">
        <f t="shared" si="6"/>
        <v>1.9259868421052633E-2</v>
      </c>
      <c r="EK12" s="31">
        <f t="shared" si="7"/>
        <v>1.8382099827882959E-2</v>
      </c>
      <c r="EL12" s="31">
        <f t="shared" si="8"/>
        <v>2.0199667221297835E-2</v>
      </c>
      <c r="EM12" s="31">
        <f t="shared" si="9"/>
        <v>2.0920634920634919E-2</v>
      </c>
      <c r="EN12" s="31">
        <f t="shared" si="10"/>
        <v>2.4432176656151421E-2</v>
      </c>
      <c r="EO12" s="31">
        <f t="shared" si="11"/>
        <v>3.2204724409448819E-2</v>
      </c>
      <c r="EP12" s="31">
        <f t="shared" si="12"/>
        <v>4.4185303514376995E-2</v>
      </c>
      <c r="EQ12" s="31">
        <f t="shared" si="13"/>
        <v>4.2681388012618296E-2</v>
      </c>
      <c r="ER12" s="31">
        <f t="shared" si="14"/>
        <v>4.1520376175548587E-2</v>
      </c>
      <c r="ES12" s="31">
        <f t="shared" si="15"/>
        <v>4.3338632750397454E-2</v>
      </c>
      <c r="ET12" s="31">
        <f t="shared" si="16"/>
        <v>4.7121951219512195E-2</v>
      </c>
      <c r="EU12" s="31">
        <f t="shared" si="17"/>
        <v>4.1943048576214406E-2</v>
      </c>
      <c r="EV12" s="31">
        <f t="shared" si="18"/>
        <v>4.1406518010291597E-2</v>
      </c>
      <c r="EW12" s="31">
        <f t="shared" si="19"/>
        <v>3.8507462686567163E-2</v>
      </c>
      <c r="EX12" s="31">
        <f t="shared" si="20"/>
        <v>4.2691029900332224E-2</v>
      </c>
      <c r="EY12" s="31">
        <f t="shared" si="21"/>
        <v>4.4338983050847457E-2</v>
      </c>
      <c r="EZ12" s="31">
        <f t="shared" si="22"/>
        <v>4.4402079722703637E-2</v>
      </c>
      <c r="FA12" s="31">
        <f t="shared" si="23"/>
        <v>4.3894557823129253E-2</v>
      </c>
      <c r="FB12" s="50">
        <f t="shared" si="24"/>
        <v>4.5617792421746295E-2</v>
      </c>
      <c r="FC12" s="50">
        <f t="shared" si="25"/>
        <v>3.8757861635220124E-2</v>
      </c>
      <c r="FD12" s="50">
        <f t="shared" si="26"/>
        <v>3.6953748006379586E-2</v>
      </c>
    </row>
    <row r="13" spans="1:161" ht="15" x14ac:dyDescent="0.25">
      <c r="A13" s="17" t="s">
        <v>64</v>
      </c>
      <c r="B13" s="19">
        <v>1214</v>
      </c>
      <c r="C13" s="19">
        <v>1213</v>
      </c>
      <c r="D13" s="19">
        <v>1192</v>
      </c>
      <c r="E13" s="19">
        <v>1164</v>
      </c>
      <c r="F13" s="19">
        <v>1209</v>
      </c>
      <c r="G13" s="19">
        <v>1235</v>
      </c>
      <c r="H13" s="19">
        <v>1290</v>
      </c>
      <c r="I13" s="19">
        <v>1414</v>
      </c>
      <c r="J13" s="19">
        <v>1429</v>
      </c>
      <c r="K13" s="19">
        <v>1436</v>
      </c>
      <c r="L13" s="19">
        <v>1424</v>
      </c>
      <c r="M13" s="19">
        <v>1376</v>
      </c>
      <c r="N13" s="19">
        <v>1386</v>
      </c>
      <c r="O13" s="19">
        <v>1406</v>
      </c>
      <c r="P13" s="19">
        <v>1431</v>
      </c>
      <c r="Q13" s="19">
        <v>1335</v>
      </c>
      <c r="R13" s="19">
        <v>1246</v>
      </c>
      <c r="S13" s="19">
        <v>1233</v>
      </c>
      <c r="T13" s="19">
        <v>1271</v>
      </c>
      <c r="U13" s="19">
        <v>1349</v>
      </c>
      <c r="V13" s="19">
        <v>1348</v>
      </c>
      <c r="W13" s="19">
        <v>1327</v>
      </c>
      <c r="X13" s="19">
        <v>1245</v>
      </c>
      <c r="Y13" s="19">
        <v>1188</v>
      </c>
      <c r="Z13" s="19">
        <v>1157</v>
      </c>
      <c r="AA13" s="19">
        <v>1144</v>
      </c>
      <c r="AB13" s="19">
        <v>1101</v>
      </c>
      <c r="AC13" s="19">
        <v>1091</v>
      </c>
      <c r="AD13" s="19">
        <v>1093</v>
      </c>
      <c r="AE13" s="19">
        <v>1082</v>
      </c>
      <c r="AF13" s="19">
        <v>1135</v>
      </c>
      <c r="AG13" s="19">
        <v>1226</v>
      </c>
      <c r="AH13" s="19">
        <v>1257</v>
      </c>
      <c r="AI13" s="19">
        <v>1202</v>
      </c>
      <c r="AJ13" s="19">
        <v>1195</v>
      </c>
      <c r="AK13" s="19">
        <v>1174</v>
      </c>
      <c r="AL13" s="19">
        <v>1131</v>
      </c>
      <c r="AM13" s="19">
        <v>1145</v>
      </c>
      <c r="AN13" s="19">
        <v>1187</v>
      </c>
      <c r="AO13" s="19">
        <v>1172</v>
      </c>
      <c r="AP13" s="19">
        <v>1170</v>
      </c>
      <c r="AQ13" s="19">
        <v>1292</v>
      </c>
      <c r="AR13" s="19">
        <v>1413</v>
      </c>
      <c r="AS13" s="19">
        <v>1552</v>
      </c>
      <c r="AT13" s="19">
        <v>1666</v>
      </c>
      <c r="AU13" s="19">
        <v>1740</v>
      </c>
      <c r="AV13" s="19">
        <v>1761</v>
      </c>
      <c r="AW13" s="19">
        <v>1661</v>
      </c>
      <c r="AX13" s="19">
        <v>1678</v>
      </c>
      <c r="AY13" s="19">
        <v>1675</v>
      </c>
      <c r="AZ13" s="19">
        <v>1698</v>
      </c>
      <c r="BA13" s="19">
        <v>1638</v>
      </c>
      <c r="BB13" s="19">
        <v>1680</v>
      </c>
      <c r="BC13" s="19">
        <v>1783</v>
      </c>
      <c r="BD13" s="19">
        <v>1876</v>
      </c>
      <c r="BE13" s="19">
        <v>2144</v>
      </c>
      <c r="BF13" s="19">
        <v>2142</v>
      </c>
      <c r="BG13" s="19">
        <v>2075</v>
      </c>
      <c r="BH13" s="19">
        <v>1934</v>
      </c>
      <c r="BI13" s="19">
        <v>1893</v>
      </c>
      <c r="BJ13" s="19">
        <v>1791</v>
      </c>
      <c r="BK13" s="19">
        <v>1780</v>
      </c>
      <c r="BL13" s="19">
        <v>1741</v>
      </c>
      <c r="BM13" s="19">
        <v>1715</v>
      </c>
      <c r="BN13" s="19">
        <v>1640</v>
      </c>
      <c r="BO13" s="19">
        <v>1671</v>
      </c>
      <c r="BP13" s="19">
        <v>1743</v>
      </c>
      <c r="BQ13" s="19">
        <v>1899</v>
      </c>
      <c r="BR13" s="19">
        <v>1929</v>
      </c>
      <c r="BS13" s="19">
        <v>1905</v>
      </c>
      <c r="BT13" s="19">
        <v>1805</v>
      </c>
      <c r="BU13" s="19">
        <v>1762</v>
      </c>
      <c r="BV13" s="19">
        <v>1750</v>
      </c>
      <c r="BW13" s="19">
        <v>1734</v>
      </c>
      <c r="BX13" s="19">
        <v>1711</v>
      </c>
      <c r="BY13" s="19">
        <v>1697</v>
      </c>
      <c r="BZ13" s="19">
        <v>1708</v>
      </c>
      <c r="CA13" s="19">
        <v>1735</v>
      </c>
      <c r="CB13" s="19">
        <v>1822</v>
      </c>
      <c r="CC13" s="19">
        <v>1946</v>
      </c>
      <c r="CD13" s="19">
        <v>1965</v>
      </c>
      <c r="CE13" s="19">
        <v>1967</v>
      </c>
      <c r="CF13" s="19">
        <v>1833</v>
      </c>
      <c r="CG13" s="19">
        <v>1786</v>
      </c>
      <c r="CH13" s="49">
        <v>1787</v>
      </c>
      <c r="CI13" s="49">
        <v>1823</v>
      </c>
      <c r="CJ13" s="49">
        <v>1834</v>
      </c>
      <c r="CK13" s="49">
        <v>1840</v>
      </c>
      <c r="CL13" s="49">
        <v>1877</v>
      </c>
      <c r="CM13" s="49">
        <v>1907</v>
      </c>
      <c r="CN13" s="49">
        <v>1918</v>
      </c>
      <c r="CO13" s="17" t="s">
        <v>64</v>
      </c>
      <c r="CT13" t="s">
        <v>64</v>
      </c>
      <c r="CV13" t="s">
        <v>64</v>
      </c>
      <c r="CX13">
        <v>30500</v>
      </c>
      <c r="CY13">
        <v>30000</v>
      </c>
      <c r="CZ13">
        <v>30100</v>
      </c>
      <c r="DA13">
        <v>29900</v>
      </c>
      <c r="DB13">
        <v>30100</v>
      </c>
      <c r="DC13">
        <v>29900</v>
      </c>
      <c r="DD13">
        <v>29900</v>
      </c>
      <c r="DE13">
        <v>30100</v>
      </c>
      <c r="DF13">
        <v>29900</v>
      </c>
      <c r="DG13">
        <v>30600</v>
      </c>
      <c r="DH13">
        <v>30000</v>
      </c>
      <c r="DI13">
        <v>30100</v>
      </c>
      <c r="DJ13">
        <v>29800</v>
      </c>
      <c r="DK13">
        <v>29600</v>
      </c>
      <c r="DL13">
        <v>30400</v>
      </c>
      <c r="DM13">
        <v>30000</v>
      </c>
      <c r="DN13">
        <v>30400</v>
      </c>
      <c r="DO13">
        <v>30600</v>
      </c>
      <c r="DP13">
        <v>29900</v>
      </c>
      <c r="DQ13">
        <v>30200</v>
      </c>
      <c r="DR13">
        <v>30200</v>
      </c>
      <c r="DS13">
        <v>30200</v>
      </c>
      <c r="DT13">
        <v>30300</v>
      </c>
      <c r="DU13">
        <v>30800</v>
      </c>
      <c r="DV13">
        <v>31000</v>
      </c>
      <c r="DW13">
        <v>31200</v>
      </c>
      <c r="DX13">
        <v>31400</v>
      </c>
      <c r="DY13" s="19"/>
      <c r="DZ13" s="19"/>
      <c r="EA13" s="19"/>
      <c r="EB13" s="19"/>
      <c r="ED13" s="31">
        <f t="shared" si="0"/>
        <v>4.7081967213114757E-2</v>
      </c>
      <c r="EE13" s="31">
        <f t="shared" si="1"/>
        <v>4.6199999999999998E-2</v>
      </c>
      <c r="EF13" s="31">
        <f t="shared" si="2"/>
        <v>4.435215946843854E-2</v>
      </c>
      <c r="EG13" s="31">
        <f t="shared" si="3"/>
        <v>4.2508361204013377E-2</v>
      </c>
      <c r="EH13" s="31">
        <f t="shared" si="4"/>
        <v>4.408637873754153E-2</v>
      </c>
      <c r="EI13" s="31">
        <f t="shared" si="5"/>
        <v>3.8695652173913041E-2</v>
      </c>
      <c r="EJ13" s="31">
        <f t="shared" si="6"/>
        <v>3.6488294314381269E-2</v>
      </c>
      <c r="EK13" s="31">
        <f t="shared" si="7"/>
        <v>3.7707641196013289E-2</v>
      </c>
      <c r="EL13" s="31">
        <f t="shared" si="8"/>
        <v>4.0200668896321068E-2</v>
      </c>
      <c r="EM13" s="31">
        <f t="shared" si="9"/>
        <v>3.6960784313725493E-2</v>
      </c>
      <c r="EN13" s="31">
        <f t="shared" si="10"/>
        <v>3.9066666666666666E-2</v>
      </c>
      <c r="EO13" s="31">
        <f t="shared" si="11"/>
        <v>4.6943521594684387E-2</v>
      </c>
      <c r="EP13" s="31">
        <f t="shared" si="12"/>
        <v>5.8389261744966441E-2</v>
      </c>
      <c r="EQ13" s="31">
        <f t="shared" si="13"/>
        <v>5.6689189189189186E-2</v>
      </c>
      <c r="ER13" s="31">
        <f t="shared" si="14"/>
        <v>5.3881578947368419E-2</v>
      </c>
      <c r="ES13" s="31">
        <f t="shared" si="15"/>
        <v>6.253333333333333E-2</v>
      </c>
      <c r="ET13" s="31">
        <f t="shared" si="16"/>
        <v>6.8256578947368418E-2</v>
      </c>
      <c r="EU13" s="31">
        <f t="shared" si="17"/>
        <v>5.8529411764705885E-2</v>
      </c>
      <c r="EV13" s="31">
        <f t="shared" si="18"/>
        <v>5.7357859531772575E-2</v>
      </c>
      <c r="EW13" s="31">
        <f t="shared" si="19"/>
        <v>5.7715231788079469E-2</v>
      </c>
      <c r="EX13" s="31">
        <f t="shared" si="20"/>
        <v>6.3079470198675491E-2</v>
      </c>
      <c r="EY13" s="31">
        <f t="shared" si="21"/>
        <v>5.7947019867549666E-2</v>
      </c>
      <c r="EZ13" s="31">
        <f t="shared" si="22"/>
        <v>5.6006600660066005E-2</v>
      </c>
      <c r="FA13" s="31">
        <f t="shared" si="23"/>
        <v>5.9155844155844156E-2</v>
      </c>
      <c r="FB13" s="50">
        <f t="shared" si="24"/>
        <v>6.3451612903225804E-2</v>
      </c>
      <c r="FC13" s="50">
        <f t="shared" si="25"/>
        <v>5.7275641025641026E-2</v>
      </c>
      <c r="FD13" s="50">
        <f t="shared" si="26"/>
        <v>5.8598726114649682E-2</v>
      </c>
    </row>
    <row r="14" spans="1:161" ht="15" x14ac:dyDescent="0.25">
      <c r="A14" s="17" t="s">
        <v>65</v>
      </c>
      <c r="B14" s="19">
        <v>1830</v>
      </c>
      <c r="C14" s="19">
        <v>1847</v>
      </c>
      <c r="D14" s="19">
        <v>1869</v>
      </c>
      <c r="E14" s="19">
        <v>1650</v>
      </c>
      <c r="F14" s="19">
        <v>1643</v>
      </c>
      <c r="G14" s="19">
        <v>1649</v>
      </c>
      <c r="H14" s="19">
        <v>1639</v>
      </c>
      <c r="I14" s="19">
        <v>1767</v>
      </c>
      <c r="J14" s="19">
        <v>1848</v>
      </c>
      <c r="K14" s="19">
        <v>1851</v>
      </c>
      <c r="L14" s="19">
        <v>1867</v>
      </c>
      <c r="M14" s="19">
        <v>1794</v>
      </c>
      <c r="N14" s="19">
        <v>1812</v>
      </c>
      <c r="O14" s="19">
        <v>1934</v>
      </c>
      <c r="P14" s="19">
        <v>1868</v>
      </c>
      <c r="Q14" s="19">
        <v>1698</v>
      </c>
      <c r="R14" s="19">
        <v>1645</v>
      </c>
      <c r="S14" s="19">
        <v>1617</v>
      </c>
      <c r="T14" s="19">
        <v>1633</v>
      </c>
      <c r="U14" s="19">
        <v>1736</v>
      </c>
      <c r="V14" s="19">
        <v>1660</v>
      </c>
      <c r="W14" s="19">
        <v>1639</v>
      </c>
      <c r="X14" s="19">
        <v>1581</v>
      </c>
      <c r="Y14" s="19">
        <v>1500</v>
      </c>
      <c r="Z14" s="19">
        <v>1462</v>
      </c>
      <c r="AA14" s="19">
        <v>1523</v>
      </c>
      <c r="AB14" s="19">
        <v>1513</v>
      </c>
      <c r="AC14" s="19">
        <v>1318</v>
      </c>
      <c r="AD14" s="19">
        <v>1269</v>
      </c>
      <c r="AE14" s="19">
        <v>1250</v>
      </c>
      <c r="AF14" s="19">
        <v>1244</v>
      </c>
      <c r="AG14" s="19">
        <v>1284</v>
      </c>
      <c r="AH14" s="19">
        <v>1278</v>
      </c>
      <c r="AI14" s="19">
        <v>1234</v>
      </c>
      <c r="AJ14" s="19">
        <v>1241</v>
      </c>
      <c r="AK14" s="19">
        <v>1223</v>
      </c>
      <c r="AL14" s="19">
        <v>1221</v>
      </c>
      <c r="AM14" s="19">
        <v>1314</v>
      </c>
      <c r="AN14" s="19">
        <v>1454</v>
      </c>
      <c r="AO14" s="19">
        <v>1416</v>
      </c>
      <c r="AP14" s="19">
        <v>1444</v>
      </c>
      <c r="AQ14" s="19">
        <v>1525</v>
      </c>
      <c r="AR14" s="19">
        <v>1660</v>
      </c>
      <c r="AS14" s="19">
        <v>1896</v>
      </c>
      <c r="AT14" s="19">
        <v>2113</v>
      </c>
      <c r="AU14" s="19">
        <v>2139</v>
      </c>
      <c r="AV14" s="19">
        <v>2111</v>
      </c>
      <c r="AW14" s="19">
        <v>2139</v>
      </c>
      <c r="AX14" s="19">
        <v>2150</v>
      </c>
      <c r="AY14" s="19">
        <v>2260</v>
      </c>
      <c r="AZ14" s="19">
        <v>2253</v>
      </c>
      <c r="BA14" s="19">
        <v>2007</v>
      </c>
      <c r="BB14" s="19">
        <v>1953</v>
      </c>
      <c r="BC14" s="19">
        <v>2028</v>
      </c>
      <c r="BD14" s="19">
        <v>2123</v>
      </c>
      <c r="BE14" s="19">
        <v>2343</v>
      </c>
      <c r="BF14" s="19">
        <v>2373</v>
      </c>
      <c r="BG14" s="19">
        <v>2270</v>
      </c>
      <c r="BH14" s="19">
        <v>2137</v>
      </c>
      <c r="BI14" s="19">
        <v>2066</v>
      </c>
      <c r="BJ14" s="19">
        <v>2018</v>
      </c>
      <c r="BK14" s="19">
        <v>2196</v>
      </c>
      <c r="BL14" s="19">
        <v>2281</v>
      </c>
      <c r="BM14" s="19">
        <v>2080</v>
      </c>
      <c r="BN14" s="19">
        <v>2050</v>
      </c>
      <c r="BO14" s="19">
        <v>2093</v>
      </c>
      <c r="BP14" s="19">
        <v>2294</v>
      </c>
      <c r="BQ14" s="19">
        <v>2482</v>
      </c>
      <c r="BR14" s="19">
        <v>2500</v>
      </c>
      <c r="BS14" s="19">
        <v>2341</v>
      </c>
      <c r="BT14" s="19">
        <v>2319</v>
      </c>
      <c r="BU14" s="19">
        <v>2294</v>
      </c>
      <c r="BV14" s="19">
        <v>2191</v>
      </c>
      <c r="BW14" s="19">
        <v>2379</v>
      </c>
      <c r="BX14" s="19">
        <v>2475</v>
      </c>
      <c r="BY14" s="19">
        <v>2209</v>
      </c>
      <c r="BZ14" s="19">
        <v>2167</v>
      </c>
      <c r="CA14" s="19">
        <v>2199</v>
      </c>
      <c r="CB14" s="19">
        <v>2255</v>
      </c>
      <c r="CC14" s="19">
        <v>2311</v>
      </c>
      <c r="CD14" s="19">
        <v>2364</v>
      </c>
      <c r="CE14" s="19">
        <v>2298</v>
      </c>
      <c r="CF14" s="19">
        <v>2216</v>
      </c>
      <c r="CG14" s="19">
        <v>2274</v>
      </c>
      <c r="CH14" s="49">
        <v>2408</v>
      </c>
      <c r="CI14" s="49">
        <v>2340</v>
      </c>
      <c r="CJ14" s="49">
        <v>2413</v>
      </c>
      <c r="CK14" s="49">
        <v>2094</v>
      </c>
      <c r="CL14" s="49">
        <v>2061</v>
      </c>
      <c r="CM14" s="49">
        <v>2077</v>
      </c>
      <c r="CN14" s="49">
        <v>2073</v>
      </c>
      <c r="CO14" s="17" t="s">
        <v>65</v>
      </c>
      <c r="CT14" t="s">
        <v>65</v>
      </c>
      <c r="CV14" t="s">
        <v>65</v>
      </c>
      <c r="CX14">
        <v>53800</v>
      </c>
      <c r="CY14">
        <v>54700</v>
      </c>
      <c r="CZ14">
        <v>54700</v>
      </c>
      <c r="DA14">
        <v>55700</v>
      </c>
      <c r="DB14">
        <v>55700</v>
      </c>
      <c r="DC14">
        <v>56200</v>
      </c>
      <c r="DD14">
        <v>55500</v>
      </c>
      <c r="DE14">
        <v>55000</v>
      </c>
      <c r="DF14">
        <v>55200</v>
      </c>
      <c r="DG14">
        <v>55200</v>
      </c>
      <c r="DH14">
        <v>55200</v>
      </c>
      <c r="DI14">
        <v>55300</v>
      </c>
      <c r="DJ14">
        <v>55000</v>
      </c>
      <c r="DK14">
        <v>54400</v>
      </c>
      <c r="DL14">
        <v>54100</v>
      </c>
      <c r="DM14">
        <v>53100</v>
      </c>
      <c r="DN14">
        <v>53500</v>
      </c>
      <c r="DO14">
        <v>52600</v>
      </c>
      <c r="DP14">
        <v>52700</v>
      </c>
      <c r="DQ14">
        <v>53200</v>
      </c>
      <c r="DR14">
        <v>53600</v>
      </c>
      <c r="DS14">
        <v>53300</v>
      </c>
      <c r="DT14">
        <v>53000</v>
      </c>
      <c r="DU14">
        <v>53000</v>
      </c>
      <c r="DV14">
        <v>52400</v>
      </c>
      <c r="DW14">
        <v>53200</v>
      </c>
      <c r="DX14">
        <v>54000</v>
      </c>
      <c r="DY14" s="19"/>
      <c r="DZ14" s="19"/>
      <c r="EA14" s="19"/>
      <c r="EB14" s="19"/>
      <c r="ED14" s="31">
        <f t="shared" si="0"/>
        <v>3.4405204460966544E-2</v>
      </c>
      <c r="EE14" s="31">
        <f t="shared" si="1"/>
        <v>3.3126142595978063E-2</v>
      </c>
      <c r="EF14" s="31">
        <f t="shared" si="2"/>
        <v>3.1042047531992686E-2</v>
      </c>
      <c r="EG14" s="31">
        <f t="shared" si="3"/>
        <v>2.9317773788150807E-2</v>
      </c>
      <c r="EH14" s="31">
        <f t="shared" si="4"/>
        <v>2.9425493716337521E-2</v>
      </c>
      <c r="EI14" s="31">
        <f t="shared" si="5"/>
        <v>2.6014234875444839E-2</v>
      </c>
      <c r="EJ14" s="31">
        <f t="shared" si="6"/>
        <v>2.3747747747747749E-2</v>
      </c>
      <c r="EK14" s="31">
        <f t="shared" si="7"/>
        <v>2.2618181818181819E-2</v>
      </c>
      <c r="EL14" s="31">
        <f t="shared" si="8"/>
        <v>2.2355072463768114E-2</v>
      </c>
      <c r="EM14" s="31">
        <f t="shared" si="9"/>
        <v>2.2119565217391304E-2</v>
      </c>
      <c r="EN14" s="31">
        <f t="shared" si="10"/>
        <v>2.5652173913043478E-2</v>
      </c>
      <c r="EO14" s="31">
        <f t="shared" si="11"/>
        <v>3.0018083182640144E-2</v>
      </c>
      <c r="EP14" s="31">
        <f t="shared" si="12"/>
        <v>3.8890909090909094E-2</v>
      </c>
      <c r="EQ14" s="31">
        <f t="shared" si="13"/>
        <v>3.952205882352941E-2</v>
      </c>
      <c r="ER14" s="31">
        <f t="shared" si="14"/>
        <v>3.7097966728280959E-2</v>
      </c>
      <c r="ES14" s="31">
        <f t="shared" si="15"/>
        <v>3.9981167608286253E-2</v>
      </c>
      <c r="ET14" s="31">
        <f t="shared" si="16"/>
        <v>4.2429906542056077E-2</v>
      </c>
      <c r="EU14" s="31">
        <f t="shared" si="17"/>
        <v>3.8365019011406841E-2</v>
      </c>
      <c r="EV14" s="31">
        <f t="shared" si="18"/>
        <v>3.9468690702087285E-2</v>
      </c>
      <c r="EW14" s="31">
        <f t="shared" si="19"/>
        <v>4.3120300751879698E-2</v>
      </c>
      <c r="EX14" s="31">
        <f t="shared" si="20"/>
        <v>4.3675373134328357E-2</v>
      </c>
      <c r="EY14" s="31">
        <f t="shared" si="21"/>
        <v>4.1106941838649158E-2</v>
      </c>
      <c r="EZ14" s="31">
        <f t="shared" si="22"/>
        <v>4.1679245283018869E-2</v>
      </c>
      <c r="FA14" s="31">
        <f t="shared" si="23"/>
        <v>4.2547169811320756E-2</v>
      </c>
      <c r="FB14" s="50">
        <f t="shared" si="24"/>
        <v>4.3854961832061071E-2</v>
      </c>
      <c r="FC14" s="50">
        <f t="shared" si="25"/>
        <v>4.5263157894736845E-2</v>
      </c>
      <c r="FD14" s="50">
        <f t="shared" si="26"/>
        <v>3.8777777777777779E-2</v>
      </c>
    </row>
    <row r="15" spans="1:161" ht="15" x14ac:dyDescent="0.25">
      <c r="A15" s="17" t="s">
        <v>66</v>
      </c>
      <c r="B15" s="19">
        <v>1256</v>
      </c>
      <c r="C15" s="19">
        <v>1245</v>
      </c>
      <c r="D15" s="19">
        <v>1256</v>
      </c>
      <c r="E15" s="19">
        <v>1189</v>
      </c>
      <c r="F15" s="19">
        <v>1213</v>
      </c>
      <c r="G15" s="19">
        <v>1269</v>
      </c>
      <c r="H15" s="19">
        <v>1332</v>
      </c>
      <c r="I15" s="19">
        <v>1534</v>
      </c>
      <c r="J15" s="19">
        <v>1553</v>
      </c>
      <c r="K15" s="19">
        <v>1524</v>
      </c>
      <c r="L15" s="19">
        <v>1469</v>
      </c>
      <c r="M15" s="19">
        <v>1370</v>
      </c>
      <c r="N15" s="19">
        <v>1324</v>
      </c>
      <c r="O15" s="19">
        <v>1336</v>
      </c>
      <c r="P15" s="19">
        <v>1335</v>
      </c>
      <c r="Q15" s="19">
        <v>1250</v>
      </c>
      <c r="R15" s="19">
        <v>1273</v>
      </c>
      <c r="S15" s="19">
        <v>1347</v>
      </c>
      <c r="T15" s="19">
        <v>1363</v>
      </c>
      <c r="U15" s="19">
        <v>1452</v>
      </c>
      <c r="V15" s="19">
        <v>1451</v>
      </c>
      <c r="W15" s="19">
        <v>1384</v>
      </c>
      <c r="X15" s="19">
        <v>1303</v>
      </c>
      <c r="Y15" s="19">
        <v>1170</v>
      </c>
      <c r="Z15" s="19">
        <v>1130</v>
      </c>
      <c r="AA15" s="19">
        <v>1159</v>
      </c>
      <c r="AB15" s="19">
        <v>1097</v>
      </c>
      <c r="AC15" s="19">
        <v>1046</v>
      </c>
      <c r="AD15" s="19">
        <v>1020</v>
      </c>
      <c r="AE15" s="19">
        <v>1117</v>
      </c>
      <c r="AF15" s="19">
        <v>1173</v>
      </c>
      <c r="AG15" s="19">
        <v>1264</v>
      </c>
      <c r="AH15" s="19">
        <v>1266</v>
      </c>
      <c r="AI15" s="19">
        <v>1202</v>
      </c>
      <c r="AJ15" s="19">
        <v>1124</v>
      </c>
      <c r="AK15" s="19">
        <v>1075</v>
      </c>
      <c r="AL15" s="19">
        <v>1085</v>
      </c>
      <c r="AM15" s="19">
        <v>1145</v>
      </c>
      <c r="AN15" s="19">
        <v>1152</v>
      </c>
      <c r="AO15" s="19">
        <v>1161</v>
      </c>
      <c r="AP15" s="19">
        <v>1204</v>
      </c>
      <c r="AQ15" s="19">
        <v>1353</v>
      </c>
      <c r="AR15" s="19">
        <v>1484</v>
      </c>
      <c r="AS15" s="19">
        <v>1637</v>
      </c>
      <c r="AT15" s="19">
        <v>1747</v>
      </c>
      <c r="AU15" s="19">
        <v>1805</v>
      </c>
      <c r="AV15" s="19">
        <v>1754</v>
      </c>
      <c r="AW15" s="19">
        <v>1698</v>
      </c>
      <c r="AX15" s="19">
        <v>1691</v>
      </c>
      <c r="AY15" s="19">
        <v>1698</v>
      </c>
      <c r="AZ15" s="19">
        <v>1689</v>
      </c>
      <c r="BA15" s="19">
        <v>1597</v>
      </c>
      <c r="BB15" s="19">
        <v>1591</v>
      </c>
      <c r="BC15" s="19">
        <v>1740</v>
      </c>
      <c r="BD15" s="19">
        <v>1794</v>
      </c>
      <c r="BE15" s="19">
        <v>1917</v>
      </c>
      <c r="BF15" s="19">
        <v>1923</v>
      </c>
      <c r="BG15" s="19">
        <v>1893</v>
      </c>
      <c r="BH15" s="19">
        <v>1745</v>
      </c>
      <c r="BI15" s="19">
        <v>1636</v>
      </c>
      <c r="BJ15" s="19">
        <v>1597</v>
      </c>
      <c r="BK15" s="19">
        <v>1659</v>
      </c>
      <c r="BL15" s="19">
        <v>1700</v>
      </c>
      <c r="BM15" s="19">
        <v>1605</v>
      </c>
      <c r="BN15" s="19">
        <v>1669</v>
      </c>
      <c r="BO15" s="19">
        <v>1740</v>
      </c>
      <c r="BP15" s="19">
        <v>1841</v>
      </c>
      <c r="BQ15" s="19">
        <v>2033</v>
      </c>
      <c r="BR15" s="19">
        <v>2057</v>
      </c>
      <c r="BS15" s="19">
        <v>1983</v>
      </c>
      <c r="BT15" s="19">
        <v>1855</v>
      </c>
      <c r="BU15" s="19">
        <v>1752</v>
      </c>
      <c r="BV15" s="19">
        <v>1779</v>
      </c>
      <c r="BW15" s="19">
        <v>1839</v>
      </c>
      <c r="BX15" s="19">
        <v>1892</v>
      </c>
      <c r="BY15" s="19">
        <v>1812</v>
      </c>
      <c r="BZ15" s="19">
        <v>1842</v>
      </c>
      <c r="CA15" s="19">
        <v>1909</v>
      </c>
      <c r="CB15" s="19">
        <v>1996</v>
      </c>
      <c r="CC15" s="19">
        <v>2105</v>
      </c>
      <c r="CD15" s="19">
        <v>2107</v>
      </c>
      <c r="CE15" s="19">
        <v>2033</v>
      </c>
      <c r="CF15" s="19">
        <v>1836</v>
      </c>
      <c r="CG15" s="19">
        <v>1749</v>
      </c>
      <c r="CH15" s="49">
        <v>1657</v>
      </c>
      <c r="CI15" s="49">
        <v>1764</v>
      </c>
      <c r="CJ15" s="49">
        <v>1740</v>
      </c>
      <c r="CK15" s="49">
        <v>1652</v>
      </c>
      <c r="CL15" s="49">
        <v>1730</v>
      </c>
      <c r="CM15" s="49">
        <v>1826</v>
      </c>
      <c r="CN15" s="49">
        <v>1828</v>
      </c>
      <c r="CO15" s="17" t="s">
        <v>66</v>
      </c>
      <c r="CT15" t="s">
        <v>66</v>
      </c>
      <c r="CV15" t="s">
        <v>66</v>
      </c>
      <c r="CX15">
        <v>42900</v>
      </c>
      <c r="CY15">
        <v>43200</v>
      </c>
      <c r="CZ15">
        <v>43900</v>
      </c>
      <c r="DA15">
        <v>44300</v>
      </c>
      <c r="DB15">
        <v>44100</v>
      </c>
      <c r="DC15">
        <v>44800</v>
      </c>
      <c r="DD15">
        <v>44200</v>
      </c>
      <c r="DE15">
        <v>44100</v>
      </c>
      <c r="DF15">
        <v>43900</v>
      </c>
      <c r="DG15">
        <v>43000</v>
      </c>
      <c r="DH15">
        <v>43000</v>
      </c>
      <c r="DI15">
        <v>42500</v>
      </c>
      <c r="DJ15">
        <v>41600</v>
      </c>
      <c r="DK15">
        <v>41200</v>
      </c>
      <c r="DL15">
        <v>41600</v>
      </c>
      <c r="DM15">
        <v>41800</v>
      </c>
      <c r="DN15">
        <v>41500</v>
      </c>
      <c r="DO15">
        <v>41200</v>
      </c>
      <c r="DP15">
        <v>40500</v>
      </c>
      <c r="DQ15">
        <v>40200</v>
      </c>
      <c r="DR15">
        <v>40300</v>
      </c>
      <c r="DS15">
        <v>40900</v>
      </c>
      <c r="DT15">
        <v>40600</v>
      </c>
      <c r="DU15">
        <v>39800</v>
      </c>
      <c r="DV15">
        <v>40100</v>
      </c>
      <c r="DW15">
        <v>39900</v>
      </c>
      <c r="DX15">
        <v>40400</v>
      </c>
      <c r="DY15" s="19"/>
      <c r="DZ15" s="19"/>
      <c r="EA15" s="19"/>
      <c r="EB15" s="19"/>
      <c r="ED15" s="31">
        <f t="shared" si="0"/>
        <v>3.5524475524475525E-2</v>
      </c>
      <c r="EE15" s="31">
        <f t="shared" si="1"/>
        <v>3.0648148148148147E-2</v>
      </c>
      <c r="EF15" s="31">
        <f t="shared" si="2"/>
        <v>2.847380410022779E-2</v>
      </c>
      <c r="EG15" s="31">
        <f t="shared" si="3"/>
        <v>3.0767494356659143E-2</v>
      </c>
      <c r="EH15" s="31">
        <f t="shared" si="4"/>
        <v>3.1383219954648524E-2</v>
      </c>
      <c r="EI15" s="31">
        <f t="shared" si="5"/>
        <v>2.5223214285714286E-2</v>
      </c>
      <c r="EJ15" s="31">
        <f t="shared" si="6"/>
        <v>2.3665158371040725E-2</v>
      </c>
      <c r="EK15" s="31">
        <f t="shared" si="7"/>
        <v>2.6598639455782312E-2</v>
      </c>
      <c r="EL15" s="31">
        <f t="shared" si="8"/>
        <v>2.7380410022779043E-2</v>
      </c>
      <c r="EM15" s="31">
        <f t="shared" si="9"/>
        <v>2.5232558139534882E-2</v>
      </c>
      <c r="EN15" s="31">
        <f t="shared" si="10"/>
        <v>2.7E-2</v>
      </c>
      <c r="EO15" s="31">
        <f t="shared" si="11"/>
        <v>3.4917647058823532E-2</v>
      </c>
      <c r="EP15" s="31">
        <f t="shared" si="12"/>
        <v>4.3389423076923075E-2</v>
      </c>
      <c r="EQ15" s="31">
        <f t="shared" si="13"/>
        <v>4.1043689320388349E-2</v>
      </c>
      <c r="ER15" s="31">
        <f t="shared" si="14"/>
        <v>3.8389423076923078E-2</v>
      </c>
      <c r="ES15" s="31">
        <f t="shared" si="15"/>
        <v>4.2918660287081342E-2</v>
      </c>
      <c r="ET15" s="31">
        <f t="shared" si="16"/>
        <v>4.5614457831325304E-2</v>
      </c>
      <c r="EU15" s="31">
        <f t="shared" si="17"/>
        <v>3.8762135922330097E-2</v>
      </c>
      <c r="EV15" s="31">
        <f t="shared" si="18"/>
        <v>3.9629629629629633E-2</v>
      </c>
      <c r="EW15" s="31">
        <f t="shared" si="19"/>
        <v>4.579601990049751E-2</v>
      </c>
      <c r="EX15" s="31">
        <f t="shared" si="20"/>
        <v>4.9205955334987596E-2</v>
      </c>
      <c r="EY15" s="31">
        <f t="shared" si="21"/>
        <v>4.3496332518337406E-2</v>
      </c>
      <c r="EZ15" s="31">
        <f t="shared" si="22"/>
        <v>4.4630541871921184E-2</v>
      </c>
      <c r="FA15" s="31">
        <f t="shared" si="23"/>
        <v>5.0150753768844224E-2</v>
      </c>
      <c r="FB15" s="50">
        <f t="shared" si="24"/>
        <v>5.0698254364089777E-2</v>
      </c>
      <c r="FC15" s="50">
        <f t="shared" si="25"/>
        <v>4.1528822055137846E-2</v>
      </c>
      <c r="FD15" s="50">
        <f t="shared" si="26"/>
        <v>4.0891089108910893E-2</v>
      </c>
    </row>
    <row r="16" spans="1:161" ht="15" x14ac:dyDescent="0.25">
      <c r="A16" s="17" t="s">
        <v>67</v>
      </c>
      <c r="B16" s="19">
        <v>1097</v>
      </c>
      <c r="C16" s="19">
        <v>1143</v>
      </c>
      <c r="D16" s="19">
        <v>1120</v>
      </c>
      <c r="E16" s="19">
        <v>1114</v>
      </c>
      <c r="F16" s="19">
        <v>1090</v>
      </c>
      <c r="G16" s="19">
        <v>1139</v>
      </c>
      <c r="H16" s="19">
        <v>1217</v>
      </c>
      <c r="I16" s="19">
        <v>1348</v>
      </c>
      <c r="J16" s="19">
        <v>1417</v>
      </c>
      <c r="K16" s="19">
        <v>1453</v>
      </c>
      <c r="L16" s="19">
        <v>1392</v>
      </c>
      <c r="M16" s="19">
        <v>1415</v>
      </c>
      <c r="N16" s="19">
        <v>1295</v>
      </c>
      <c r="O16" s="19">
        <v>1217</v>
      </c>
      <c r="P16" s="19">
        <v>1196</v>
      </c>
      <c r="Q16" s="19">
        <v>1198</v>
      </c>
      <c r="R16" s="19">
        <v>1268</v>
      </c>
      <c r="S16" s="19">
        <v>1259</v>
      </c>
      <c r="T16" s="19">
        <v>1297</v>
      </c>
      <c r="U16" s="19">
        <v>1368</v>
      </c>
      <c r="V16" s="19">
        <v>1399</v>
      </c>
      <c r="W16" s="19">
        <v>1373</v>
      </c>
      <c r="X16" s="19">
        <v>1206</v>
      </c>
      <c r="Y16" s="19">
        <v>1122</v>
      </c>
      <c r="Z16" s="19">
        <v>1081</v>
      </c>
      <c r="AA16" s="19">
        <v>1097</v>
      </c>
      <c r="AB16" s="19">
        <v>1075</v>
      </c>
      <c r="AC16" s="19">
        <v>1021</v>
      </c>
      <c r="AD16" s="19">
        <v>1021</v>
      </c>
      <c r="AE16" s="19">
        <v>1061</v>
      </c>
      <c r="AF16" s="19">
        <v>1117</v>
      </c>
      <c r="AG16" s="19">
        <v>1236</v>
      </c>
      <c r="AH16" s="19">
        <v>1238</v>
      </c>
      <c r="AI16" s="19">
        <v>1214</v>
      </c>
      <c r="AJ16" s="19">
        <v>1190</v>
      </c>
      <c r="AK16" s="19">
        <v>1222</v>
      </c>
      <c r="AL16" s="19">
        <v>1171</v>
      </c>
      <c r="AM16" s="19">
        <v>1264</v>
      </c>
      <c r="AN16" s="19">
        <v>1369</v>
      </c>
      <c r="AO16" s="19">
        <v>1469</v>
      </c>
      <c r="AP16" s="19">
        <v>1567</v>
      </c>
      <c r="AQ16" s="19">
        <v>1750</v>
      </c>
      <c r="AR16" s="19">
        <v>2008</v>
      </c>
      <c r="AS16" s="19">
        <v>2301</v>
      </c>
      <c r="AT16" s="19">
        <v>2649</v>
      </c>
      <c r="AU16" s="19">
        <v>2708</v>
      </c>
      <c r="AV16" s="19">
        <v>2656</v>
      </c>
      <c r="AW16" s="19">
        <v>2675</v>
      </c>
      <c r="AX16" s="19">
        <v>2622</v>
      </c>
      <c r="AY16" s="19">
        <v>2647</v>
      </c>
      <c r="AZ16" s="19">
        <v>2618</v>
      </c>
      <c r="BA16" s="19">
        <v>2629</v>
      </c>
      <c r="BB16" s="19">
        <v>2600</v>
      </c>
      <c r="BC16" s="19">
        <v>2772</v>
      </c>
      <c r="BD16" s="19">
        <v>2716</v>
      </c>
      <c r="BE16" s="19">
        <v>2851</v>
      </c>
      <c r="BF16" s="19">
        <v>2842</v>
      </c>
      <c r="BG16" s="19">
        <v>2697</v>
      </c>
      <c r="BH16" s="19">
        <v>2527</v>
      </c>
      <c r="BI16" s="19">
        <v>2296</v>
      </c>
      <c r="BJ16" s="19">
        <v>2165</v>
      </c>
      <c r="BK16" s="19">
        <v>2124</v>
      </c>
      <c r="BL16" s="19">
        <v>2061</v>
      </c>
      <c r="BM16" s="19">
        <v>2066</v>
      </c>
      <c r="BN16" s="19">
        <v>2005</v>
      </c>
      <c r="BO16" s="19">
        <v>2118</v>
      </c>
      <c r="BP16" s="19">
        <v>2207</v>
      </c>
      <c r="BQ16" s="19">
        <v>2308</v>
      </c>
      <c r="BR16" s="19">
        <v>2390</v>
      </c>
      <c r="BS16" s="19">
        <v>2401</v>
      </c>
      <c r="BT16" s="19">
        <v>2291</v>
      </c>
      <c r="BU16" s="19">
        <v>2184</v>
      </c>
      <c r="BV16" s="19">
        <v>2182</v>
      </c>
      <c r="BW16" s="19">
        <v>2365</v>
      </c>
      <c r="BX16" s="19">
        <v>2377</v>
      </c>
      <c r="BY16" s="19">
        <v>2381</v>
      </c>
      <c r="BZ16" s="19">
        <v>2392</v>
      </c>
      <c r="CA16" s="19">
        <v>2406</v>
      </c>
      <c r="CB16" s="19">
        <v>2399</v>
      </c>
      <c r="CC16" s="19">
        <v>2551</v>
      </c>
      <c r="CD16" s="19">
        <v>2631</v>
      </c>
      <c r="CE16" s="19">
        <v>2508</v>
      </c>
      <c r="CF16" s="19">
        <v>2344</v>
      </c>
      <c r="CG16" s="19">
        <v>2264</v>
      </c>
      <c r="CH16" s="49">
        <v>2160</v>
      </c>
      <c r="CI16" s="49">
        <v>2190</v>
      </c>
      <c r="CJ16" s="49">
        <v>2153</v>
      </c>
      <c r="CK16" s="49">
        <v>2239</v>
      </c>
      <c r="CL16" s="49">
        <v>2234</v>
      </c>
      <c r="CM16" s="49">
        <v>2262</v>
      </c>
      <c r="CN16" s="49">
        <v>2220</v>
      </c>
      <c r="CO16" s="17" t="s">
        <v>67</v>
      </c>
      <c r="CT16" t="s">
        <v>67</v>
      </c>
      <c r="CV16" t="s">
        <v>67</v>
      </c>
      <c r="CX16">
        <v>58800</v>
      </c>
      <c r="CY16">
        <v>60300</v>
      </c>
      <c r="CZ16">
        <v>62800</v>
      </c>
      <c r="DA16">
        <v>64400</v>
      </c>
      <c r="DB16">
        <v>65400</v>
      </c>
      <c r="DC16">
        <v>67800</v>
      </c>
      <c r="DD16">
        <v>67800</v>
      </c>
      <c r="DE16">
        <v>70500</v>
      </c>
      <c r="DF16">
        <v>72500</v>
      </c>
      <c r="DG16">
        <v>70500</v>
      </c>
      <c r="DH16">
        <v>69200</v>
      </c>
      <c r="DI16">
        <v>69400</v>
      </c>
      <c r="DJ16">
        <v>68700</v>
      </c>
      <c r="DK16">
        <v>67700</v>
      </c>
      <c r="DL16">
        <v>66700</v>
      </c>
      <c r="DM16">
        <v>65200</v>
      </c>
      <c r="DN16">
        <v>66400</v>
      </c>
      <c r="DO16">
        <v>67200</v>
      </c>
      <c r="DP16">
        <v>66300</v>
      </c>
      <c r="DQ16">
        <v>67400</v>
      </c>
      <c r="DR16">
        <v>66800</v>
      </c>
      <c r="DS16">
        <v>67000</v>
      </c>
      <c r="DT16">
        <v>64800</v>
      </c>
      <c r="DU16">
        <v>66200</v>
      </c>
      <c r="DV16">
        <v>66300</v>
      </c>
      <c r="DW16">
        <v>65800</v>
      </c>
      <c r="DX16">
        <v>68600</v>
      </c>
      <c r="DY16" s="19"/>
      <c r="DZ16" s="19"/>
      <c r="EA16" s="19"/>
      <c r="EB16" s="19"/>
      <c r="ED16" s="31">
        <f t="shared" si="0"/>
        <v>2.4710884353741497E-2</v>
      </c>
      <c r="EE16" s="31">
        <f t="shared" si="1"/>
        <v>2.1475953565505804E-2</v>
      </c>
      <c r="EF16" s="31">
        <f t="shared" si="2"/>
        <v>1.9076433121019108E-2</v>
      </c>
      <c r="EG16" s="31">
        <f t="shared" si="3"/>
        <v>2.0139751552795029E-2</v>
      </c>
      <c r="EH16" s="31">
        <f t="shared" si="4"/>
        <v>2.0993883792048931E-2</v>
      </c>
      <c r="EI16" s="31">
        <f t="shared" si="5"/>
        <v>1.5943952802359881E-2</v>
      </c>
      <c r="EJ16" s="31">
        <f t="shared" si="6"/>
        <v>1.5058997050147493E-2</v>
      </c>
      <c r="EK16" s="31">
        <f t="shared" si="7"/>
        <v>1.5843971631205673E-2</v>
      </c>
      <c r="EL16" s="31">
        <f t="shared" si="8"/>
        <v>1.6744827586206896E-2</v>
      </c>
      <c r="EM16" s="31">
        <f t="shared" si="9"/>
        <v>1.6609929078014184E-2</v>
      </c>
      <c r="EN16" s="31">
        <f t="shared" si="10"/>
        <v>2.1228323699421965E-2</v>
      </c>
      <c r="EO16" s="31">
        <f t="shared" si="11"/>
        <v>2.8933717579250721E-2</v>
      </c>
      <c r="EP16" s="31">
        <f t="shared" si="12"/>
        <v>3.9417758369723437E-2</v>
      </c>
      <c r="EQ16" s="31">
        <f t="shared" si="13"/>
        <v>3.8729689807976364E-2</v>
      </c>
      <c r="ER16" s="31">
        <f t="shared" si="14"/>
        <v>3.9415292353823086E-2</v>
      </c>
      <c r="ES16" s="31">
        <f t="shared" si="15"/>
        <v>4.1656441717791412E-2</v>
      </c>
      <c r="ET16" s="31">
        <f t="shared" si="16"/>
        <v>4.0617469879518073E-2</v>
      </c>
      <c r="EU16" s="31">
        <f t="shared" si="17"/>
        <v>3.2217261904761901E-2</v>
      </c>
      <c r="EV16" s="31">
        <f t="shared" si="18"/>
        <v>3.1161387631975866E-2</v>
      </c>
      <c r="EW16" s="31">
        <f t="shared" si="19"/>
        <v>3.2744807121661723E-2</v>
      </c>
      <c r="EX16" s="31">
        <f t="shared" si="20"/>
        <v>3.5943113772455092E-2</v>
      </c>
      <c r="EY16" s="31">
        <f t="shared" si="21"/>
        <v>3.2567164179104477E-2</v>
      </c>
      <c r="EZ16" s="31">
        <f t="shared" si="22"/>
        <v>3.6743827160493826E-2</v>
      </c>
      <c r="FA16" s="31">
        <f t="shared" si="23"/>
        <v>3.6238670694864049E-2</v>
      </c>
      <c r="FB16" s="50">
        <f t="shared" si="24"/>
        <v>3.7828054298642534E-2</v>
      </c>
      <c r="FC16" s="50">
        <f t="shared" si="25"/>
        <v>3.2826747720364743E-2</v>
      </c>
      <c r="FD16" s="50">
        <f t="shared" si="26"/>
        <v>3.2638483965014578E-2</v>
      </c>
    </row>
    <row r="17" spans="1:160" ht="15" x14ac:dyDescent="0.25">
      <c r="A17" s="17" t="s">
        <v>68</v>
      </c>
      <c r="B17" s="19">
        <v>1412</v>
      </c>
      <c r="C17" s="19">
        <v>1443</v>
      </c>
      <c r="D17" s="19">
        <v>1389</v>
      </c>
      <c r="E17" s="19">
        <v>1380</v>
      </c>
      <c r="F17" s="19">
        <v>1362</v>
      </c>
      <c r="G17" s="19">
        <v>1424</v>
      </c>
      <c r="H17" s="19">
        <v>1495</v>
      </c>
      <c r="I17" s="19">
        <v>1661</v>
      </c>
      <c r="J17" s="19">
        <v>1751</v>
      </c>
      <c r="K17" s="19">
        <v>1748</v>
      </c>
      <c r="L17" s="19">
        <v>1741</v>
      </c>
      <c r="M17" s="19">
        <v>1706</v>
      </c>
      <c r="N17" s="19">
        <v>1716</v>
      </c>
      <c r="O17" s="19">
        <v>1735</v>
      </c>
      <c r="P17" s="19">
        <v>1818</v>
      </c>
      <c r="Q17" s="19">
        <v>1716</v>
      </c>
      <c r="R17" s="19">
        <v>1670</v>
      </c>
      <c r="S17" s="19">
        <v>1632</v>
      </c>
      <c r="T17" s="19">
        <v>1650</v>
      </c>
      <c r="U17" s="19">
        <v>1765</v>
      </c>
      <c r="V17" s="19">
        <v>1911</v>
      </c>
      <c r="W17" s="19">
        <v>1913</v>
      </c>
      <c r="X17" s="19">
        <v>1757</v>
      </c>
      <c r="Y17" s="19">
        <v>1657</v>
      </c>
      <c r="Z17" s="19">
        <v>1559</v>
      </c>
      <c r="AA17" s="19">
        <v>1576</v>
      </c>
      <c r="AB17" s="19">
        <v>1563</v>
      </c>
      <c r="AC17" s="19">
        <v>1463</v>
      </c>
      <c r="AD17" s="19">
        <v>1345</v>
      </c>
      <c r="AE17" s="19">
        <v>1322</v>
      </c>
      <c r="AF17" s="19">
        <v>1378</v>
      </c>
      <c r="AG17" s="19">
        <v>1486</v>
      </c>
      <c r="AH17" s="19">
        <v>1521</v>
      </c>
      <c r="AI17" s="19">
        <v>1495</v>
      </c>
      <c r="AJ17" s="19">
        <v>1579</v>
      </c>
      <c r="AK17" s="19">
        <v>1522</v>
      </c>
      <c r="AL17" s="19">
        <v>1526</v>
      </c>
      <c r="AM17" s="19">
        <v>1572</v>
      </c>
      <c r="AN17" s="19">
        <v>1685</v>
      </c>
      <c r="AO17" s="19">
        <v>1778</v>
      </c>
      <c r="AP17" s="19">
        <v>1789</v>
      </c>
      <c r="AQ17" s="19">
        <v>2022</v>
      </c>
      <c r="AR17" s="19">
        <v>2301</v>
      </c>
      <c r="AS17" s="19">
        <v>2585</v>
      </c>
      <c r="AT17" s="19">
        <v>3032</v>
      </c>
      <c r="AU17" s="19">
        <v>3116</v>
      </c>
      <c r="AV17" s="19">
        <v>3226</v>
      </c>
      <c r="AW17" s="19">
        <v>3214</v>
      </c>
      <c r="AX17" s="19">
        <v>3130</v>
      </c>
      <c r="AY17" s="19">
        <v>3203</v>
      </c>
      <c r="AZ17" s="19">
        <v>3220</v>
      </c>
      <c r="BA17" s="19">
        <v>3229</v>
      </c>
      <c r="BB17" s="19">
        <v>3173</v>
      </c>
      <c r="BC17" s="19">
        <v>3144</v>
      </c>
      <c r="BD17" s="19">
        <v>3181</v>
      </c>
      <c r="BE17" s="19">
        <v>3360</v>
      </c>
      <c r="BF17" s="19">
        <v>3430</v>
      </c>
      <c r="BG17" s="19">
        <v>3278</v>
      </c>
      <c r="BH17" s="19">
        <v>3228</v>
      </c>
      <c r="BI17" s="19">
        <v>3108</v>
      </c>
      <c r="BJ17" s="19">
        <v>2905</v>
      </c>
      <c r="BK17" s="19">
        <v>2830</v>
      </c>
      <c r="BL17" s="19">
        <v>2748</v>
      </c>
      <c r="BM17" s="19">
        <v>2686</v>
      </c>
      <c r="BN17" s="19">
        <v>2619</v>
      </c>
      <c r="BO17" s="19">
        <v>2608</v>
      </c>
      <c r="BP17" s="19">
        <v>2778</v>
      </c>
      <c r="BQ17" s="19">
        <v>2932</v>
      </c>
      <c r="BR17" s="19">
        <v>3008</v>
      </c>
      <c r="BS17" s="19">
        <v>3029</v>
      </c>
      <c r="BT17" s="19">
        <v>3126</v>
      </c>
      <c r="BU17" s="19">
        <v>3086</v>
      </c>
      <c r="BV17" s="19">
        <v>3097</v>
      </c>
      <c r="BW17" s="19">
        <v>3142</v>
      </c>
      <c r="BX17" s="19">
        <v>3118</v>
      </c>
      <c r="BY17" s="19">
        <v>3130</v>
      </c>
      <c r="BZ17" s="19">
        <v>3087</v>
      </c>
      <c r="CA17" s="19">
        <v>3104</v>
      </c>
      <c r="CB17" s="19">
        <v>3235</v>
      </c>
      <c r="CC17" s="19">
        <v>3419</v>
      </c>
      <c r="CD17" s="19">
        <v>3568</v>
      </c>
      <c r="CE17" s="19">
        <v>3523</v>
      </c>
      <c r="CF17" s="19">
        <v>3470</v>
      </c>
      <c r="CG17" s="19">
        <v>3456</v>
      </c>
      <c r="CH17" s="49">
        <v>3311</v>
      </c>
      <c r="CI17" s="49">
        <v>3362</v>
      </c>
      <c r="CJ17" s="49">
        <v>3333</v>
      </c>
      <c r="CK17" s="49">
        <v>3248</v>
      </c>
      <c r="CL17" s="49">
        <v>3130</v>
      </c>
      <c r="CM17" s="49">
        <v>3126</v>
      </c>
      <c r="CN17" s="49">
        <v>3077</v>
      </c>
      <c r="CO17" s="17" t="s">
        <v>68</v>
      </c>
      <c r="CT17" t="s">
        <v>68</v>
      </c>
      <c r="CV17" t="s">
        <v>68</v>
      </c>
      <c r="CX17">
        <v>56200</v>
      </c>
      <c r="CY17">
        <v>56300</v>
      </c>
      <c r="CZ17">
        <v>56300</v>
      </c>
      <c r="DA17">
        <v>58100</v>
      </c>
      <c r="DB17">
        <v>57200</v>
      </c>
      <c r="DC17">
        <v>56600</v>
      </c>
      <c r="DD17">
        <v>56700</v>
      </c>
      <c r="DE17">
        <v>55700</v>
      </c>
      <c r="DF17">
        <v>55500</v>
      </c>
      <c r="DG17">
        <v>55300</v>
      </c>
      <c r="DH17">
        <v>56400</v>
      </c>
      <c r="DI17">
        <v>56500</v>
      </c>
      <c r="DJ17">
        <v>56700</v>
      </c>
      <c r="DK17">
        <v>55700</v>
      </c>
      <c r="DL17">
        <v>52800</v>
      </c>
      <c r="DM17">
        <v>54800</v>
      </c>
      <c r="DN17">
        <v>56500</v>
      </c>
      <c r="DO17">
        <v>56800</v>
      </c>
      <c r="DP17">
        <v>56500</v>
      </c>
      <c r="DQ17">
        <v>55300</v>
      </c>
      <c r="DR17">
        <v>54700</v>
      </c>
      <c r="DS17">
        <v>55400</v>
      </c>
      <c r="DT17">
        <v>57500</v>
      </c>
      <c r="DU17">
        <v>56300</v>
      </c>
      <c r="DV17">
        <v>55300</v>
      </c>
      <c r="DW17">
        <v>56700</v>
      </c>
      <c r="DX17">
        <v>58500</v>
      </c>
      <c r="DY17" s="19"/>
      <c r="DZ17" s="19"/>
      <c r="EA17" s="19"/>
      <c r="EB17" s="19"/>
      <c r="ED17" s="31">
        <f t="shared" si="0"/>
        <v>3.1103202846975091E-2</v>
      </c>
      <c r="EE17" s="31">
        <f t="shared" si="1"/>
        <v>3.0479573712255771E-2</v>
      </c>
      <c r="EF17" s="31">
        <f t="shared" si="2"/>
        <v>3.0479573712255771E-2</v>
      </c>
      <c r="EG17" s="31">
        <f t="shared" si="3"/>
        <v>2.8399311531841654E-2</v>
      </c>
      <c r="EH17" s="31">
        <f t="shared" si="4"/>
        <v>3.3444055944055945E-2</v>
      </c>
      <c r="EI17" s="31">
        <f t="shared" si="5"/>
        <v>2.7544169611307422E-2</v>
      </c>
      <c r="EJ17" s="31">
        <f t="shared" si="6"/>
        <v>2.5802469135802468E-2</v>
      </c>
      <c r="EK17" s="31">
        <f t="shared" si="7"/>
        <v>2.4739676840215441E-2</v>
      </c>
      <c r="EL17" s="31">
        <f t="shared" si="8"/>
        <v>2.6936936936936936E-2</v>
      </c>
      <c r="EM17" s="31">
        <f t="shared" si="9"/>
        <v>2.7594936708860759E-2</v>
      </c>
      <c r="EN17" s="31">
        <f t="shared" si="10"/>
        <v>3.1524822695035461E-2</v>
      </c>
      <c r="EO17" s="31">
        <f t="shared" si="11"/>
        <v>4.0725663716814159E-2</v>
      </c>
      <c r="EP17" s="31">
        <f t="shared" si="12"/>
        <v>5.4955908289241621E-2</v>
      </c>
      <c r="EQ17" s="31">
        <f t="shared" si="13"/>
        <v>5.6193895870736088E-2</v>
      </c>
      <c r="ER17" s="31">
        <f t="shared" si="14"/>
        <v>6.1155303030303032E-2</v>
      </c>
      <c r="ES17" s="31">
        <f t="shared" si="15"/>
        <v>5.804744525547445E-2</v>
      </c>
      <c r="ET17" s="31">
        <f t="shared" si="16"/>
        <v>5.8017699115044251E-2</v>
      </c>
      <c r="EU17" s="31">
        <f t="shared" si="17"/>
        <v>5.11443661971831E-2</v>
      </c>
      <c r="EV17" s="31">
        <f t="shared" si="18"/>
        <v>4.7539823008849555E-2</v>
      </c>
      <c r="EW17" s="31">
        <f t="shared" si="19"/>
        <v>5.023508137432188E-2</v>
      </c>
      <c r="EX17" s="31">
        <f t="shared" si="20"/>
        <v>5.5374771480804386E-2</v>
      </c>
      <c r="EY17" s="31">
        <f t="shared" si="21"/>
        <v>5.5902527075812274E-2</v>
      </c>
      <c r="EZ17" s="31">
        <f t="shared" si="22"/>
        <v>5.443478260869565E-2</v>
      </c>
      <c r="FA17" s="31">
        <f t="shared" si="23"/>
        <v>5.7460035523978686E-2</v>
      </c>
      <c r="FB17" s="50">
        <f t="shared" si="24"/>
        <v>6.370705244122965E-2</v>
      </c>
      <c r="FC17" s="50">
        <f t="shared" si="25"/>
        <v>5.8395061728395065E-2</v>
      </c>
      <c r="FD17" s="50">
        <f t="shared" si="26"/>
        <v>5.5521367521367521E-2</v>
      </c>
    </row>
    <row r="18" spans="1:160" ht="15" x14ac:dyDescent="0.25">
      <c r="A18" s="17" t="s">
        <v>69</v>
      </c>
      <c r="B18" s="19">
        <v>806</v>
      </c>
      <c r="C18" s="19">
        <v>868</v>
      </c>
      <c r="D18" s="19">
        <v>858</v>
      </c>
      <c r="E18" s="19">
        <v>927</v>
      </c>
      <c r="F18" s="19">
        <v>924</v>
      </c>
      <c r="G18" s="19">
        <v>939</v>
      </c>
      <c r="H18" s="19">
        <v>984</v>
      </c>
      <c r="I18" s="19">
        <v>1056</v>
      </c>
      <c r="J18" s="19">
        <v>1082</v>
      </c>
      <c r="K18" s="19">
        <v>1104</v>
      </c>
      <c r="L18" s="19">
        <v>1091</v>
      </c>
      <c r="M18" s="19">
        <v>1074</v>
      </c>
      <c r="N18" s="19">
        <v>1050</v>
      </c>
      <c r="O18" s="19">
        <v>987</v>
      </c>
      <c r="P18" s="19">
        <v>956</v>
      </c>
      <c r="Q18" s="19">
        <v>942</v>
      </c>
      <c r="R18" s="19">
        <v>877</v>
      </c>
      <c r="S18" s="19">
        <v>909</v>
      </c>
      <c r="T18" s="19">
        <v>967</v>
      </c>
      <c r="U18" s="19">
        <v>985</v>
      </c>
      <c r="V18" s="19">
        <v>1074</v>
      </c>
      <c r="W18" s="19">
        <v>1068</v>
      </c>
      <c r="X18" s="19">
        <v>1088</v>
      </c>
      <c r="Y18" s="19">
        <v>1032</v>
      </c>
      <c r="Z18" s="19">
        <v>964</v>
      </c>
      <c r="AA18" s="19">
        <v>885</v>
      </c>
      <c r="AB18" s="19">
        <v>878</v>
      </c>
      <c r="AC18" s="19">
        <v>812</v>
      </c>
      <c r="AD18" s="19">
        <v>763</v>
      </c>
      <c r="AE18" s="19">
        <v>755</v>
      </c>
      <c r="AF18" s="19">
        <v>777</v>
      </c>
      <c r="AG18" s="19">
        <v>816</v>
      </c>
      <c r="AH18" s="19">
        <v>839</v>
      </c>
      <c r="AI18" s="19">
        <v>811</v>
      </c>
      <c r="AJ18" s="19">
        <v>794</v>
      </c>
      <c r="AK18" s="19">
        <v>810</v>
      </c>
      <c r="AL18" s="19">
        <v>800</v>
      </c>
      <c r="AM18" s="19">
        <v>879</v>
      </c>
      <c r="AN18" s="19">
        <v>964</v>
      </c>
      <c r="AO18" s="19">
        <v>991</v>
      </c>
      <c r="AP18" s="19">
        <v>988</v>
      </c>
      <c r="AQ18" s="19">
        <v>1132</v>
      </c>
      <c r="AR18" s="19">
        <v>1313</v>
      </c>
      <c r="AS18" s="19">
        <v>1475</v>
      </c>
      <c r="AT18" s="19">
        <v>1839</v>
      </c>
      <c r="AU18" s="19">
        <v>1978</v>
      </c>
      <c r="AV18" s="19">
        <v>2025</v>
      </c>
      <c r="AW18" s="19">
        <v>2041</v>
      </c>
      <c r="AX18" s="19">
        <v>1876</v>
      </c>
      <c r="AY18" s="19">
        <v>1865</v>
      </c>
      <c r="AZ18" s="19">
        <v>1948</v>
      </c>
      <c r="BA18" s="19">
        <v>2008</v>
      </c>
      <c r="BB18" s="19">
        <v>1977</v>
      </c>
      <c r="BC18" s="19">
        <v>1926</v>
      </c>
      <c r="BD18" s="19">
        <v>1937</v>
      </c>
      <c r="BE18" s="19">
        <v>2023</v>
      </c>
      <c r="BF18" s="19">
        <v>2060</v>
      </c>
      <c r="BG18" s="19">
        <v>2066</v>
      </c>
      <c r="BH18" s="19">
        <v>1970</v>
      </c>
      <c r="BI18" s="19">
        <v>1859</v>
      </c>
      <c r="BJ18" s="19">
        <v>1742</v>
      </c>
      <c r="BK18" s="19">
        <v>1734</v>
      </c>
      <c r="BL18" s="19">
        <v>1745</v>
      </c>
      <c r="BM18" s="19">
        <v>1717</v>
      </c>
      <c r="BN18" s="19">
        <v>1681</v>
      </c>
      <c r="BO18" s="19">
        <v>1711</v>
      </c>
      <c r="BP18" s="19">
        <v>1782</v>
      </c>
      <c r="BQ18" s="19">
        <v>1903</v>
      </c>
      <c r="BR18" s="19">
        <v>1975</v>
      </c>
      <c r="BS18" s="19">
        <v>1896</v>
      </c>
      <c r="BT18" s="19">
        <v>1912</v>
      </c>
      <c r="BU18" s="19">
        <v>1928</v>
      </c>
      <c r="BV18" s="19">
        <v>1822</v>
      </c>
      <c r="BW18" s="19">
        <v>1896</v>
      </c>
      <c r="BX18" s="19">
        <v>1906</v>
      </c>
      <c r="BY18" s="19">
        <v>1888</v>
      </c>
      <c r="BZ18" s="19">
        <v>1857</v>
      </c>
      <c r="CA18" s="19">
        <v>1905</v>
      </c>
      <c r="CB18" s="19">
        <v>1934</v>
      </c>
      <c r="CC18" s="19">
        <v>2036</v>
      </c>
      <c r="CD18" s="19">
        <v>2147</v>
      </c>
      <c r="CE18" s="19">
        <v>2122</v>
      </c>
      <c r="CF18" s="19">
        <v>2059</v>
      </c>
      <c r="CG18" s="19">
        <v>2027</v>
      </c>
      <c r="CH18" s="49">
        <v>1973</v>
      </c>
      <c r="CI18" s="49">
        <v>1963</v>
      </c>
      <c r="CJ18" s="49">
        <v>1940</v>
      </c>
      <c r="CK18" s="49">
        <v>1949</v>
      </c>
      <c r="CL18" s="49">
        <v>1962</v>
      </c>
      <c r="CM18" s="49">
        <v>1958</v>
      </c>
      <c r="CN18" s="49">
        <v>1901</v>
      </c>
      <c r="CO18" s="17" t="s">
        <v>69</v>
      </c>
      <c r="CT18" t="s">
        <v>69</v>
      </c>
      <c r="CV18" t="s">
        <v>69</v>
      </c>
      <c r="CX18">
        <v>55900</v>
      </c>
      <c r="CY18">
        <v>56100</v>
      </c>
      <c r="CZ18">
        <v>56100</v>
      </c>
      <c r="DA18">
        <v>55600</v>
      </c>
      <c r="DB18">
        <v>55900</v>
      </c>
      <c r="DC18">
        <v>56000</v>
      </c>
      <c r="DD18">
        <v>58700</v>
      </c>
      <c r="DE18">
        <v>59800</v>
      </c>
      <c r="DF18">
        <v>60400</v>
      </c>
      <c r="DG18">
        <v>59200</v>
      </c>
      <c r="DH18">
        <v>60400</v>
      </c>
      <c r="DI18">
        <v>59000</v>
      </c>
      <c r="DJ18">
        <v>57100</v>
      </c>
      <c r="DK18">
        <v>57300</v>
      </c>
      <c r="DL18">
        <v>55700</v>
      </c>
      <c r="DM18">
        <v>56200</v>
      </c>
      <c r="DN18">
        <v>56900</v>
      </c>
      <c r="DO18">
        <v>57800</v>
      </c>
      <c r="DP18">
        <v>58100</v>
      </c>
      <c r="DQ18">
        <v>57300</v>
      </c>
      <c r="DR18">
        <v>56200</v>
      </c>
      <c r="DS18">
        <v>56500</v>
      </c>
      <c r="DT18">
        <v>55100</v>
      </c>
      <c r="DU18">
        <v>53700</v>
      </c>
      <c r="DV18">
        <v>56000</v>
      </c>
      <c r="DW18">
        <v>54200</v>
      </c>
      <c r="DX18">
        <v>54700</v>
      </c>
      <c r="DY18" s="19"/>
      <c r="DZ18" s="19"/>
      <c r="EA18" s="19"/>
      <c r="EB18" s="19"/>
      <c r="ED18" s="31">
        <f t="shared" si="0"/>
        <v>1.9749552772808588E-2</v>
      </c>
      <c r="EE18" s="31">
        <f t="shared" si="1"/>
        <v>1.871657754010695E-2</v>
      </c>
      <c r="EF18" s="31">
        <f t="shared" si="2"/>
        <v>1.679144385026738E-2</v>
      </c>
      <c r="EG18" s="31">
        <f t="shared" si="3"/>
        <v>1.7392086330935252E-2</v>
      </c>
      <c r="EH18" s="31">
        <f t="shared" si="4"/>
        <v>1.9105545617173526E-2</v>
      </c>
      <c r="EI18" s="31">
        <f t="shared" si="5"/>
        <v>1.7214285714285713E-2</v>
      </c>
      <c r="EJ18" s="31">
        <f t="shared" si="6"/>
        <v>1.383304940374787E-2</v>
      </c>
      <c r="EK18" s="31">
        <f t="shared" si="7"/>
        <v>1.2993311036789298E-2</v>
      </c>
      <c r="EL18" s="31">
        <f t="shared" si="8"/>
        <v>1.3427152317880794E-2</v>
      </c>
      <c r="EM18" s="31">
        <f t="shared" si="9"/>
        <v>1.3513513513513514E-2</v>
      </c>
      <c r="EN18" s="31">
        <f t="shared" si="10"/>
        <v>1.6407284768211919E-2</v>
      </c>
      <c r="EO18" s="31">
        <f t="shared" si="11"/>
        <v>2.2254237288135595E-2</v>
      </c>
      <c r="EP18" s="31">
        <f t="shared" si="12"/>
        <v>3.4640980735551663E-2</v>
      </c>
      <c r="EQ18" s="31">
        <f t="shared" si="13"/>
        <v>3.2739965095986041E-2</v>
      </c>
      <c r="ER18" s="31">
        <f t="shared" si="14"/>
        <v>3.605026929982047E-2</v>
      </c>
      <c r="ES18" s="31">
        <f t="shared" si="15"/>
        <v>3.4466192170818505E-2</v>
      </c>
      <c r="ET18" s="31">
        <f t="shared" si="16"/>
        <v>3.6309314586994726E-2</v>
      </c>
      <c r="EU18" s="31">
        <f t="shared" si="17"/>
        <v>3.0138408304498269E-2</v>
      </c>
      <c r="EV18" s="31">
        <f t="shared" si="18"/>
        <v>2.9552495697074011E-2</v>
      </c>
      <c r="EW18" s="31">
        <f t="shared" si="19"/>
        <v>3.1099476439790576E-2</v>
      </c>
      <c r="EX18" s="31">
        <f t="shared" si="20"/>
        <v>3.3736654804270461E-2</v>
      </c>
      <c r="EY18" s="31">
        <f t="shared" si="21"/>
        <v>3.2247787610619472E-2</v>
      </c>
      <c r="EZ18" s="31">
        <f t="shared" si="22"/>
        <v>3.4264972776769508E-2</v>
      </c>
      <c r="FA18" s="31">
        <f t="shared" si="23"/>
        <v>3.601489757914339E-2</v>
      </c>
      <c r="FB18" s="50">
        <f t="shared" si="24"/>
        <v>3.7892857142857145E-2</v>
      </c>
      <c r="FC18" s="50">
        <f t="shared" si="25"/>
        <v>3.6402214022140222E-2</v>
      </c>
      <c r="FD18" s="50">
        <f t="shared" si="26"/>
        <v>3.563071297989031E-2</v>
      </c>
    </row>
    <row r="19" spans="1:160" ht="15" x14ac:dyDescent="0.25">
      <c r="A19" s="17" t="s">
        <v>70</v>
      </c>
      <c r="B19" s="19">
        <v>985</v>
      </c>
      <c r="C19" s="19">
        <v>999</v>
      </c>
      <c r="D19" s="19">
        <v>884</v>
      </c>
      <c r="E19" s="19">
        <v>902</v>
      </c>
      <c r="F19" s="19">
        <v>828</v>
      </c>
      <c r="G19" s="19">
        <v>854</v>
      </c>
      <c r="H19" s="19">
        <v>879</v>
      </c>
      <c r="I19" s="19">
        <v>981</v>
      </c>
      <c r="J19" s="19">
        <v>1078</v>
      </c>
      <c r="K19" s="19">
        <v>1213</v>
      </c>
      <c r="L19" s="19">
        <v>1119</v>
      </c>
      <c r="M19" s="19">
        <v>1080</v>
      </c>
      <c r="N19" s="19">
        <v>1041</v>
      </c>
      <c r="O19" s="19">
        <v>1018</v>
      </c>
      <c r="P19" s="19">
        <v>985</v>
      </c>
      <c r="Q19" s="19">
        <v>1043</v>
      </c>
      <c r="R19" s="19">
        <v>1000</v>
      </c>
      <c r="S19" s="19">
        <v>999</v>
      </c>
      <c r="T19" s="19">
        <v>982</v>
      </c>
      <c r="U19" s="19">
        <v>1071</v>
      </c>
      <c r="V19" s="19">
        <v>1099</v>
      </c>
      <c r="W19" s="19">
        <v>1081</v>
      </c>
      <c r="X19" s="19">
        <v>1047</v>
      </c>
      <c r="Y19" s="19">
        <v>984</v>
      </c>
      <c r="Z19" s="19">
        <v>968</v>
      </c>
      <c r="AA19" s="19">
        <v>986</v>
      </c>
      <c r="AB19" s="19">
        <v>1008</v>
      </c>
      <c r="AC19" s="19">
        <v>930</v>
      </c>
      <c r="AD19" s="19">
        <v>899</v>
      </c>
      <c r="AE19" s="19">
        <v>826</v>
      </c>
      <c r="AF19" s="19">
        <v>754</v>
      </c>
      <c r="AG19" s="19">
        <v>844</v>
      </c>
      <c r="AH19" s="19">
        <v>848</v>
      </c>
      <c r="AI19" s="19">
        <v>882</v>
      </c>
      <c r="AJ19" s="19">
        <v>901</v>
      </c>
      <c r="AK19" s="19">
        <v>897</v>
      </c>
      <c r="AL19" s="19">
        <v>923</v>
      </c>
      <c r="AM19" s="19">
        <v>984</v>
      </c>
      <c r="AN19" s="19">
        <v>1107</v>
      </c>
      <c r="AO19" s="19">
        <v>1158</v>
      </c>
      <c r="AP19" s="19">
        <v>1221</v>
      </c>
      <c r="AQ19" s="19">
        <v>1391</v>
      </c>
      <c r="AR19" s="19">
        <v>1556</v>
      </c>
      <c r="AS19" s="19">
        <v>1871</v>
      </c>
      <c r="AT19" s="19">
        <v>2207</v>
      </c>
      <c r="AU19" s="19">
        <v>2325</v>
      </c>
      <c r="AV19" s="19">
        <v>2466</v>
      </c>
      <c r="AW19" s="19">
        <v>2501</v>
      </c>
      <c r="AX19" s="19">
        <v>2411</v>
      </c>
      <c r="AY19" s="19">
        <v>2370</v>
      </c>
      <c r="AZ19" s="19">
        <v>2420</v>
      </c>
      <c r="BA19" s="19">
        <v>2430</v>
      </c>
      <c r="BB19" s="19">
        <v>2302</v>
      </c>
      <c r="BC19" s="19">
        <v>2284</v>
      </c>
      <c r="BD19" s="19">
        <v>2136</v>
      </c>
      <c r="BE19" s="19">
        <v>2359</v>
      </c>
      <c r="BF19" s="19">
        <v>2295</v>
      </c>
      <c r="BG19" s="19">
        <v>2308</v>
      </c>
      <c r="BH19" s="19">
        <v>2344</v>
      </c>
      <c r="BI19" s="19">
        <v>2097</v>
      </c>
      <c r="BJ19" s="19">
        <v>1928</v>
      </c>
      <c r="BK19" s="19">
        <v>1958</v>
      </c>
      <c r="BL19" s="19">
        <v>2010</v>
      </c>
      <c r="BM19" s="19">
        <v>1993</v>
      </c>
      <c r="BN19" s="19">
        <v>1944</v>
      </c>
      <c r="BO19" s="19">
        <v>1938</v>
      </c>
      <c r="BP19" s="19">
        <v>1929</v>
      </c>
      <c r="BQ19" s="19">
        <v>2101</v>
      </c>
      <c r="BR19" s="19">
        <v>2199</v>
      </c>
      <c r="BS19" s="19">
        <v>2160</v>
      </c>
      <c r="BT19" s="19">
        <v>2111</v>
      </c>
      <c r="BU19" s="19">
        <v>2063</v>
      </c>
      <c r="BV19" s="19">
        <v>2063</v>
      </c>
      <c r="BW19" s="19">
        <v>2201</v>
      </c>
      <c r="BX19" s="19">
        <v>2250</v>
      </c>
      <c r="BY19" s="19">
        <v>2222</v>
      </c>
      <c r="BZ19" s="19">
        <v>2081</v>
      </c>
      <c r="CA19" s="19">
        <v>2040</v>
      </c>
      <c r="CB19" s="19">
        <v>2001</v>
      </c>
      <c r="CC19" s="19">
        <v>2120</v>
      </c>
      <c r="CD19" s="19">
        <v>2243</v>
      </c>
      <c r="CE19" s="19">
        <v>2263</v>
      </c>
      <c r="CF19" s="19">
        <v>2199</v>
      </c>
      <c r="CG19" s="19">
        <v>2166</v>
      </c>
      <c r="CH19" s="49">
        <v>2143</v>
      </c>
      <c r="CI19" s="49">
        <v>2121</v>
      </c>
      <c r="CJ19" s="49">
        <v>2156</v>
      </c>
      <c r="CK19" s="49">
        <v>2114</v>
      </c>
      <c r="CL19" s="49">
        <v>2014</v>
      </c>
      <c r="CM19" s="49">
        <v>1966</v>
      </c>
      <c r="CN19" s="49">
        <v>1947</v>
      </c>
      <c r="CO19" s="17" t="s">
        <v>70</v>
      </c>
      <c r="CT19" t="s">
        <v>70</v>
      </c>
      <c r="CV19" t="s">
        <v>70</v>
      </c>
      <c r="CX19">
        <v>89800</v>
      </c>
      <c r="CY19">
        <v>89600</v>
      </c>
      <c r="CZ19">
        <v>88600</v>
      </c>
      <c r="DA19">
        <v>86400</v>
      </c>
      <c r="DB19">
        <v>85900</v>
      </c>
      <c r="DC19">
        <v>84900</v>
      </c>
      <c r="DD19">
        <v>82400</v>
      </c>
      <c r="DE19">
        <v>83100</v>
      </c>
      <c r="DF19">
        <v>84100</v>
      </c>
      <c r="DG19">
        <v>83600</v>
      </c>
      <c r="DH19">
        <v>86200</v>
      </c>
      <c r="DI19">
        <v>90700</v>
      </c>
      <c r="DJ19">
        <v>91500</v>
      </c>
      <c r="DK19">
        <v>93400</v>
      </c>
      <c r="DL19">
        <v>92900</v>
      </c>
      <c r="DM19">
        <v>91300</v>
      </c>
      <c r="DN19">
        <v>92300</v>
      </c>
      <c r="DO19">
        <v>90800</v>
      </c>
      <c r="DP19">
        <v>90000</v>
      </c>
      <c r="DQ19">
        <v>88700</v>
      </c>
      <c r="DR19">
        <v>88000</v>
      </c>
      <c r="DS19">
        <v>87100</v>
      </c>
      <c r="DT19">
        <v>85600</v>
      </c>
      <c r="DU19">
        <v>87500</v>
      </c>
      <c r="DV19">
        <v>85500</v>
      </c>
      <c r="DW19">
        <v>86000</v>
      </c>
      <c r="DX19">
        <v>86500</v>
      </c>
      <c r="DY19" s="19"/>
      <c r="DZ19" s="19"/>
      <c r="EA19" s="19"/>
      <c r="EB19" s="19"/>
      <c r="ED19" s="31">
        <f t="shared" si="0"/>
        <v>1.3507795100222717E-2</v>
      </c>
      <c r="EE19" s="31">
        <f t="shared" si="1"/>
        <v>1.1618303571428571E-2</v>
      </c>
      <c r="EF19" s="31">
        <f t="shared" si="2"/>
        <v>1.1772009029345373E-2</v>
      </c>
      <c r="EG19" s="31">
        <f t="shared" si="3"/>
        <v>1.136574074074074E-2</v>
      </c>
      <c r="EH19" s="31">
        <f t="shared" si="4"/>
        <v>1.2584400465657742E-2</v>
      </c>
      <c r="EI19" s="31">
        <f t="shared" si="5"/>
        <v>1.1401648998822143E-2</v>
      </c>
      <c r="EJ19" s="31">
        <f t="shared" si="6"/>
        <v>1.1286407766990291E-2</v>
      </c>
      <c r="EK19" s="31">
        <f t="shared" si="7"/>
        <v>9.073405535499398E-3</v>
      </c>
      <c r="EL19" s="31">
        <f t="shared" si="8"/>
        <v>1.0487514863258026E-2</v>
      </c>
      <c r="EM19" s="31">
        <f t="shared" si="9"/>
        <v>1.104066985645933E-2</v>
      </c>
      <c r="EN19" s="31">
        <f t="shared" si="10"/>
        <v>1.3433874709976798E-2</v>
      </c>
      <c r="EO19" s="31">
        <f t="shared" si="11"/>
        <v>1.715545755237045E-2</v>
      </c>
      <c r="EP19" s="31">
        <f t="shared" si="12"/>
        <v>2.540983606557377E-2</v>
      </c>
      <c r="EQ19" s="31">
        <f t="shared" si="13"/>
        <v>2.581370449678801E-2</v>
      </c>
      <c r="ER19" s="31">
        <f t="shared" si="14"/>
        <v>2.6157158234660926E-2</v>
      </c>
      <c r="ES19" s="31">
        <f t="shared" si="15"/>
        <v>2.3395399780941951E-2</v>
      </c>
      <c r="ET19" s="31">
        <f t="shared" si="16"/>
        <v>2.5005417118093176E-2</v>
      </c>
      <c r="EU19" s="31">
        <f t="shared" si="17"/>
        <v>2.1233480176211454E-2</v>
      </c>
      <c r="EV19" s="31">
        <f t="shared" si="18"/>
        <v>2.2144444444444446E-2</v>
      </c>
      <c r="EW19" s="31">
        <f t="shared" si="19"/>
        <v>2.1747463359639233E-2</v>
      </c>
      <c r="EX19" s="31">
        <f t="shared" si="20"/>
        <v>2.4545454545454544E-2</v>
      </c>
      <c r="EY19" s="31">
        <f t="shared" si="21"/>
        <v>2.3685419058553387E-2</v>
      </c>
      <c r="EZ19" s="31">
        <f t="shared" si="22"/>
        <v>2.5957943925233644E-2</v>
      </c>
      <c r="FA19" s="31">
        <f t="shared" si="23"/>
        <v>2.2868571428571429E-2</v>
      </c>
      <c r="FB19" s="50">
        <f t="shared" si="24"/>
        <v>2.6467836257309942E-2</v>
      </c>
      <c r="FC19" s="50">
        <f t="shared" si="25"/>
        <v>2.4918604651162791E-2</v>
      </c>
      <c r="FD19" s="50">
        <f t="shared" si="26"/>
        <v>2.4439306358381502E-2</v>
      </c>
    </row>
    <row r="20" spans="1:160" ht="15" x14ac:dyDescent="0.25">
      <c r="A20" s="17" t="s">
        <v>71</v>
      </c>
      <c r="B20" s="19">
        <v>549</v>
      </c>
      <c r="C20" s="19">
        <v>542</v>
      </c>
      <c r="D20" s="19">
        <v>539</v>
      </c>
      <c r="E20" s="19">
        <v>486</v>
      </c>
      <c r="F20" s="19">
        <v>494</v>
      </c>
      <c r="G20" s="19">
        <v>559</v>
      </c>
      <c r="H20" s="19">
        <v>580</v>
      </c>
      <c r="I20" s="19">
        <v>634</v>
      </c>
      <c r="J20" s="19">
        <v>653</v>
      </c>
      <c r="K20" s="19">
        <v>677</v>
      </c>
      <c r="L20" s="19">
        <v>692</v>
      </c>
      <c r="M20" s="19">
        <v>695</v>
      </c>
      <c r="N20" s="19">
        <v>619</v>
      </c>
      <c r="O20" s="19">
        <v>664</v>
      </c>
      <c r="P20" s="19">
        <v>672</v>
      </c>
      <c r="Q20" s="19">
        <v>655</v>
      </c>
      <c r="R20" s="19">
        <v>642</v>
      </c>
      <c r="S20" s="19">
        <v>669</v>
      </c>
      <c r="T20" s="19">
        <v>677</v>
      </c>
      <c r="U20" s="19">
        <v>697</v>
      </c>
      <c r="V20" s="19">
        <v>721</v>
      </c>
      <c r="W20" s="19">
        <v>688</v>
      </c>
      <c r="X20" s="19">
        <v>640</v>
      </c>
      <c r="Y20" s="19">
        <v>629</v>
      </c>
      <c r="Z20" s="19">
        <v>620</v>
      </c>
      <c r="AA20" s="19">
        <v>652</v>
      </c>
      <c r="AB20" s="19">
        <v>635</v>
      </c>
      <c r="AC20" s="19">
        <v>614</v>
      </c>
      <c r="AD20" s="19">
        <v>605</v>
      </c>
      <c r="AE20" s="19">
        <v>555</v>
      </c>
      <c r="AF20" s="19">
        <v>546</v>
      </c>
      <c r="AG20" s="19">
        <v>568</v>
      </c>
      <c r="AH20" s="19">
        <v>566</v>
      </c>
      <c r="AI20" s="19">
        <v>562</v>
      </c>
      <c r="AJ20" s="19">
        <v>575</v>
      </c>
      <c r="AK20" s="19">
        <v>567</v>
      </c>
      <c r="AL20" s="19">
        <v>582</v>
      </c>
      <c r="AM20" s="19">
        <v>608</v>
      </c>
      <c r="AN20" s="19">
        <v>715</v>
      </c>
      <c r="AO20" s="19">
        <v>693</v>
      </c>
      <c r="AP20" s="19">
        <v>739</v>
      </c>
      <c r="AQ20" s="19">
        <v>860</v>
      </c>
      <c r="AR20" s="19">
        <v>979</v>
      </c>
      <c r="AS20" s="19">
        <v>1162</v>
      </c>
      <c r="AT20" s="19">
        <v>1440</v>
      </c>
      <c r="AU20" s="19">
        <v>1530</v>
      </c>
      <c r="AV20" s="19">
        <v>1513</v>
      </c>
      <c r="AW20" s="19">
        <v>1476</v>
      </c>
      <c r="AX20" s="19">
        <v>1416</v>
      </c>
      <c r="AY20" s="19">
        <v>1407</v>
      </c>
      <c r="AZ20" s="19">
        <v>1424</v>
      </c>
      <c r="BA20" s="19">
        <v>1390</v>
      </c>
      <c r="BB20" s="19">
        <v>1354</v>
      </c>
      <c r="BC20" s="19">
        <v>1310</v>
      </c>
      <c r="BD20" s="19">
        <v>1284</v>
      </c>
      <c r="BE20" s="19">
        <v>1346</v>
      </c>
      <c r="BF20" s="19">
        <v>1322</v>
      </c>
      <c r="BG20" s="19">
        <v>1250</v>
      </c>
      <c r="BH20" s="19">
        <v>1177</v>
      </c>
      <c r="BI20" s="19">
        <v>1119</v>
      </c>
      <c r="BJ20" s="19">
        <v>1068</v>
      </c>
      <c r="BK20" s="19">
        <v>1081</v>
      </c>
      <c r="BL20" s="19">
        <v>1110</v>
      </c>
      <c r="BM20" s="19">
        <v>1088</v>
      </c>
      <c r="BN20" s="19">
        <v>1023</v>
      </c>
      <c r="BO20" s="19">
        <v>1030</v>
      </c>
      <c r="BP20" s="19">
        <v>1030</v>
      </c>
      <c r="BQ20" s="19">
        <v>1146</v>
      </c>
      <c r="BR20" s="19">
        <v>1179</v>
      </c>
      <c r="BS20" s="19">
        <v>1139</v>
      </c>
      <c r="BT20" s="19">
        <v>1119</v>
      </c>
      <c r="BU20" s="19">
        <v>1097</v>
      </c>
      <c r="BV20" s="19">
        <v>1112</v>
      </c>
      <c r="BW20" s="19">
        <v>1163</v>
      </c>
      <c r="BX20" s="19">
        <v>1202</v>
      </c>
      <c r="BY20" s="19">
        <v>1164</v>
      </c>
      <c r="BZ20" s="19">
        <v>1175</v>
      </c>
      <c r="CA20" s="19">
        <v>1227</v>
      </c>
      <c r="CB20" s="19">
        <v>1257</v>
      </c>
      <c r="CC20" s="19">
        <v>1309</v>
      </c>
      <c r="CD20" s="19">
        <v>1377</v>
      </c>
      <c r="CE20" s="19">
        <v>1365</v>
      </c>
      <c r="CF20" s="19">
        <v>1298</v>
      </c>
      <c r="CG20" s="19">
        <v>1276</v>
      </c>
      <c r="CH20" s="49">
        <v>1256</v>
      </c>
      <c r="CI20" s="49">
        <v>1245</v>
      </c>
      <c r="CJ20" s="49">
        <v>1260</v>
      </c>
      <c r="CK20" s="49">
        <v>1288</v>
      </c>
      <c r="CL20" s="49">
        <v>1267</v>
      </c>
      <c r="CM20" s="49">
        <v>1273</v>
      </c>
      <c r="CN20" s="49">
        <v>1246</v>
      </c>
      <c r="CO20" s="17" t="s">
        <v>71</v>
      </c>
      <c r="CT20" t="s">
        <v>71</v>
      </c>
      <c r="CV20" t="s">
        <v>71</v>
      </c>
      <c r="CX20">
        <v>41400</v>
      </c>
      <c r="CY20">
        <v>41800</v>
      </c>
      <c r="CZ20">
        <v>40200</v>
      </c>
      <c r="DA20">
        <v>41300</v>
      </c>
      <c r="DB20">
        <v>40900</v>
      </c>
      <c r="DC20">
        <v>40600</v>
      </c>
      <c r="DD20">
        <v>41500</v>
      </c>
      <c r="DE20">
        <v>41500</v>
      </c>
      <c r="DF20">
        <v>41800</v>
      </c>
      <c r="DG20">
        <v>41600</v>
      </c>
      <c r="DH20">
        <v>42100</v>
      </c>
      <c r="DI20">
        <v>43000</v>
      </c>
      <c r="DJ20">
        <v>42700</v>
      </c>
      <c r="DK20">
        <v>40700</v>
      </c>
      <c r="DL20">
        <v>41900</v>
      </c>
      <c r="DM20">
        <v>41300</v>
      </c>
      <c r="DN20">
        <v>40800</v>
      </c>
      <c r="DO20">
        <v>39100</v>
      </c>
      <c r="DP20">
        <v>38300</v>
      </c>
      <c r="DQ20">
        <v>37100</v>
      </c>
      <c r="DR20">
        <v>36300</v>
      </c>
      <c r="DS20">
        <v>38100</v>
      </c>
      <c r="DT20">
        <v>39200</v>
      </c>
      <c r="DU20">
        <v>39200</v>
      </c>
      <c r="DV20">
        <v>39400</v>
      </c>
      <c r="DW20">
        <v>41100</v>
      </c>
      <c r="DX20">
        <v>40900</v>
      </c>
      <c r="DY20" s="19"/>
      <c r="DZ20" s="19"/>
      <c r="EA20" s="19"/>
      <c r="EB20" s="19"/>
      <c r="ED20" s="31">
        <f t="shared" si="0"/>
        <v>1.6352657004830917E-2</v>
      </c>
      <c r="EE20" s="31">
        <f t="shared" si="1"/>
        <v>1.4808612440191387E-2</v>
      </c>
      <c r="EF20" s="31">
        <f t="shared" si="2"/>
        <v>1.6293532338308457E-2</v>
      </c>
      <c r="EG20" s="31">
        <f t="shared" si="3"/>
        <v>1.639225181598063E-2</v>
      </c>
      <c r="EH20" s="31">
        <f t="shared" si="4"/>
        <v>1.6821515892420539E-2</v>
      </c>
      <c r="EI20" s="31">
        <f t="shared" si="5"/>
        <v>1.5270935960591134E-2</v>
      </c>
      <c r="EJ20" s="31">
        <f t="shared" si="6"/>
        <v>1.4795180722891566E-2</v>
      </c>
      <c r="EK20" s="31">
        <f t="shared" si="7"/>
        <v>1.3156626506024097E-2</v>
      </c>
      <c r="EL20" s="31">
        <f t="shared" si="8"/>
        <v>1.3444976076555024E-2</v>
      </c>
      <c r="EM20" s="31">
        <f t="shared" si="9"/>
        <v>1.3990384615384615E-2</v>
      </c>
      <c r="EN20" s="31">
        <f t="shared" si="10"/>
        <v>1.646080760095012E-2</v>
      </c>
      <c r="EO20" s="31">
        <f t="shared" si="11"/>
        <v>2.2767441860465115E-2</v>
      </c>
      <c r="EP20" s="31">
        <f t="shared" si="12"/>
        <v>3.5831381733021077E-2</v>
      </c>
      <c r="EQ20" s="31">
        <f t="shared" si="13"/>
        <v>3.4791154791154792E-2</v>
      </c>
      <c r="ER20" s="31">
        <f t="shared" si="14"/>
        <v>3.3174224343675417E-2</v>
      </c>
      <c r="ES20" s="31">
        <f t="shared" si="15"/>
        <v>3.1089588377723971E-2</v>
      </c>
      <c r="ET20" s="31">
        <f t="shared" si="16"/>
        <v>3.0637254901960783E-2</v>
      </c>
      <c r="EU20" s="31">
        <f t="shared" si="17"/>
        <v>2.7314578005115088E-2</v>
      </c>
      <c r="EV20" s="31">
        <f t="shared" si="18"/>
        <v>2.8407310704960834E-2</v>
      </c>
      <c r="EW20" s="31">
        <f t="shared" si="19"/>
        <v>2.7762803234501348E-2</v>
      </c>
      <c r="EX20" s="31">
        <f t="shared" si="20"/>
        <v>3.1377410468319558E-2</v>
      </c>
      <c r="EY20" s="31">
        <f t="shared" si="21"/>
        <v>2.9186351706036746E-2</v>
      </c>
      <c r="EZ20" s="31">
        <f t="shared" si="22"/>
        <v>2.9693877551020407E-2</v>
      </c>
      <c r="FA20" s="31">
        <f t="shared" si="23"/>
        <v>3.2066326530612248E-2</v>
      </c>
      <c r="FB20" s="50">
        <f t="shared" si="24"/>
        <v>3.4644670050761418E-2</v>
      </c>
      <c r="FC20" s="50">
        <f t="shared" si="25"/>
        <v>3.0559610705596107E-2</v>
      </c>
      <c r="FD20" s="50">
        <f t="shared" si="26"/>
        <v>3.1491442542787289E-2</v>
      </c>
    </row>
    <row r="21" spans="1:160" ht="15" x14ac:dyDescent="0.25">
      <c r="A21" s="17" t="s">
        <v>72</v>
      </c>
      <c r="B21" s="19">
        <v>4277</v>
      </c>
      <c r="C21" s="19">
        <v>4078</v>
      </c>
      <c r="D21" s="19">
        <v>4194</v>
      </c>
      <c r="E21" s="19">
        <v>4232</v>
      </c>
      <c r="F21" s="19">
        <v>4286</v>
      </c>
      <c r="G21" s="19">
        <v>4215</v>
      </c>
      <c r="H21" s="19">
        <v>4176</v>
      </c>
      <c r="I21" s="19">
        <v>4227</v>
      </c>
      <c r="J21" s="19">
        <v>4325</v>
      </c>
      <c r="K21" s="19">
        <v>4227</v>
      </c>
      <c r="L21" s="19">
        <v>4211</v>
      </c>
      <c r="M21" s="19">
        <v>4288</v>
      </c>
      <c r="N21" s="19">
        <v>4369</v>
      </c>
      <c r="O21" s="19">
        <v>4243</v>
      </c>
      <c r="P21" s="19">
        <v>4192</v>
      </c>
      <c r="Q21" s="19">
        <v>4169</v>
      </c>
      <c r="R21" s="19">
        <v>4100</v>
      </c>
      <c r="S21" s="19">
        <v>4054</v>
      </c>
      <c r="T21" s="19">
        <v>4063</v>
      </c>
      <c r="U21" s="19">
        <v>4064</v>
      </c>
      <c r="V21" s="19">
        <v>4097</v>
      </c>
      <c r="W21" s="19">
        <v>4136</v>
      </c>
      <c r="X21" s="19">
        <v>4057</v>
      </c>
      <c r="Y21" s="19">
        <v>3996</v>
      </c>
      <c r="Z21" s="19">
        <v>3837</v>
      </c>
      <c r="AA21" s="19">
        <v>3774</v>
      </c>
      <c r="AB21" s="19">
        <v>3714</v>
      </c>
      <c r="AC21" s="19">
        <v>3681</v>
      </c>
      <c r="AD21" s="19">
        <v>3615</v>
      </c>
      <c r="AE21" s="19">
        <v>3551</v>
      </c>
      <c r="AF21" s="19">
        <v>3583</v>
      </c>
      <c r="AG21" s="19">
        <v>3669</v>
      </c>
      <c r="AH21" s="19">
        <v>3673</v>
      </c>
      <c r="AI21" s="19">
        <v>3763</v>
      </c>
      <c r="AJ21" s="19">
        <v>3780</v>
      </c>
      <c r="AK21" s="19">
        <v>3777</v>
      </c>
      <c r="AL21" s="19">
        <v>3829</v>
      </c>
      <c r="AM21" s="19">
        <v>3834</v>
      </c>
      <c r="AN21" s="19">
        <v>4002</v>
      </c>
      <c r="AO21" s="19">
        <v>4094</v>
      </c>
      <c r="AP21" s="19">
        <v>4166</v>
      </c>
      <c r="AQ21" s="19">
        <v>4369</v>
      </c>
      <c r="AR21" s="19">
        <v>4725</v>
      </c>
      <c r="AS21" s="19">
        <v>5024</v>
      </c>
      <c r="AT21" s="19">
        <v>5587</v>
      </c>
      <c r="AU21" s="19">
        <v>6075</v>
      </c>
      <c r="AV21" s="19">
        <v>6182</v>
      </c>
      <c r="AW21" s="19">
        <v>6284</v>
      </c>
      <c r="AX21" s="19">
        <v>6288</v>
      </c>
      <c r="AY21" s="19">
        <v>6236</v>
      </c>
      <c r="AZ21" s="19">
        <v>6382</v>
      </c>
      <c r="BA21" s="19">
        <v>6267</v>
      </c>
      <c r="BB21" s="19">
        <v>6366</v>
      </c>
      <c r="BC21" s="19">
        <v>6141</v>
      </c>
      <c r="BD21" s="19">
        <v>6278</v>
      </c>
      <c r="BE21" s="19">
        <v>6423</v>
      </c>
      <c r="BF21" s="19">
        <v>6685</v>
      </c>
      <c r="BG21" s="19">
        <v>6844</v>
      </c>
      <c r="BH21" s="19">
        <v>6657</v>
      </c>
      <c r="BI21" s="19">
        <v>6693</v>
      </c>
      <c r="BJ21" s="19">
        <v>6355</v>
      </c>
      <c r="BK21" s="19">
        <v>6405</v>
      </c>
      <c r="BL21" s="19">
        <v>6327</v>
      </c>
      <c r="BM21" s="19">
        <v>6378</v>
      </c>
      <c r="BN21" s="19">
        <v>6335</v>
      </c>
      <c r="BO21" s="19">
        <v>6333</v>
      </c>
      <c r="BP21" s="19">
        <v>6296</v>
      </c>
      <c r="BQ21" s="19">
        <v>6576</v>
      </c>
      <c r="BR21" s="19">
        <v>6779</v>
      </c>
      <c r="BS21" s="19">
        <v>6889</v>
      </c>
      <c r="BT21" s="19">
        <v>7017</v>
      </c>
      <c r="BU21" s="19">
        <v>6902</v>
      </c>
      <c r="BV21" s="19">
        <v>6989</v>
      </c>
      <c r="BW21" s="19">
        <v>7366</v>
      </c>
      <c r="BX21" s="19">
        <v>7548</v>
      </c>
      <c r="BY21" s="19">
        <v>7636</v>
      </c>
      <c r="BZ21" s="19">
        <v>7599</v>
      </c>
      <c r="CA21" s="19">
        <v>7552</v>
      </c>
      <c r="CB21" s="19">
        <v>7536</v>
      </c>
      <c r="CC21" s="19">
        <v>7500</v>
      </c>
      <c r="CD21" s="19">
        <v>7567</v>
      </c>
      <c r="CE21" s="19">
        <v>7526</v>
      </c>
      <c r="CF21" s="19">
        <v>7375</v>
      </c>
      <c r="CG21" s="19">
        <v>7217</v>
      </c>
      <c r="CH21" s="49">
        <v>6997</v>
      </c>
      <c r="CI21" s="49">
        <v>6943</v>
      </c>
      <c r="CJ21" s="49">
        <v>6791</v>
      </c>
      <c r="CK21" s="49">
        <v>6954</v>
      </c>
      <c r="CL21" s="49">
        <v>7155</v>
      </c>
      <c r="CM21" s="49">
        <v>7212</v>
      </c>
      <c r="CN21" s="49">
        <v>7131</v>
      </c>
      <c r="CO21" s="17" t="s">
        <v>72</v>
      </c>
      <c r="CT21" t="s">
        <v>72</v>
      </c>
      <c r="CV21" t="s">
        <v>72</v>
      </c>
      <c r="CX21">
        <v>71500</v>
      </c>
      <c r="CY21">
        <v>72300</v>
      </c>
      <c r="CZ21">
        <v>73500</v>
      </c>
      <c r="DA21">
        <v>73400</v>
      </c>
      <c r="DB21">
        <v>76400</v>
      </c>
      <c r="DC21">
        <v>76900</v>
      </c>
      <c r="DD21">
        <v>76500</v>
      </c>
      <c r="DE21">
        <v>77900</v>
      </c>
      <c r="DF21">
        <v>79800</v>
      </c>
      <c r="DG21">
        <v>79200</v>
      </c>
      <c r="DH21">
        <v>78400</v>
      </c>
      <c r="DI21">
        <v>77300</v>
      </c>
      <c r="DJ21">
        <v>75800</v>
      </c>
      <c r="DK21">
        <v>78300</v>
      </c>
      <c r="DL21">
        <v>76900</v>
      </c>
      <c r="DM21">
        <v>78700</v>
      </c>
      <c r="DN21">
        <v>79800</v>
      </c>
      <c r="DO21">
        <v>80700</v>
      </c>
      <c r="DP21">
        <v>82800</v>
      </c>
      <c r="DQ21">
        <v>82800</v>
      </c>
      <c r="DR21">
        <v>81900</v>
      </c>
      <c r="DS21">
        <v>81600</v>
      </c>
      <c r="DT21">
        <v>83100</v>
      </c>
      <c r="DU21">
        <v>84000</v>
      </c>
      <c r="DV21">
        <v>86800</v>
      </c>
      <c r="DW21">
        <v>87000</v>
      </c>
      <c r="DX21">
        <v>85800</v>
      </c>
      <c r="DY21" s="19"/>
      <c r="DZ21" s="19"/>
      <c r="EA21" s="19"/>
      <c r="EB21" s="19"/>
      <c r="ED21" s="31">
        <f t="shared" si="0"/>
        <v>5.9118881118881118E-2</v>
      </c>
      <c r="EE21" s="31">
        <f t="shared" si="1"/>
        <v>6.0428769017980638E-2</v>
      </c>
      <c r="EF21" s="31">
        <f t="shared" si="2"/>
        <v>5.6721088435374149E-2</v>
      </c>
      <c r="EG21" s="31">
        <f t="shared" si="3"/>
        <v>5.5354223433242505E-2</v>
      </c>
      <c r="EH21" s="31">
        <f t="shared" si="4"/>
        <v>5.4136125654450265E-2</v>
      </c>
      <c r="EI21" s="31">
        <f t="shared" si="5"/>
        <v>4.9895968790637193E-2</v>
      </c>
      <c r="EJ21" s="31">
        <f t="shared" si="6"/>
        <v>4.8117647058823529E-2</v>
      </c>
      <c r="EK21" s="31">
        <f t="shared" si="7"/>
        <v>4.599486521181001E-2</v>
      </c>
      <c r="EL21" s="31">
        <f t="shared" si="8"/>
        <v>4.7155388471177943E-2</v>
      </c>
      <c r="EM21" s="31">
        <f t="shared" si="9"/>
        <v>4.8345959595959595E-2</v>
      </c>
      <c r="EN21" s="31">
        <f t="shared" si="10"/>
        <v>5.2219387755102042E-2</v>
      </c>
      <c r="EO21" s="31">
        <f t="shared" si="11"/>
        <v>6.1125485122897803E-2</v>
      </c>
      <c r="EP21" s="31">
        <f t="shared" si="12"/>
        <v>8.0145118733509241E-2</v>
      </c>
      <c r="EQ21" s="31">
        <f t="shared" si="13"/>
        <v>8.0306513409961686E-2</v>
      </c>
      <c r="ER21" s="31">
        <f t="shared" si="14"/>
        <v>8.1495448634590378E-2</v>
      </c>
      <c r="ES21" s="31">
        <f t="shared" si="15"/>
        <v>7.9771283354510794E-2</v>
      </c>
      <c r="ET21" s="31">
        <f t="shared" si="16"/>
        <v>8.5764411027568918E-2</v>
      </c>
      <c r="EU21" s="31">
        <f t="shared" si="17"/>
        <v>7.8748451053283763E-2</v>
      </c>
      <c r="EV21" s="31">
        <f t="shared" si="18"/>
        <v>7.7028985507246378E-2</v>
      </c>
      <c r="EW21" s="31">
        <f t="shared" si="19"/>
        <v>7.6038647342995175E-2</v>
      </c>
      <c r="EX21" s="31">
        <f t="shared" si="20"/>
        <v>8.411477411477411E-2</v>
      </c>
      <c r="EY21" s="31">
        <f t="shared" si="21"/>
        <v>8.5649509803921567E-2</v>
      </c>
      <c r="EZ21" s="31">
        <f t="shared" si="22"/>
        <v>9.1889290012033692E-2</v>
      </c>
      <c r="FA21" s="31">
        <f t="shared" si="23"/>
        <v>8.9714285714285719E-2</v>
      </c>
      <c r="FB21" s="50">
        <f t="shared" si="24"/>
        <v>8.6705069124423967E-2</v>
      </c>
      <c r="FC21" s="50">
        <f t="shared" si="25"/>
        <v>8.0425287356321845E-2</v>
      </c>
      <c r="FD21" s="50">
        <f t="shared" si="26"/>
        <v>8.1048951048951046E-2</v>
      </c>
    </row>
    <row r="22" spans="1:160" ht="15" x14ac:dyDescent="0.25">
      <c r="A22" s="17" t="s">
        <v>73</v>
      </c>
      <c r="B22" s="19">
        <v>5047</v>
      </c>
      <c r="C22" s="19">
        <v>5084</v>
      </c>
      <c r="D22" s="19">
        <v>5139</v>
      </c>
      <c r="E22" s="19">
        <v>5340</v>
      </c>
      <c r="F22" s="19">
        <v>5420</v>
      </c>
      <c r="G22" s="19">
        <v>5423</v>
      </c>
      <c r="H22" s="19">
        <v>5500</v>
      </c>
      <c r="I22" s="19">
        <v>5511</v>
      </c>
      <c r="J22" s="19">
        <v>5406</v>
      </c>
      <c r="K22" s="19">
        <v>5391</v>
      </c>
      <c r="L22" s="19">
        <v>5294</v>
      </c>
      <c r="M22" s="19">
        <v>5428</v>
      </c>
      <c r="N22" s="19">
        <v>5504</v>
      </c>
      <c r="O22" s="19">
        <v>5647</v>
      </c>
      <c r="P22" s="19">
        <v>5417</v>
      </c>
      <c r="Q22" s="19">
        <v>5392</v>
      </c>
      <c r="R22" s="19">
        <v>5360</v>
      </c>
      <c r="S22" s="19">
        <v>5297</v>
      </c>
      <c r="T22" s="19">
        <v>5063</v>
      </c>
      <c r="U22" s="19">
        <v>4994</v>
      </c>
      <c r="V22" s="19">
        <v>4884</v>
      </c>
      <c r="W22" s="19">
        <v>4763</v>
      </c>
      <c r="X22" s="19">
        <v>4540</v>
      </c>
      <c r="Y22" s="19">
        <v>4382</v>
      </c>
      <c r="Z22" s="19">
        <v>4276</v>
      </c>
      <c r="AA22" s="19">
        <v>4333</v>
      </c>
      <c r="AB22" s="19">
        <v>4245</v>
      </c>
      <c r="AC22" s="19">
        <v>4132</v>
      </c>
      <c r="AD22" s="19">
        <v>3970</v>
      </c>
      <c r="AE22" s="19">
        <v>3879</v>
      </c>
      <c r="AF22" s="19">
        <v>3843</v>
      </c>
      <c r="AG22" s="19">
        <v>3739</v>
      </c>
      <c r="AH22" s="19">
        <v>3813</v>
      </c>
      <c r="AI22" s="19">
        <v>3848</v>
      </c>
      <c r="AJ22" s="19">
        <v>3752</v>
      </c>
      <c r="AK22" s="19">
        <v>3761</v>
      </c>
      <c r="AL22" s="19">
        <v>3741</v>
      </c>
      <c r="AM22" s="19">
        <v>3919</v>
      </c>
      <c r="AN22" s="19">
        <v>4130</v>
      </c>
      <c r="AO22" s="19">
        <v>4309</v>
      </c>
      <c r="AP22" s="19">
        <v>4349</v>
      </c>
      <c r="AQ22" s="19">
        <v>4651</v>
      </c>
      <c r="AR22" s="19">
        <v>4957</v>
      </c>
      <c r="AS22" s="19">
        <v>5247</v>
      </c>
      <c r="AT22" s="19">
        <v>5977</v>
      </c>
      <c r="AU22" s="19">
        <v>6448</v>
      </c>
      <c r="AV22" s="19">
        <v>6631</v>
      </c>
      <c r="AW22" s="19">
        <v>6812</v>
      </c>
      <c r="AX22" s="19">
        <v>6847</v>
      </c>
      <c r="AY22" s="19">
        <v>7075</v>
      </c>
      <c r="AZ22" s="19">
        <v>7132</v>
      </c>
      <c r="BA22" s="19">
        <v>7245</v>
      </c>
      <c r="BB22" s="19">
        <v>7243</v>
      </c>
      <c r="BC22" s="19">
        <v>6959</v>
      </c>
      <c r="BD22" s="19">
        <v>6803</v>
      </c>
      <c r="BE22" s="19">
        <v>7114</v>
      </c>
      <c r="BF22" s="19">
        <v>7332</v>
      </c>
      <c r="BG22" s="19">
        <v>7165</v>
      </c>
      <c r="BH22" s="19">
        <v>6897</v>
      </c>
      <c r="BI22" s="19">
        <v>6765</v>
      </c>
      <c r="BJ22" s="19">
        <v>6618</v>
      </c>
      <c r="BK22" s="19">
        <v>6636</v>
      </c>
      <c r="BL22" s="19">
        <v>6600</v>
      </c>
      <c r="BM22" s="19">
        <v>6648</v>
      </c>
      <c r="BN22" s="19">
        <v>6549</v>
      </c>
      <c r="BO22" s="19">
        <v>6304</v>
      </c>
      <c r="BP22" s="19">
        <v>6316</v>
      </c>
      <c r="BQ22" s="19">
        <v>6471</v>
      </c>
      <c r="BR22" s="19">
        <v>6759</v>
      </c>
      <c r="BS22" s="19">
        <v>6807</v>
      </c>
      <c r="BT22" s="19">
        <v>6879</v>
      </c>
      <c r="BU22" s="19">
        <v>6805</v>
      </c>
      <c r="BV22" s="19">
        <v>6721</v>
      </c>
      <c r="BW22" s="19">
        <v>6962</v>
      </c>
      <c r="BX22" s="19">
        <v>7081</v>
      </c>
      <c r="BY22" s="19">
        <v>7243</v>
      </c>
      <c r="BZ22" s="19">
        <v>7208</v>
      </c>
      <c r="CA22" s="19">
        <v>7110</v>
      </c>
      <c r="CB22" s="19">
        <v>6965</v>
      </c>
      <c r="CC22" s="19">
        <v>7049</v>
      </c>
      <c r="CD22" s="19">
        <v>7154</v>
      </c>
      <c r="CE22" s="19">
        <v>7083</v>
      </c>
      <c r="CF22" s="19">
        <v>6911</v>
      </c>
      <c r="CG22" s="19">
        <v>6779</v>
      </c>
      <c r="CH22" s="49">
        <v>6747</v>
      </c>
      <c r="CI22" s="49">
        <v>6748</v>
      </c>
      <c r="CJ22" s="49">
        <v>6571</v>
      </c>
      <c r="CK22" s="49">
        <v>6816</v>
      </c>
      <c r="CL22" s="49">
        <v>6918</v>
      </c>
      <c r="CM22" s="49">
        <v>6791</v>
      </c>
      <c r="CN22" s="49">
        <v>6571</v>
      </c>
      <c r="CO22" s="17" t="s">
        <v>73</v>
      </c>
      <c r="CT22" t="s">
        <v>73</v>
      </c>
      <c r="CV22" t="s">
        <v>73</v>
      </c>
      <c r="CX22">
        <v>166900</v>
      </c>
      <c r="CY22">
        <v>162600</v>
      </c>
      <c r="CZ22">
        <v>163600</v>
      </c>
      <c r="DA22">
        <v>162500</v>
      </c>
      <c r="DB22">
        <v>162100</v>
      </c>
      <c r="DC22">
        <v>164200</v>
      </c>
      <c r="DD22">
        <v>163500</v>
      </c>
      <c r="DE22">
        <v>160700</v>
      </c>
      <c r="DF22">
        <v>158400</v>
      </c>
      <c r="DG22">
        <v>160700</v>
      </c>
      <c r="DH22">
        <v>162300</v>
      </c>
      <c r="DI22">
        <v>162600</v>
      </c>
      <c r="DJ22">
        <v>164500</v>
      </c>
      <c r="DK22">
        <v>163400</v>
      </c>
      <c r="DL22">
        <v>157900</v>
      </c>
      <c r="DM22">
        <v>163100</v>
      </c>
      <c r="DN22">
        <v>160300</v>
      </c>
      <c r="DO22">
        <v>161300</v>
      </c>
      <c r="DP22">
        <v>168700</v>
      </c>
      <c r="DQ22">
        <v>172400</v>
      </c>
      <c r="DR22">
        <v>168400</v>
      </c>
      <c r="DS22">
        <v>171600</v>
      </c>
      <c r="DT22">
        <v>174200</v>
      </c>
      <c r="DU22">
        <v>174400</v>
      </c>
      <c r="DV22">
        <v>177600</v>
      </c>
      <c r="DW22">
        <v>176200</v>
      </c>
      <c r="DX22">
        <v>176400</v>
      </c>
      <c r="DY22" s="19"/>
      <c r="DZ22" s="19"/>
      <c r="EA22" s="19"/>
      <c r="EB22" s="19"/>
      <c r="ED22" s="31">
        <f t="shared" si="0"/>
        <v>3.2300778909526665E-2</v>
      </c>
      <c r="EE22" s="31">
        <f t="shared" si="1"/>
        <v>3.3849938499384995E-2</v>
      </c>
      <c r="EF22" s="31">
        <f t="shared" si="2"/>
        <v>3.2958435207823961E-2</v>
      </c>
      <c r="EG22" s="31">
        <f t="shared" si="3"/>
        <v>3.1156923076923079E-2</v>
      </c>
      <c r="EH22" s="31">
        <f t="shared" si="4"/>
        <v>2.9383096853793953E-2</v>
      </c>
      <c r="EI22" s="31">
        <f t="shared" si="5"/>
        <v>2.6041412911084045E-2</v>
      </c>
      <c r="EJ22" s="31">
        <f t="shared" si="6"/>
        <v>2.5272171253822629E-2</v>
      </c>
      <c r="EK22" s="31">
        <f t="shared" si="7"/>
        <v>2.3914125700062228E-2</v>
      </c>
      <c r="EL22" s="31">
        <f t="shared" si="8"/>
        <v>2.4292929292929293E-2</v>
      </c>
      <c r="EM22" s="31">
        <f t="shared" si="9"/>
        <v>2.3279402613565651E-2</v>
      </c>
      <c r="EN22" s="31">
        <f t="shared" si="10"/>
        <v>2.6549599507085644E-2</v>
      </c>
      <c r="EO22" s="31">
        <f t="shared" si="11"/>
        <v>3.0485854858548586E-2</v>
      </c>
      <c r="EP22" s="31">
        <f t="shared" si="12"/>
        <v>3.9197568389057753E-2</v>
      </c>
      <c r="EQ22" s="31">
        <f t="shared" si="13"/>
        <v>4.1903304773561814E-2</v>
      </c>
      <c r="ER22" s="31">
        <f t="shared" si="14"/>
        <v>4.5883470550981631E-2</v>
      </c>
      <c r="ES22" s="31">
        <f t="shared" si="15"/>
        <v>4.1710606989576945E-2</v>
      </c>
      <c r="ET22" s="31">
        <f t="shared" si="16"/>
        <v>4.4697442295695569E-2</v>
      </c>
      <c r="EU22" s="31">
        <f t="shared" si="17"/>
        <v>4.10291382517049E-2</v>
      </c>
      <c r="EV22" s="31">
        <f t="shared" si="18"/>
        <v>3.9407231772377004E-2</v>
      </c>
      <c r="EW22" s="31">
        <f t="shared" si="19"/>
        <v>3.6635730858468676E-2</v>
      </c>
      <c r="EX22" s="31">
        <f t="shared" si="20"/>
        <v>4.0421615201900241E-2</v>
      </c>
      <c r="EY22" s="31">
        <f t="shared" si="21"/>
        <v>3.9166666666666669E-2</v>
      </c>
      <c r="EZ22" s="31">
        <f t="shared" si="22"/>
        <v>4.1578645235361651E-2</v>
      </c>
      <c r="FA22" s="31">
        <f t="shared" si="23"/>
        <v>3.9936926605504589E-2</v>
      </c>
      <c r="FB22" s="50">
        <f t="shared" si="24"/>
        <v>3.9881756756756759E-2</v>
      </c>
      <c r="FC22" s="50">
        <f t="shared" si="25"/>
        <v>3.8291713961407493E-2</v>
      </c>
      <c r="FD22" s="50">
        <f t="shared" si="26"/>
        <v>3.8639455782312926E-2</v>
      </c>
    </row>
    <row r="23" spans="1:160" ht="15" x14ac:dyDescent="0.25">
      <c r="A23" s="17" t="s">
        <v>74</v>
      </c>
      <c r="B23" s="19">
        <v>2903</v>
      </c>
      <c r="C23" s="19">
        <v>2869</v>
      </c>
      <c r="D23" s="19">
        <v>2919</v>
      </c>
      <c r="E23" s="19">
        <v>2919</v>
      </c>
      <c r="F23" s="19">
        <v>2984</v>
      </c>
      <c r="G23" s="19">
        <v>3035</v>
      </c>
      <c r="H23" s="19">
        <v>3149</v>
      </c>
      <c r="I23" s="19">
        <v>3701</v>
      </c>
      <c r="J23" s="19">
        <v>3927</v>
      </c>
      <c r="K23" s="19">
        <v>3785</v>
      </c>
      <c r="L23" s="19">
        <v>3670</v>
      </c>
      <c r="M23" s="19">
        <v>3728</v>
      </c>
      <c r="N23" s="19">
        <v>3574</v>
      </c>
      <c r="O23" s="19">
        <v>3470</v>
      </c>
      <c r="P23" s="19">
        <v>3636</v>
      </c>
      <c r="Q23" s="19">
        <v>3564</v>
      </c>
      <c r="R23" s="19">
        <v>3550</v>
      </c>
      <c r="S23" s="19">
        <v>3447</v>
      </c>
      <c r="T23" s="19">
        <v>3393</v>
      </c>
      <c r="U23" s="19">
        <v>3797</v>
      </c>
      <c r="V23" s="19">
        <v>3945</v>
      </c>
      <c r="W23" s="19">
        <v>3835</v>
      </c>
      <c r="X23" s="19">
        <v>3625</v>
      </c>
      <c r="Y23" s="19">
        <v>3607</v>
      </c>
      <c r="Z23" s="19">
        <v>3505</v>
      </c>
      <c r="AA23" s="19">
        <v>3436</v>
      </c>
      <c r="AB23" s="19">
        <v>3481</v>
      </c>
      <c r="AC23" s="19">
        <v>3346</v>
      </c>
      <c r="AD23" s="19">
        <v>3155</v>
      </c>
      <c r="AE23" s="19">
        <v>3030</v>
      </c>
      <c r="AF23" s="19">
        <v>3030</v>
      </c>
      <c r="AG23" s="19">
        <v>3370</v>
      </c>
      <c r="AH23" s="19">
        <v>3587</v>
      </c>
      <c r="AI23" s="19">
        <v>3528</v>
      </c>
      <c r="AJ23" s="19">
        <v>3602</v>
      </c>
      <c r="AK23" s="19">
        <v>3611</v>
      </c>
      <c r="AL23" s="19">
        <v>3753</v>
      </c>
      <c r="AM23" s="19">
        <v>3877</v>
      </c>
      <c r="AN23" s="19">
        <v>4228</v>
      </c>
      <c r="AO23" s="19">
        <v>4358</v>
      </c>
      <c r="AP23" s="19">
        <v>4556</v>
      </c>
      <c r="AQ23" s="19">
        <v>4940</v>
      </c>
      <c r="AR23" s="19">
        <v>5514</v>
      </c>
      <c r="AS23" s="19">
        <v>6241</v>
      </c>
      <c r="AT23" s="19">
        <v>7015</v>
      </c>
      <c r="AU23" s="19">
        <v>7340</v>
      </c>
      <c r="AV23" s="19">
        <v>7474</v>
      </c>
      <c r="AW23" s="19">
        <v>7522</v>
      </c>
      <c r="AX23" s="19">
        <v>7500</v>
      </c>
      <c r="AY23" s="19">
        <v>7495</v>
      </c>
      <c r="AZ23" s="19">
        <v>7767</v>
      </c>
      <c r="BA23" s="19">
        <v>7450</v>
      </c>
      <c r="BB23" s="19">
        <v>7296</v>
      </c>
      <c r="BC23" s="19">
        <v>7117</v>
      </c>
      <c r="BD23" s="19">
        <v>7126</v>
      </c>
      <c r="BE23" s="19">
        <v>7733</v>
      </c>
      <c r="BF23" s="19">
        <v>7730</v>
      </c>
      <c r="BG23" s="19">
        <v>7476</v>
      </c>
      <c r="BH23" s="19">
        <v>7351</v>
      </c>
      <c r="BI23" s="19">
        <v>7101</v>
      </c>
      <c r="BJ23" s="19">
        <v>6709</v>
      </c>
      <c r="BK23" s="19">
        <v>6696</v>
      </c>
      <c r="BL23" s="19">
        <v>6715</v>
      </c>
      <c r="BM23" s="19">
        <v>6604</v>
      </c>
      <c r="BN23" s="19">
        <v>6404</v>
      </c>
      <c r="BO23" s="19">
        <v>6445</v>
      </c>
      <c r="BP23" s="19">
        <v>6537</v>
      </c>
      <c r="BQ23" s="19">
        <v>7017</v>
      </c>
      <c r="BR23" s="19">
        <v>7004</v>
      </c>
      <c r="BS23" s="19">
        <v>7017</v>
      </c>
      <c r="BT23" s="19">
        <v>6992</v>
      </c>
      <c r="BU23" s="19">
        <v>6923</v>
      </c>
      <c r="BV23" s="19">
        <v>6806</v>
      </c>
      <c r="BW23" s="19">
        <v>6989</v>
      </c>
      <c r="BX23" s="19">
        <v>7145</v>
      </c>
      <c r="BY23" s="19">
        <v>7161</v>
      </c>
      <c r="BZ23" s="19">
        <v>6869</v>
      </c>
      <c r="CA23" s="19">
        <v>6829</v>
      </c>
      <c r="CB23" s="19">
        <v>6962</v>
      </c>
      <c r="CC23" s="19">
        <v>7610</v>
      </c>
      <c r="CD23" s="19">
        <v>7806</v>
      </c>
      <c r="CE23" s="19">
        <v>7829</v>
      </c>
      <c r="CF23" s="19">
        <v>7837</v>
      </c>
      <c r="CG23" s="19">
        <v>7783</v>
      </c>
      <c r="CH23" s="49">
        <v>7557</v>
      </c>
      <c r="CI23" s="49">
        <v>7637</v>
      </c>
      <c r="CJ23" s="49">
        <v>7709</v>
      </c>
      <c r="CK23" s="49">
        <v>7578</v>
      </c>
      <c r="CL23" s="49">
        <v>7547</v>
      </c>
      <c r="CM23" s="49">
        <v>7473</v>
      </c>
      <c r="CN23" s="49">
        <v>7479</v>
      </c>
      <c r="CO23" s="17" t="s">
        <v>74</v>
      </c>
      <c r="CT23" t="s">
        <v>74</v>
      </c>
      <c r="CV23" t="s">
        <v>74</v>
      </c>
      <c r="CX23">
        <v>101300</v>
      </c>
      <c r="CY23">
        <v>102200</v>
      </c>
      <c r="CZ23">
        <v>101700</v>
      </c>
      <c r="DA23">
        <v>102200</v>
      </c>
      <c r="DB23">
        <v>105000</v>
      </c>
      <c r="DC23">
        <v>102900</v>
      </c>
      <c r="DD23">
        <v>104500</v>
      </c>
      <c r="DE23">
        <v>104900</v>
      </c>
      <c r="DF23">
        <v>103000</v>
      </c>
      <c r="DG23">
        <v>104800</v>
      </c>
      <c r="DH23">
        <v>103900</v>
      </c>
      <c r="DI23">
        <v>103300</v>
      </c>
      <c r="DJ23">
        <v>103700</v>
      </c>
      <c r="DK23">
        <v>106400</v>
      </c>
      <c r="DL23">
        <v>105000</v>
      </c>
      <c r="DM23">
        <v>105200</v>
      </c>
      <c r="DN23">
        <v>107800</v>
      </c>
      <c r="DO23">
        <v>108100</v>
      </c>
      <c r="DP23">
        <v>106500</v>
      </c>
      <c r="DQ23">
        <v>105600</v>
      </c>
      <c r="DR23">
        <v>105000</v>
      </c>
      <c r="DS23">
        <v>103000</v>
      </c>
      <c r="DT23">
        <v>108300</v>
      </c>
      <c r="DU23">
        <v>108300</v>
      </c>
      <c r="DV23">
        <v>108800</v>
      </c>
      <c r="DW23">
        <v>108800</v>
      </c>
      <c r="DX23">
        <v>109200</v>
      </c>
      <c r="DY23" s="19"/>
      <c r="DZ23" s="19"/>
      <c r="EA23" s="19"/>
      <c r="EB23" s="19"/>
      <c r="ED23" s="31">
        <f t="shared" si="0"/>
        <v>3.7364264560710757E-2</v>
      </c>
      <c r="EE23" s="31">
        <f t="shared" si="1"/>
        <v>3.49706457925636E-2</v>
      </c>
      <c r="EF23" s="31">
        <f t="shared" si="2"/>
        <v>3.5044247787610616E-2</v>
      </c>
      <c r="EG23" s="31">
        <f t="shared" si="3"/>
        <v>3.3199608610567512E-2</v>
      </c>
      <c r="EH23" s="31">
        <f t="shared" si="4"/>
        <v>3.6523809523809521E-2</v>
      </c>
      <c r="EI23" s="31">
        <f t="shared" si="5"/>
        <v>3.406219630709427E-2</v>
      </c>
      <c r="EJ23" s="31">
        <f t="shared" si="6"/>
        <v>3.2019138755980864E-2</v>
      </c>
      <c r="EK23" s="31">
        <f t="shared" si="7"/>
        <v>2.8884652049571021E-2</v>
      </c>
      <c r="EL23" s="31">
        <f t="shared" si="8"/>
        <v>3.4252427184466021E-2</v>
      </c>
      <c r="EM23" s="31">
        <f t="shared" si="9"/>
        <v>3.5811068702290075E-2</v>
      </c>
      <c r="EN23" s="31">
        <f t="shared" si="10"/>
        <v>4.1944177093359E-2</v>
      </c>
      <c r="EO23" s="31">
        <f t="shared" si="11"/>
        <v>5.3378509196515003E-2</v>
      </c>
      <c r="EP23" s="31">
        <f t="shared" si="12"/>
        <v>7.0781099324975894E-2</v>
      </c>
      <c r="EQ23" s="31">
        <f t="shared" si="13"/>
        <v>7.0488721804511281E-2</v>
      </c>
      <c r="ER23" s="31">
        <f t="shared" si="14"/>
        <v>7.0952380952380947E-2</v>
      </c>
      <c r="ES23" s="31">
        <f t="shared" si="15"/>
        <v>6.773764258555133E-2</v>
      </c>
      <c r="ET23" s="31">
        <f t="shared" si="16"/>
        <v>6.9350649350649357E-2</v>
      </c>
      <c r="EU23" s="31">
        <f t="shared" si="17"/>
        <v>6.2062904717853841E-2</v>
      </c>
      <c r="EV23" s="31">
        <f t="shared" si="18"/>
        <v>6.2009389671361499E-2</v>
      </c>
      <c r="EW23" s="31">
        <f t="shared" si="19"/>
        <v>6.1903409090909092E-2</v>
      </c>
      <c r="EX23" s="31">
        <f t="shared" si="20"/>
        <v>6.6828571428571432E-2</v>
      </c>
      <c r="EY23" s="31">
        <f t="shared" si="21"/>
        <v>6.6077669902912625E-2</v>
      </c>
      <c r="EZ23" s="31">
        <f t="shared" si="22"/>
        <v>6.61218836565097E-2</v>
      </c>
      <c r="FA23" s="31">
        <f t="shared" si="23"/>
        <v>6.4284395198522623E-2</v>
      </c>
      <c r="FB23" s="50">
        <f t="shared" si="24"/>
        <v>7.1957720588235297E-2</v>
      </c>
      <c r="FC23" s="50">
        <f t="shared" si="25"/>
        <v>6.9457720588235294E-2</v>
      </c>
      <c r="FD23" s="50">
        <f t="shared" si="26"/>
        <v>6.9395604395604396E-2</v>
      </c>
    </row>
    <row r="24" spans="1:160" ht="15" x14ac:dyDescent="0.25">
      <c r="A24" s="17" t="s">
        <v>75</v>
      </c>
      <c r="B24" s="19">
        <v>1212</v>
      </c>
      <c r="C24" s="19">
        <v>1221</v>
      </c>
      <c r="D24" s="19">
        <v>1188</v>
      </c>
      <c r="E24" s="19">
        <v>1212</v>
      </c>
      <c r="F24" s="19">
        <v>1216</v>
      </c>
      <c r="G24" s="19">
        <v>1240</v>
      </c>
      <c r="H24" s="19">
        <v>1225</v>
      </c>
      <c r="I24" s="19">
        <v>1348</v>
      </c>
      <c r="J24" s="19">
        <v>1329</v>
      </c>
      <c r="K24" s="19">
        <v>1325</v>
      </c>
      <c r="L24" s="19">
        <v>1278</v>
      </c>
      <c r="M24" s="19">
        <v>1220</v>
      </c>
      <c r="N24" s="19">
        <v>1203</v>
      </c>
      <c r="O24" s="19">
        <v>1219</v>
      </c>
      <c r="P24" s="19">
        <v>1223</v>
      </c>
      <c r="Q24" s="19">
        <v>1226</v>
      </c>
      <c r="R24" s="19">
        <v>1188</v>
      </c>
      <c r="S24" s="19">
        <v>1183</v>
      </c>
      <c r="T24" s="19">
        <v>1151</v>
      </c>
      <c r="U24" s="19">
        <v>1246</v>
      </c>
      <c r="V24" s="19">
        <v>1243</v>
      </c>
      <c r="W24" s="19">
        <v>1204</v>
      </c>
      <c r="X24" s="19">
        <v>1165</v>
      </c>
      <c r="Y24" s="19">
        <v>1093</v>
      </c>
      <c r="Z24" s="19">
        <v>1093</v>
      </c>
      <c r="AA24" s="19">
        <v>1127</v>
      </c>
      <c r="AB24" s="19">
        <v>1131</v>
      </c>
      <c r="AC24" s="19">
        <v>1097</v>
      </c>
      <c r="AD24" s="19">
        <v>1025</v>
      </c>
      <c r="AE24" s="19">
        <v>1028</v>
      </c>
      <c r="AF24" s="19">
        <v>1027</v>
      </c>
      <c r="AG24" s="19">
        <v>1102</v>
      </c>
      <c r="AH24" s="19">
        <v>1067</v>
      </c>
      <c r="AI24" s="19">
        <v>1048</v>
      </c>
      <c r="AJ24" s="19">
        <v>1042</v>
      </c>
      <c r="AK24" s="19">
        <v>1000</v>
      </c>
      <c r="AL24" s="19">
        <v>946</v>
      </c>
      <c r="AM24" s="19">
        <v>1025</v>
      </c>
      <c r="AN24" s="19">
        <v>1067</v>
      </c>
      <c r="AO24" s="19">
        <v>1062</v>
      </c>
      <c r="AP24" s="19">
        <v>1085</v>
      </c>
      <c r="AQ24" s="19">
        <v>1157</v>
      </c>
      <c r="AR24" s="19">
        <v>1205</v>
      </c>
      <c r="AS24" s="19">
        <v>1352</v>
      </c>
      <c r="AT24" s="19">
        <v>1477</v>
      </c>
      <c r="AU24" s="19">
        <v>1464</v>
      </c>
      <c r="AV24" s="19">
        <v>1453</v>
      </c>
      <c r="AW24" s="19">
        <v>1427</v>
      </c>
      <c r="AX24" s="19">
        <v>1481</v>
      </c>
      <c r="AY24" s="19">
        <v>1538</v>
      </c>
      <c r="AZ24" s="19">
        <v>1622</v>
      </c>
      <c r="BA24" s="19">
        <v>1584</v>
      </c>
      <c r="BB24" s="19">
        <v>1560</v>
      </c>
      <c r="BC24" s="19">
        <v>1565</v>
      </c>
      <c r="BD24" s="19">
        <v>1579</v>
      </c>
      <c r="BE24" s="19">
        <v>1684</v>
      </c>
      <c r="BF24" s="19">
        <v>1709</v>
      </c>
      <c r="BG24" s="19">
        <v>1692</v>
      </c>
      <c r="BH24" s="19">
        <v>1677</v>
      </c>
      <c r="BI24" s="19">
        <v>1641</v>
      </c>
      <c r="BJ24" s="19">
        <v>1514</v>
      </c>
      <c r="BK24" s="19">
        <v>1570</v>
      </c>
      <c r="BL24" s="19">
        <v>1599</v>
      </c>
      <c r="BM24" s="19">
        <v>1548</v>
      </c>
      <c r="BN24" s="19">
        <v>1502</v>
      </c>
      <c r="BO24" s="19">
        <v>1508</v>
      </c>
      <c r="BP24" s="19">
        <v>1463</v>
      </c>
      <c r="BQ24" s="19">
        <v>1596</v>
      </c>
      <c r="BR24" s="19">
        <v>1691</v>
      </c>
      <c r="BS24" s="19">
        <v>1771</v>
      </c>
      <c r="BT24" s="19">
        <v>1788</v>
      </c>
      <c r="BU24" s="19">
        <v>1810</v>
      </c>
      <c r="BV24" s="19">
        <v>1757</v>
      </c>
      <c r="BW24" s="19">
        <v>1792</v>
      </c>
      <c r="BX24" s="19">
        <v>1844</v>
      </c>
      <c r="BY24" s="19">
        <v>1834</v>
      </c>
      <c r="BZ24" s="19">
        <v>1859</v>
      </c>
      <c r="CA24" s="19">
        <v>1880</v>
      </c>
      <c r="CB24" s="19">
        <v>1905</v>
      </c>
      <c r="CC24" s="19">
        <v>1986</v>
      </c>
      <c r="CD24" s="19">
        <v>2040</v>
      </c>
      <c r="CE24" s="19">
        <v>2034</v>
      </c>
      <c r="CF24" s="19">
        <v>1980</v>
      </c>
      <c r="CG24" s="19">
        <v>1887</v>
      </c>
      <c r="CH24" s="49">
        <v>1831</v>
      </c>
      <c r="CI24" s="49">
        <v>1816</v>
      </c>
      <c r="CJ24" s="49">
        <v>1790</v>
      </c>
      <c r="CK24" s="49">
        <v>1815</v>
      </c>
      <c r="CL24" s="49">
        <v>1808</v>
      </c>
      <c r="CM24" s="49">
        <v>1817</v>
      </c>
      <c r="CN24" s="49">
        <v>1761</v>
      </c>
      <c r="CO24" s="17" t="s">
        <v>75</v>
      </c>
      <c r="CT24" t="s">
        <v>75</v>
      </c>
      <c r="CV24" t="s">
        <v>75</v>
      </c>
      <c r="CX24">
        <v>34200</v>
      </c>
      <c r="CY24">
        <v>32900</v>
      </c>
      <c r="CZ24">
        <v>31000</v>
      </c>
      <c r="DA24">
        <v>31700</v>
      </c>
      <c r="DB24">
        <v>31500</v>
      </c>
      <c r="DC24">
        <v>33600</v>
      </c>
      <c r="DD24">
        <v>34700</v>
      </c>
      <c r="DE24">
        <v>31800</v>
      </c>
      <c r="DF24">
        <v>33400</v>
      </c>
      <c r="DG24">
        <v>34700</v>
      </c>
      <c r="DH24">
        <v>36000</v>
      </c>
      <c r="DI24">
        <v>35800</v>
      </c>
      <c r="DJ24">
        <v>35800</v>
      </c>
      <c r="DK24">
        <v>35100</v>
      </c>
      <c r="DL24">
        <v>35100</v>
      </c>
      <c r="DM24">
        <v>35500</v>
      </c>
      <c r="DN24">
        <v>35300</v>
      </c>
      <c r="DO24">
        <v>35100</v>
      </c>
      <c r="DP24">
        <v>33400</v>
      </c>
      <c r="DQ24">
        <v>34000</v>
      </c>
      <c r="DR24">
        <v>32400</v>
      </c>
      <c r="DS24">
        <v>32500</v>
      </c>
      <c r="DT24">
        <v>33200</v>
      </c>
      <c r="DU24">
        <v>32300</v>
      </c>
      <c r="DV24">
        <v>33200</v>
      </c>
      <c r="DW24">
        <v>34200</v>
      </c>
      <c r="DX24">
        <v>32500</v>
      </c>
      <c r="DY24" s="19"/>
      <c r="DZ24" s="19"/>
      <c r="EA24" s="19"/>
      <c r="EB24" s="19"/>
      <c r="ED24" s="31">
        <f t="shared" si="0"/>
        <v>3.874269005847953E-2</v>
      </c>
      <c r="EE24" s="31">
        <f t="shared" si="1"/>
        <v>3.656534954407295E-2</v>
      </c>
      <c r="EF24" s="31">
        <f t="shared" si="2"/>
        <v>3.954838709677419E-2</v>
      </c>
      <c r="EG24" s="31">
        <f t="shared" si="3"/>
        <v>3.6309148264984228E-2</v>
      </c>
      <c r="EH24" s="31">
        <f t="shared" si="4"/>
        <v>3.822222222222222E-2</v>
      </c>
      <c r="EI24" s="31">
        <f t="shared" si="5"/>
        <v>3.2529761904761902E-2</v>
      </c>
      <c r="EJ24" s="31">
        <f t="shared" si="6"/>
        <v>3.1613832853025936E-2</v>
      </c>
      <c r="EK24" s="31">
        <f t="shared" si="7"/>
        <v>3.2295597484276732E-2</v>
      </c>
      <c r="EL24" s="31">
        <f t="shared" si="8"/>
        <v>3.1377245508982035E-2</v>
      </c>
      <c r="EM24" s="31">
        <f t="shared" si="9"/>
        <v>2.7262247838616714E-2</v>
      </c>
      <c r="EN24" s="31">
        <f t="shared" si="10"/>
        <v>2.9499999999999998E-2</v>
      </c>
      <c r="EO24" s="31">
        <f t="shared" si="11"/>
        <v>3.3659217877094971E-2</v>
      </c>
      <c r="EP24" s="31">
        <f t="shared" si="12"/>
        <v>4.0893854748603353E-2</v>
      </c>
      <c r="EQ24" s="31">
        <f t="shared" si="13"/>
        <v>4.2193732193732195E-2</v>
      </c>
      <c r="ER24" s="31">
        <f t="shared" si="14"/>
        <v>4.5128205128205132E-2</v>
      </c>
      <c r="ES24" s="31">
        <f t="shared" si="15"/>
        <v>4.4478873239436618E-2</v>
      </c>
      <c r="ET24" s="31">
        <f t="shared" si="16"/>
        <v>4.7932011331444757E-2</v>
      </c>
      <c r="EU24" s="31">
        <f t="shared" si="17"/>
        <v>4.3133903133903133E-2</v>
      </c>
      <c r="EV24" s="31">
        <f t="shared" si="18"/>
        <v>4.6347305389221556E-2</v>
      </c>
      <c r="EW24" s="31">
        <f t="shared" si="19"/>
        <v>4.3029411764705885E-2</v>
      </c>
      <c r="EX24" s="31">
        <f t="shared" si="20"/>
        <v>5.466049382716049E-2</v>
      </c>
      <c r="EY24" s="31">
        <f t="shared" si="21"/>
        <v>5.4061538461538459E-2</v>
      </c>
      <c r="EZ24" s="31">
        <f t="shared" si="22"/>
        <v>5.5240963855421689E-2</v>
      </c>
      <c r="FA24" s="31">
        <f t="shared" si="23"/>
        <v>5.897832817337461E-2</v>
      </c>
      <c r="FB24" s="50">
        <f t="shared" si="24"/>
        <v>6.1265060240963856E-2</v>
      </c>
      <c r="FC24" s="50">
        <f t="shared" si="25"/>
        <v>5.3538011695906433E-2</v>
      </c>
      <c r="FD24" s="50">
        <f t="shared" si="26"/>
        <v>5.5846153846153844E-2</v>
      </c>
    </row>
    <row r="25" spans="1:160" ht="15" x14ac:dyDescent="0.25">
      <c r="A25" s="17" t="s">
        <v>76</v>
      </c>
      <c r="B25" s="19">
        <v>2260</v>
      </c>
      <c r="C25" s="19">
        <v>2097</v>
      </c>
      <c r="D25" s="19">
        <v>2120</v>
      </c>
      <c r="E25" s="19">
        <v>2156</v>
      </c>
      <c r="F25" s="19">
        <v>2275</v>
      </c>
      <c r="G25" s="19">
        <v>2145</v>
      </c>
      <c r="H25" s="19">
        <v>2235</v>
      </c>
      <c r="I25" s="19">
        <v>2424</v>
      </c>
      <c r="J25" s="19">
        <v>2552</v>
      </c>
      <c r="K25" s="19">
        <v>2441</v>
      </c>
      <c r="L25" s="19">
        <v>2541</v>
      </c>
      <c r="M25" s="19">
        <v>2304</v>
      </c>
      <c r="N25" s="19">
        <v>2288</v>
      </c>
      <c r="O25" s="19">
        <v>2232</v>
      </c>
      <c r="P25" s="19">
        <v>2259</v>
      </c>
      <c r="Q25" s="19">
        <v>2268</v>
      </c>
      <c r="R25" s="19">
        <v>2266</v>
      </c>
      <c r="S25" s="19">
        <v>2315</v>
      </c>
      <c r="T25" s="19">
        <v>2312</v>
      </c>
      <c r="U25" s="19">
        <v>2393</v>
      </c>
      <c r="V25" s="19">
        <v>2560</v>
      </c>
      <c r="W25" s="19">
        <v>2457</v>
      </c>
      <c r="X25" s="19">
        <v>2343</v>
      </c>
      <c r="Y25" s="19">
        <v>2273</v>
      </c>
      <c r="Z25" s="19">
        <v>2150</v>
      </c>
      <c r="AA25" s="19">
        <v>2063</v>
      </c>
      <c r="AB25" s="19">
        <v>1913</v>
      </c>
      <c r="AC25" s="19">
        <v>1893</v>
      </c>
      <c r="AD25" s="19">
        <v>1797</v>
      </c>
      <c r="AE25" s="19">
        <v>1756</v>
      </c>
      <c r="AF25" s="19">
        <v>1841</v>
      </c>
      <c r="AG25" s="19">
        <v>1938</v>
      </c>
      <c r="AH25" s="19">
        <v>2041</v>
      </c>
      <c r="AI25" s="19">
        <v>2100</v>
      </c>
      <c r="AJ25" s="19">
        <v>2068</v>
      </c>
      <c r="AK25" s="19">
        <v>2031</v>
      </c>
      <c r="AL25" s="19">
        <v>2024</v>
      </c>
      <c r="AM25" s="19">
        <v>2133</v>
      </c>
      <c r="AN25" s="19">
        <v>2223</v>
      </c>
      <c r="AO25" s="19">
        <v>2245</v>
      </c>
      <c r="AP25" s="19">
        <v>2371</v>
      </c>
      <c r="AQ25" s="19">
        <v>2697</v>
      </c>
      <c r="AR25" s="19">
        <v>3020</v>
      </c>
      <c r="AS25" s="19">
        <v>3432</v>
      </c>
      <c r="AT25" s="19">
        <v>4147</v>
      </c>
      <c r="AU25" s="19">
        <v>4370</v>
      </c>
      <c r="AV25" s="19">
        <v>4626</v>
      </c>
      <c r="AW25" s="19">
        <v>4656</v>
      </c>
      <c r="AX25" s="19">
        <v>4531</v>
      </c>
      <c r="AY25" s="19">
        <v>4574</v>
      </c>
      <c r="AZ25" s="19">
        <v>4641</v>
      </c>
      <c r="BA25" s="19">
        <v>4575</v>
      </c>
      <c r="BB25" s="19">
        <v>4513</v>
      </c>
      <c r="BC25" s="19">
        <v>4418</v>
      </c>
      <c r="BD25" s="19">
        <v>4426</v>
      </c>
      <c r="BE25" s="19">
        <v>4753</v>
      </c>
      <c r="BF25" s="19">
        <v>4759</v>
      </c>
      <c r="BG25" s="19">
        <v>4740</v>
      </c>
      <c r="BH25" s="19">
        <v>4678</v>
      </c>
      <c r="BI25" s="19">
        <v>4372</v>
      </c>
      <c r="BJ25" s="19">
        <v>4192</v>
      </c>
      <c r="BK25" s="19">
        <v>4048</v>
      </c>
      <c r="BL25" s="19">
        <v>4072</v>
      </c>
      <c r="BM25" s="19">
        <v>3906</v>
      </c>
      <c r="BN25" s="19">
        <v>3895</v>
      </c>
      <c r="BO25" s="19">
        <v>3895</v>
      </c>
      <c r="BP25" s="19">
        <v>3957</v>
      </c>
      <c r="BQ25" s="19">
        <v>4129</v>
      </c>
      <c r="BR25" s="19">
        <v>4265</v>
      </c>
      <c r="BS25" s="19">
        <v>4275</v>
      </c>
      <c r="BT25" s="19">
        <v>4323</v>
      </c>
      <c r="BU25" s="19">
        <v>4264</v>
      </c>
      <c r="BV25" s="19">
        <v>4179</v>
      </c>
      <c r="BW25" s="19">
        <v>4250</v>
      </c>
      <c r="BX25" s="19">
        <v>4268</v>
      </c>
      <c r="BY25" s="19">
        <v>4325</v>
      </c>
      <c r="BZ25" s="19">
        <v>4327</v>
      </c>
      <c r="CA25" s="19">
        <v>4264</v>
      </c>
      <c r="CB25" s="19">
        <v>4316</v>
      </c>
      <c r="CC25" s="19">
        <v>4553</v>
      </c>
      <c r="CD25" s="19">
        <v>4730</v>
      </c>
      <c r="CE25" s="19">
        <v>4691</v>
      </c>
      <c r="CF25" s="19">
        <v>4494</v>
      </c>
      <c r="CG25" s="19">
        <v>4456</v>
      </c>
      <c r="CH25" s="49">
        <v>4323</v>
      </c>
      <c r="CI25" s="49">
        <v>4309</v>
      </c>
      <c r="CJ25" s="49">
        <v>4347</v>
      </c>
      <c r="CK25" s="49">
        <v>4369</v>
      </c>
      <c r="CL25" s="49">
        <v>4443</v>
      </c>
      <c r="CM25" s="49">
        <v>4448</v>
      </c>
      <c r="CN25" s="49">
        <v>4473</v>
      </c>
      <c r="CO25" s="17" t="s">
        <v>76</v>
      </c>
      <c r="CT25" t="s">
        <v>76</v>
      </c>
      <c r="CV25" t="s">
        <v>76</v>
      </c>
      <c r="CX25">
        <v>83500</v>
      </c>
      <c r="CY25">
        <v>85000</v>
      </c>
      <c r="CZ25">
        <v>85900</v>
      </c>
      <c r="DA25">
        <v>86200</v>
      </c>
      <c r="DB25">
        <v>87200</v>
      </c>
      <c r="DC25">
        <v>86500</v>
      </c>
      <c r="DD25">
        <v>87400</v>
      </c>
      <c r="DE25">
        <v>88600</v>
      </c>
      <c r="DF25">
        <v>88000</v>
      </c>
      <c r="DG25">
        <v>86800</v>
      </c>
      <c r="DH25">
        <v>86500</v>
      </c>
      <c r="DI25">
        <v>85900</v>
      </c>
      <c r="DJ25">
        <v>84900</v>
      </c>
      <c r="DK25">
        <v>84300</v>
      </c>
      <c r="DL25">
        <v>86000</v>
      </c>
      <c r="DM25">
        <v>90100</v>
      </c>
      <c r="DN25">
        <v>88700</v>
      </c>
      <c r="DO25">
        <v>90100</v>
      </c>
      <c r="DP25">
        <v>89300</v>
      </c>
      <c r="DQ25">
        <v>88400</v>
      </c>
      <c r="DR25">
        <v>88200</v>
      </c>
      <c r="DS25">
        <v>89800</v>
      </c>
      <c r="DT25">
        <v>89500</v>
      </c>
      <c r="DU25">
        <v>86200</v>
      </c>
      <c r="DV25">
        <v>91200</v>
      </c>
      <c r="DW25">
        <v>94300</v>
      </c>
      <c r="DX25">
        <v>94900</v>
      </c>
      <c r="DY25" s="19"/>
      <c r="DZ25" s="19"/>
      <c r="EA25" s="19"/>
      <c r="EB25" s="19"/>
      <c r="ED25" s="31">
        <f t="shared" si="0"/>
        <v>2.9233532934131737E-2</v>
      </c>
      <c r="EE25" s="31">
        <f t="shared" si="1"/>
        <v>2.6917647058823529E-2</v>
      </c>
      <c r="EF25" s="31">
        <f t="shared" si="2"/>
        <v>2.6402793946449361E-2</v>
      </c>
      <c r="EG25" s="31">
        <f t="shared" si="3"/>
        <v>2.6821345707656614E-2</v>
      </c>
      <c r="EH25" s="31">
        <f t="shared" si="4"/>
        <v>2.8176605504587157E-2</v>
      </c>
      <c r="EI25" s="31">
        <f t="shared" si="5"/>
        <v>2.485549132947977E-2</v>
      </c>
      <c r="EJ25" s="31">
        <f t="shared" si="6"/>
        <v>2.165903890160183E-2</v>
      </c>
      <c r="EK25" s="31">
        <f t="shared" si="7"/>
        <v>2.0778781038374716E-2</v>
      </c>
      <c r="EL25" s="31">
        <f t="shared" si="8"/>
        <v>2.3863636363636365E-2</v>
      </c>
      <c r="EM25" s="31">
        <f t="shared" si="9"/>
        <v>2.3317972350230413E-2</v>
      </c>
      <c r="EN25" s="31">
        <f t="shared" si="10"/>
        <v>2.5953757225433527E-2</v>
      </c>
      <c r="EO25" s="31">
        <f t="shared" si="11"/>
        <v>3.5157159487776486E-2</v>
      </c>
      <c r="EP25" s="31">
        <f t="shared" si="12"/>
        <v>5.1472320376914016E-2</v>
      </c>
      <c r="EQ25" s="31">
        <f t="shared" si="13"/>
        <v>5.3748517200474494E-2</v>
      </c>
      <c r="ER25" s="31">
        <f t="shared" si="14"/>
        <v>5.3197674418604651E-2</v>
      </c>
      <c r="ES25" s="31">
        <f t="shared" si="15"/>
        <v>4.912319644839068E-2</v>
      </c>
      <c r="ET25" s="31">
        <f t="shared" si="16"/>
        <v>5.343855693348365E-2</v>
      </c>
      <c r="EU25" s="31">
        <f t="shared" si="17"/>
        <v>4.6526082130965596E-2</v>
      </c>
      <c r="EV25" s="31">
        <f t="shared" si="18"/>
        <v>4.374020156774916E-2</v>
      </c>
      <c r="EW25" s="31">
        <f t="shared" si="19"/>
        <v>4.4762443438914029E-2</v>
      </c>
      <c r="EX25" s="31">
        <f t="shared" si="20"/>
        <v>4.8469387755102039E-2</v>
      </c>
      <c r="EY25" s="31">
        <f t="shared" si="21"/>
        <v>4.6536748329621382E-2</v>
      </c>
      <c r="EZ25" s="31">
        <f t="shared" si="22"/>
        <v>4.8324022346368713E-2</v>
      </c>
      <c r="FA25" s="31">
        <f t="shared" si="23"/>
        <v>5.0069605568445474E-2</v>
      </c>
      <c r="FB25" s="50">
        <f t="shared" si="24"/>
        <v>5.1436403508771933E-2</v>
      </c>
      <c r="FC25" s="50">
        <f t="shared" si="25"/>
        <v>4.5843054082714739E-2</v>
      </c>
      <c r="FD25" s="50">
        <f t="shared" si="26"/>
        <v>4.6037934668071656E-2</v>
      </c>
    </row>
    <row r="26" spans="1:160" ht="15" x14ac:dyDescent="0.25">
      <c r="A26" s="17" t="s">
        <v>77</v>
      </c>
      <c r="B26" s="19">
        <v>1072</v>
      </c>
      <c r="C26" s="19">
        <v>1078</v>
      </c>
      <c r="D26" s="19">
        <v>1046</v>
      </c>
      <c r="E26" s="19">
        <v>1056</v>
      </c>
      <c r="F26" s="19">
        <v>1053</v>
      </c>
      <c r="G26" s="19">
        <v>1057</v>
      </c>
      <c r="H26" s="19">
        <v>1107</v>
      </c>
      <c r="I26" s="19">
        <v>1144</v>
      </c>
      <c r="J26" s="19">
        <v>1228</v>
      </c>
      <c r="K26" s="19">
        <v>1224</v>
      </c>
      <c r="L26" s="19">
        <v>1206</v>
      </c>
      <c r="M26" s="19">
        <v>1125</v>
      </c>
      <c r="N26" s="19">
        <v>1144</v>
      </c>
      <c r="O26" s="19">
        <v>1344</v>
      </c>
      <c r="P26" s="19">
        <v>1322</v>
      </c>
      <c r="Q26" s="19">
        <v>1235</v>
      </c>
      <c r="R26" s="19">
        <v>1193</v>
      </c>
      <c r="S26" s="19">
        <v>1155</v>
      </c>
      <c r="T26" s="19">
        <v>1101</v>
      </c>
      <c r="U26" s="19">
        <v>1180</v>
      </c>
      <c r="V26" s="19">
        <v>1204</v>
      </c>
      <c r="W26" s="19">
        <v>1235</v>
      </c>
      <c r="X26" s="19">
        <v>1216</v>
      </c>
      <c r="Y26" s="19">
        <v>1187</v>
      </c>
      <c r="Z26" s="19">
        <v>1157</v>
      </c>
      <c r="AA26" s="19">
        <v>1076</v>
      </c>
      <c r="AB26" s="19">
        <v>1079</v>
      </c>
      <c r="AC26" s="19">
        <v>1015</v>
      </c>
      <c r="AD26" s="19">
        <v>960</v>
      </c>
      <c r="AE26" s="19">
        <v>888</v>
      </c>
      <c r="AF26" s="19">
        <v>889</v>
      </c>
      <c r="AG26" s="19">
        <v>969</v>
      </c>
      <c r="AH26" s="19">
        <v>1077</v>
      </c>
      <c r="AI26" s="19">
        <v>1031</v>
      </c>
      <c r="AJ26" s="19">
        <v>1111</v>
      </c>
      <c r="AK26" s="19">
        <v>1079</v>
      </c>
      <c r="AL26" s="19">
        <v>1175</v>
      </c>
      <c r="AM26" s="19">
        <v>1245</v>
      </c>
      <c r="AN26" s="19">
        <v>1329</v>
      </c>
      <c r="AO26" s="19">
        <v>1393</v>
      </c>
      <c r="AP26" s="19">
        <v>1413</v>
      </c>
      <c r="AQ26" s="19">
        <v>1644</v>
      </c>
      <c r="AR26" s="19">
        <v>1639</v>
      </c>
      <c r="AS26" s="19">
        <v>1853</v>
      </c>
      <c r="AT26" s="19">
        <v>2446</v>
      </c>
      <c r="AU26" s="19">
        <v>2577</v>
      </c>
      <c r="AV26" s="19">
        <v>2600</v>
      </c>
      <c r="AW26" s="19">
        <v>2653</v>
      </c>
      <c r="AX26" s="19">
        <v>2698</v>
      </c>
      <c r="AY26" s="19">
        <v>2782</v>
      </c>
      <c r="AZ26" s="19">
        <v>2852</v>
      </c>
      <c r="BA26" s="19">
        <v>2735</v>
      </c>
      <c r="BB26" s="19">
        <v>2744</v>
      </c>
      <c r="BC26" s="19">
        <v>2834</v>
      </c>
      <c r="BD26" s="19">
        <v>2763</v>
      </c>
      <c r="BE26" s="19">
        <v>2949</v>
      </c>
      <c r="BF26" s="19">
        <v>2974</v>
      </c>
      <c r="BG26" s="19">
        <v>2966</v>
      </c>
      <c r="BH26" s="19">
        <v>2799</v>
      </c>
      <c r="BI26" s="19">
        <v>2705</v>
      </c>
      <c r="BJ26" s="19">
        <v>2473</v>
      </c>
      <c r="BK26" s="19">
        <v>2419</v>
      </c>
      <c r="BL26" s="19">
        <v>2355</v>
      </c>
      <c r="BM26" s="19">
        <v>2316</v>
      </c>
      <c r="BN26" s="19">
        <v>2237</v>
      </c>
      <c r="BO26" s="19">
        <v>2204</v>
      </c>
      <c r="BP26" s="19">
        <v>2188</v>
      </c>
      <c r="BQ26" s="19">
        <v>2334</v>
      </c>
      <c r="BR26" s="19">
        <v>2469</v>
      </c>
      <c r="BS26" s="19">
        <v>2426</v>
      </c>
      <c r="BT26" s="19">
        <v>2426</v>
      </c>
      <c r="BU26" s="19">
        <v>2424</v>
      </c>
      <c r="BV26" s="19">
        <v>2337</v>
      </c>
      <c r="BW26" s="19">
        <v>2385</v>
      </c>
      <c r="BX26" s="19">
        <v>2489</v>
      </c>
      <c r="BY26" s="19">
        <v>2460</v>
      </c>
      <c r="BZ26" s="19">
        <v>2351</v>
      </c>
      <c r="CA26" s="19">
        <v>2238</v>
      </c>
      <c r="CB26" s="19">
        <v>2195</v>
      </c>
      <c r="CC26" s="19">
        <v>2364</v>
      </c>
      <c r="CD26" s="19">
        <v>2455</v>
      </c>
      <c r="CE26" s="19">
        <v>2521</v>
      </c>
      <c r="CF26" s="19">
        <v>2362</v>
      </c>
      <c r="CG26" s="19">
        <v>2382</v>
      </c>
      <c r="CH26" s="49">
        <v>2336</v>
      </c>
      <c r="CI26" s="49">
        <v>2210</v>
      </c>
      <c r="CJ26" s="49">
        <v>2234</v>
      </c>
      <c r="CK26" s="49">
        <v>2273</v>
      </c>
      <c r="CL26" s="49">
        <v>2228</v>
      </c>
      <c r="CM26" s="49">
        <v>2148</v>
      </c>
      <c r="CN26" s="49">
        <v>2094</v>
      </c>
      <c r="CO26" s="17" t="s">
        <v>77</v>
      </c>
      <c r="CT26" t="s">
        <v>77</v>
      </c>
      <c r="CV26" t="s">
        <v>77</v>
      </c>
      <c r="CX26">
        <v>88000</v>
      </c>
      <c r="CY26">
        <v>91000</v>
      </c>
      <c r="CZ26">
        <v>91600</v>
      </c>
      <c r="DA26">
        <v>90800</v>
      </c>
      <c r="DB26">
        <v>91300</v>
      </c>
      <c r="DC26">
        <v>90700</v>
      </c>
      <c r="DD26">
        <v>89200</v>
      </c>
      <c r="DE26">
        <v>88500</v>
      </c>
      <c r="DF26">
        <v>88000</v>
      </c>
      <c r="DG26">
        <v>86100</v>
      </c>
      <c r="DH26">
        <v>88500</v>
      </c>
      <c r="DI26">
        <v>88900</v>
      </c>
      <c r="DJ26">
        <v>89500</v>
      </c>
      <c r="DK26">
        <v>88600</v>
      </c>
      <c r="DL26">
        <v>88900</v>
      </c>
      <c r="DM26">
        <v>87700</v>
      </c>
      <c r="DN26">
        <v>87600</v>
      </c>
      <c r="DO26">
        <v>87900</v>
      </c>
      <c r="DP26">
        <v>86800</v>
      </c>
      <c r="DQ26">
        <v>88200</v>
      </c>
      <c r="DR26">
        <v>89100</v>
      </c>
      <c r="DS26">
        <v>91200</v>
      </c>
      <c r="DT26">
        <v>93400</v>
      </c>
      <c r="DU26">
        <v>91900</v>
      </c>
      <c r="DV26">
        <v>92900</v>
      </c>
      <c r="DW26">
        <v>91500</v>
      </c>
      <c r="DX26">
        <v>91800</v>
      </c>
      <c r="DY26" s="19"/>
      <c r="DZ26" s="19"/>
      <c r="EA26" s="19"/>
      <c r="EB26" s="19"/>
      <c r="ED26" s="31">
        <f t="shared" si="0"/>
        <v>1.3909090909090909E-2</v>
      </c>
      <c r="EE26" s="31">
        <f t="shared" si="1"/>
        <v>1.2571428571428572E-2</v>
      </c>
      <c r="EF26" s="31">
        <f t="shared" si="2"/>
        <v>1.3482532751091703E-2</v>
      </c>
      <c r="EG26" s="31">
        <f t="shared" si="3"/>
        <v>1.2125550660792952E-2</v>
      </c>
      <c r="EH26" s="31">
        <f t="shared" si="4"/>
        <v>1.352683461117196E-2</v>
      </c>
      <c r="EI26" s="31">
        <f t="shared" si="5"/>
        <v>1.2756339581036384E-2</v>
      </c>
      <c r="EJ26" s="31">
        <f t="shared" si="6"/>
        <v>1.1378923766816143E-2</v>
      </c>
      <c r="EK26" s="31">
        <f t="shared" si="7"/>
        <v>1.0045197740112994E-2</v>
      </c>
      <c r="EL26" s="31">
        <f t="shared" si="8"/>
        <v>1.1715909090909091E-2</v>
      </c>
      <c r="EM26" s="31">
        <f t="shared" si="9"/>
        <v>1.364692218350755E-2</v>
      </c>
      <c r="EN26" s="31">
        <f t="shared" si="10"/>
        <v>1.5740112994350283E-2</v>
      </c>
      <c r="EO26" s="31">
        <f t="shared" si="11"/>
        <v>1.8436445444319459E-2</v>
      </c>
      <c r="EP26" s="31">
        <f t="shared" si="12"/>
        <v>2.8793296089385474E-2</v>
      </c>
      <c r="EQ26" s="31">
        <f t="shared" si="13"/>
        <v>3.0451467268623026E-2</v>
      </c>
      <c r="ER26" s="31">
        <f t="shared" si="14"/>
        <v>3.076490438695163E-2</v>
      </c>
      <c r="ES26" s="31">
        <f t="shared" si="15"/>
        <v>3.1505131128848347E-2</v>
      </c>
      <c r="ET26" s="31">
        <f t="shared" si="16"/>
        <v>3.3858447488584478E-2</v>
      </c>
      <c r="EU26" s="31">
        <f t="shared" si="17"/>
        <v>2.8134243458475542E-2</v>
      </c>
      <c r="EV26" s="31">
        <f t="shared" si="18"/>
        <v>2.6682027649769586E-2</v>
      </c>
      <c r="EW26" s="31">
        <f t="shared" si="19"/>
        <v>2.4807256235827663E-2</v>
      </c>
      <c r="EX26" s="31">
        <f t="shared" si="20"/>
        <v>2.722783389450056E-2</v>
      </c>
      <c r="EY26" s="31">
        <f t="shared" si="21"/>
        <v>2.5624999999999998E-2</v>
      </c>
      <c r="EZ26" s="31">
        <f t="shared" si="22"/>
        <v>2.6338329764453963E-2</v>
      </c>
      <c r="FA26" s="31">
        <f t="shared" si="23"/>
        <v>2.3884657236126223E-2</v>
      </c>
      <c r="FB26" s="50">
        <f t="shared" si="24"/>
        <v>2.7136706135629709E-2</v>
      </c>
      <c r="FC26" s="50">
        <f t="shared" si="25"/>
        <v>2.5530054644808745E-2</v>
      </c>
      <c r="FD26" s="50">
        <f t="shared" si="26"/>
        <v>2.4760348583877996E-2</v>
      </c>
    </row>
    <row r="27" spans="1:160" ht="15" x14ac:dyDescent="0.25">
      <c r="A27" s="17" t="s">
        <v>78</v>
      </c>
      <c r="B27" s="19">
        <v>1304</v>
      </c>
      <c r="C27" s="19">
        <v>1264</v>
      </c>
      <c r="D27" s="19">
        <v>1287</v>
      </c>
      <c r="E27" s="19">
        <v>1288</v>
      </c>
      <c r="F27" s="19">
        <v>1308</v>
      </c>
      <c r="G27" s="19">
        <v>1310</v>
      </c>
      <c r="H27" s="19">
        <v>1386</v>
      </c>
      <c r="I27" s="19">
        <v>1473</v>
      </c>
      <c r="J27" s="19">
        <v>1531</v>
      </c>
      <c r="K27" s="19">
        <v>1541</v>
      </c>
      <c r="L27" s="19">
        <v>1565</v>
      </c>
      <c r="M27" s="19">
        <v>1528</v>
      </c>
      <c r="N27" s="19">
        <v>1445</v>
      </c>
      <c r="O27" s="19">
        <v>1390</v>
      </c>
      <c r="P27" s="19">
        <v>1409</v>
      </c>
      <c r="Q27" s="19">
        <v>1340</v>
      </c>
      <c r="R27" s="19">
        <v>1355</v>
      </c>
      <c r="S27" s="19">
        <v>1319</v>
      </c>
      <c r="T27" s="19">
        <v>1372</v>
      </c>
      <c r="U27" s="19">
        <v>1482</v>
      </c>
      <c r="V27" s="19">
        <v>1468</v>
      </c>
      <c r="W27" s="19">
        <v>1428</v>
      </c>
      <c r="X27" s="19">
        <v>1293</v>
      </c>
      <c r="Y27" s="19">
        <v>1245</v>
      </c>
      <c r="Z27" s="19">
        <v>1152</v>
      </c>
      <c r="AA27" s="19">
        <v>1205</v>
      </c>
      <c r="AB27" s="19">
        <v>1153</v>
      </c>
      <c r="AC27" s="19">
        <v>1113</v>
      </c>
      <c r="AD27" s="19">
        <v>1093</v>
      </c>
      <c r="AE27" s="19">
        <v>1077</v>
      </c>
      <c r="AF27" s="19">
        <v>1134</v>
      </c>
      <c r="AG27" s="19">
        <v>1230</v>
      </c>
      <c r="AH27" s="19">
        <v>1246</v>
      </c>
      <c r="AI27" s="19">
        <v>1226</v>
      </c>
      <c r="AJ27" s="19">
        <v>1190</v>
      </c>
      <c r="AK27" s="19">
        <v>1185</v>
      </c>
      <c r="AL27" s="19">
        <v>1120</v>
      </c>
      <c r="AM27" s="19">
        <v>1151</v>
      </c>
      <c r="AN27" s="19">
        <v>1276</v>
      </c>
      <c r="AO27" s="19">
        <v>1383</v>
      </c>
      <c r="AP27" s="19">
        <v>1423</v>
      </c>
      <c r="AQ27" s="19">
        <v>1617</v>
      </c>
      <c r="AR27" s="19">
        <v>1864</v>
      </c>
      <c r="AS27" s="19">
        <v>2088</v>
      </c>
      <c r="AT27" s="19">
        <v>2453</v>
      </c>
      <c r="AU27" s="19">
        <v>2564</v>
      </c>
      <c r="AV27" s="19">
        <v>2579</v>
      </c>
      <c r="AW27" s="19">
        <v>2538</v>
      </c>
      <c r="AX27" s="19">
        <v>2474</v>
      </c>
      <c r="AY27" s="19">
        <v>2355</v>
      </c>
      <c r="AZ27" s="19">
        <v>2354</v>
      </c>
      <c r="BA27" s="19">
        <v>2369</v>
      </c>
      <c r="BB27" s="19">
        <v>2390</v>
      </c>
      <c r="BC27" s="19">
        <v>2403</v>
      </c>
      <c r="BD27" s="19">
        <v>2403</v>
      </c>
      <c r="BE27" s="19">
        <v>2524</v>
      </c>
      <c r="BF27" s="19">
        <v>2515</v>
      </c>
      <c r="BG27" s="19">
        <v>2485</v>
      </c>
      <c r="BH27" s="19">
        <v>2384</v>
      </c>
      <c r="BI27" s="19">
        <v>2151</v>
      </c>
      <c r="BJ27" s="19">
        <v>1991</v>
      </c>
      <c r="BK27" s="19">
        <v>1968</v>
      </c>
      <c r="BL27" s="19">
        <v>1937</v>
      </c>
      <c r="BM27" s="19">
        <v>1933</v>
      </c>
      <c r="BN27" s="19">
        <v>1954</v>
      </c>
      <c r="BO27" s="19">
        <v>1980</v>
      </c>
      <c r="BP27" s="19">
        <v>2060</v>
      </c>
      <c r="BQ27" s="19">
        <v>2178</v>
      </c>
      <c r="BR27" s="19">
        <v>2178</v>
      </c>
      <c r="BS27" s="19">
        <v>2252</v>
      </c>
      <c r="BT27" s="19">
        <v>2274</v>
      </c>
      <c r="BU27" s="19">
        <v>2201</v>
      </c>
      <c r="BV27" s="19">
        <v>2170</v>
      </c>
      <c r="BW27" s="19">
        <v>2288</v>
      </c>
      <c r="BX27" s="19">
        <v>2332</v>
      </c>
      <c r="BY27" s="19">
        <v>2326</v>
      </c>
      <c r="BZ27" s="19">
        <v>2341</v>
      </c>
      <c r="CA27" s="19">
        <v>2411</v>
      </c>
      <c r="CB27" s="19">
        <v>2471</v>
      </c>
      <c r="CC27" s="19">
        <v>2630</v>
      </c>
      <c r="CD27" s="19">
        <v>2632</v>
      </c>
      <c r="CE27" s="19">
        <v>2552</v>
      </c>
      <c r="CF27" s="19">
        <v>2391</v>
      </c>
      <c r="CG27" s="19">
        <v>2349</v>
      </c>
      <c r="CH27" s="49">
        <v>2283</v>
      </c>
      <c r="CI27" s="49">
        <v>2297</v>
      </c>
      <c r="CJ27" s="49">
        <v>2363</v>
      </c>
      <c r="CK27" s="49">
        <v>2377</v>
      </c>
      <c r="CL27" s="49">
        <v>2301</v>
      </c>
      <c r="CM27" s="49">
        <v>2327</v>
      </c>
      <c r="CN27" s="49">
        <v>2251</v>
      </c>
      <c r="CO27" s="17" t="s">
        <v>78</v>
      </c>
      <c r="CT27" t="s">
        <v>78</v>
      </c>
      <c r="CV27" t="s">
        <v>78</v>
      </c>
      <c r="CX27">
        <v>54000</v>
      </c>
      <c r="CY27">
        <v>51200</v>
      </c>
      <c r="CZ27">
        <v>50200</v>
      </c>
      <c r="DA27">
        <v>51100</v>
      </c>
      <c r="DB27">
        <v>50700</v>
      </c>
      <c r="DC27">
        <v>52700</v>
      </c>
      <c r="DD27">
        <v>52500</v>
      </c>
      <c r="DE27">
        <v>52200</v>
      </c>
      <c r="DF27">
        <v>53300</v>
      </c>
      <c r="DG27">
        <v>51800</v>
      </c>
      <c r="DH27">
        <v>51700</v>
      </c>
      <c r="DI27">
        <v>52100</v>
      </c>
      <c r="DJ27">
        <v>51600</v>
      </c>
      <c r="DK27">
        <v>53400</v>
      </c>
      <c r="DL27">
        <v>53100</v>
      </c>
      <c r="DM27">
        <v>51400</v>
      </c>
      <c r="DN27">
        <v>51500</v>
      </c>
      <c r="DO27">
        <v>49800</v>
      </c>
      <c r="DP27">
        <v>51400</v>
      </c>
      <c r="DQ27">
        <v>53000</v>
      </c>
      <c r="DR27">
        <v>50900</v>
      </c>
      <c r="DS27">
        <v>52500</v>
      </c>
      <c r="DT27">
        <v>52600</v>
      </c>
      <c r="DU27">
        <v>51200</v>
      </c>
      <c r="DV27">
        <v>53500</v>
      </c>
      <c r="DW27">
        <v>53600</v>
      </c>
      <c r="DX27">
        <v>56000</v>
      </c>
      <c r="DY27" s="19"/>
      <c r="DZ27" s="19"/>
      <c r="EA27" s="19"/>
      <c r="EB27" s="19"/>
      <c r="ED27" s="31">
        <f t="shared" si="0"/>
        <v>2.8537037037037038E-2</v>
      </c>
      <c r="EE27" s="31">
        <f t="shared" si="1"/>
        <v>2.8222656249999999E-2</v>
      </c>
      <c r="EF27" s="31">
        <f t="shared" si="2"/>
        <v>2.6693227091633465E-2</v>
      </c>
      <c r="EG27" s="31">
        <f t="shared" si="3"/>
        <v>2.6849315068493151E-2</v>
      </c>
      <c r="EH27" s="31">
        <f t="shared" si="4"/>
        <v>2.816568047337278E-2</v>
      </c>
      <c r="EI27" s="31">
        <f t="shared" si="5"/>
        <v>2.1859582542694496E-2</v>
      </c>
      <c r="EJ27" s="31">
        <f t="shared" si="6"/>
        <v>2.12E-2</v>
      </c>
      <c r="EK27" s="31">
        <f t="shared" si="7"/>
        <v>2.1724137931034483E-2</v>
      </c>
      <c r="EL27" s="31">
        <f t="shared" si="8"/>
        <v>2.300187617260788E-2</v>
      </c>
      <c r="EM27" s="31">
        <f t="shared" si="9"/>
        <v>2.1621621621621623E-2</v>
      </c>
      <c r="EN27" s="31">
        <f t="shared" si="10"/>
        <v>2.6750483558994197E-2</v>
      </c>
      <c r="EO27" s="31">
        <f t="shared" si="11"/>
        <v>3.5777351247600765E-2</v>
      </c>
      <c r="EP27" s="31">
        <f t="shared" si="12"/>
        <v>4.9689922480620152E-2</v>
      </c>
      <c r="EQ27" s="31">
        <f t="shared" si="13"/>
        <v>4.6329588014981271E-2</v>
      </c>
      <c r="ER27" s="31">
        <f t="shared" si="14"/>
        <v>4.4613935969868172E-2</v>
      </c>
      <c r="ES27" s="31">
        <f t="shared" si="15"/>
        <v>4.6750972762645913E-2</v>
      </c>
      <c r="ET27" s="31">
        <f t="shared" si="16"/>
        <v>4.8252427184466019E-2</v>
      </c>
      <c r="EU27" s="31">
        <f t="shared" si="17"/>
        <v>3.9979919678714858E-2</v>
      </c>
      <c r="EV27" s="31">
        <f t="shared" si="18"/>
        <v>3.7607003891050581E-2</v>
      </c>
      <c r="EW27" s="31">
        <f t="shared" si="19"/>
        <v>3.8867924528301886E-2</v>
      </c>
      <c r="EX27" s="31">
        <f t="shared" si="20"/>
        <v>4.4243614931237719E-2</v>
      </c>
      <c r="EY27" s="31">
        <f t="shared" si="21"/>
        <v>4.1333333333333333E-2</v>
      </c>
      <c r="EZ27" s="31">
        <f t="shared" si="22"/>
        <v>4.4220532319391638E-2</v>
      </c>
      <c r="FA27" s="31">
        <f t="shared" si="23"/>
        <v>4.8261718750000002E-2</v>
      </c>
      <c r="FB27" s="50">
        <f t="shared" si="24"/>
        <v>4.7700934579439254E-2</v>
      </c>
      <c r="FC27" s="50">
        <f t="shared" si="25"/>
        <v>4.2593283582089553E-2</v>
      </c>
      <c r="FD27" s="50">
        <f t="shared" si="26"/>
        <v>4.2446428571428572E-2</v>
      </c>
    </row>
    <row r="28" spans="1:160" ht="15" x14ac:dyDescent="0.25">
      <c r="A28" s="17" t="s">
        <v>79</v>
      </c>
      <c r="B28" s="19">
        <v>869</v>
      </c>
      <c r="C28" s="19">
        <v>951</v>
      </c>
      <c r="D28" s="19">
        <v>1044</v>
      </c>
      <c r="E28" s="19">
        <v>1032</v>
      </c>
      <c r="F28" s="19">
        <v>1058</v>
      </c>
      <c r="G28" s="19">
        <v>1019</v>
      </c>
      <c r="H28" s="19">
        <v>986</v>
      </c>
      <c r="I28" s="19">
        <v>1133</v>
      </c>
      <c r="J28" s="19">
        <v>1210</v>
      </c>
      <c r="K28" s="19">
        <v>1235</v>
      </c>
      <c r="L28" s="19">
        <v>1254</v>
      </c>
      <c r="M28" s="19">
        <v>1213</v>
      </c>
      <c r="N28" s="19">
        <v>1171</v>
      </c>
      <c r="O28" s="19">
        <v>1202</v>
      </c>
      <c r="P28" s="19">
        <v>1189</v>
      </c>
      <c r="Q28" s="19">
        <v>1172</v>
      </c>
      <c r="R28" s="19">
        <v>1161</v>
      </c>
      <c r="S28" s="19">
        <v>1162</v>
      </c>
      <c r="T28" s="19">
        <v>1154</v>
      </c>
      <c r="U28" s="19">
        <v>1170</v>
      </c>
      <c r="V28" s="19">
        <v>1178</v>
      </c>
      <c r="W28" s="19">
        <v>1184</v>
      </c>
      <c r="X28" s="19">
        <v>1171</v>
      </c>
      <c r="Y28" s="19">
        <v>1124</v>
      </c>
      <c r="Z28" s="19">
        <v>1058</v>
      </c>
      <c r="AA28" s="19">
        <v>1056</v>
      </c>
      <c r="AB28" s="19">
        <v>1037</v>
      </c>
      <c r="AC28" s="19">
        <v>962</v>
      </c>
      <c r="AD28" s="19">
        <v>984</v>
      </c>
      <c r="AE28" s="19">
        <v>911</v>
      </c>
      <c r="AF28" s="19">
        <v>890</v>
      </c>
      <c r="AG28" s="19">
        <v>981</v>
      </c>
      <c r="AH28" s="19">
        <v>1005</v>
      </c>
      <c r="AI28" s="19">
        <v>997</v>
      </c>
      <c r="AJ28" s="19">
        <v>985</v>
      </c>
      <c r="AK28" s="19">
        <v>992</v>
      </c>
      <c r="AL28" s="19">
        <v>1018</v>
      </c>
      <c r="AM28" s="19">
        <v>1053</v>
      </c>
      <c r="AN28" s="19">
        <v>1217</v>
      </c>
      <c r="AO28" s="19">
        <v>1222</v>
      </c>
      <c r="AP28" s="19">
        <v>1307</v>
      </c>
      <c r="AQ28" s="19">
        <v>1452</v>
      </c>
      <c r="AR28" s="19">
        <v>1570</v>
      </c>
      <c r="AS28" s="19">
        <v>1756</v>
      </c>
      <c r="AT28" s="19">
        <v>2107</v>
      </c>
      <c r="AU28" s="19">
        <v>2310</v>
      </c>
      <c r="AV28" s="19">
        <v>2391</v>
      </c>
      <c r="AW28" s="19">
        <v>2395</v>
      </c>
      <c r="AX28" s="19">
        <v>2379</v>
      </c>
      <c r="AY28" s="19">
        <v>2437</v>
      </c>
      <c r="AZ28" s="19">
        <v>2541</v>
      </c>
      <c r="BA28" s="19">
        <v>2488</v>
      </c>
      <c r="BB28" s="19">
        <v>2415</v>
      </c>
      <c r="BC28" s="19">
        <v>2379</v>
      </c>
      <c r="BD28" s="19">
        <v>2324</v>
      </c>
      <c r="BE28" s="19">
        <v>2508</v>
      </c>
      <c r="BF28" s="19">
        <v>2544</v>
      </c>
      <c r="BG28" s="19">
        <v>2495</v>
      </c>
      <c r="BH28" s="19">
        <v>2369</v>
      </c>
      <c r="BI28" s="19">
        <v>2238</v>
      </c>
      <c r="BJ28" s="19">
        <v>2148</v>
      </c>
      <c r="BK28" s="19">
        <v>2122</v>
      </c>
      <c r="BL28" s="19">
        <v>2086</v>
      </c>
      <c r="BM28" s="19">
        <v>2129</v>
      </c>
      <c r="BN28" s="19">
        <v>2065</v>
      </c>
      <c r="BO28" s="19">
        <v>2038</v>
      </c>
      <c r="BP28" s="19">
        <v>2041</v>
      </c>
      <c r="BQ28" s="19">
        <v>2142</v>
      </c>
      <c r="BR28" s="19">
        <v>2284</v>
      </c>
      <c r="BS28" s="19">
        <v>2262</v>
      </c>
      <c r="BT28" s="19">
        <v>2222</v>
      </c>
      <c r="BU28" s="19">
        <v>2209</v>
      </c>
      <c r="BV28" s="19">
        <v>2231</v>
      </c>
      <c r="BW28" s="19">
        <v>2330</v>
      </c>
      <c r="BX28" s="19">
        <v>2430</v>
      </c>
      <c r="BY28" s="19">
        <v>2465</v>
      </c>
      <c r="BZ28" s="19">
        <v>2350</v>
      </c>
      <c r="CA28" s="19">
        <v>2292</v>
      </c>
      <c r="CB28" s="19">
        <v>2293</v>
      </c>
      <c r="CC28" s="19">
        <v>2468</v>
      </c>
      <c r="CD28" s="19">
        <v>2577</v>
      </c>
      <c r="CE28" s="19">
        <v>2545</v>
      </c>
      <c r="CF28" s="19">
        <v>2500</v>
      </c>
      <c r="CG28" s="19">
        <v>2486</v>
      </c>
      <c r="CH28" s="49">
        <v>2410</v>
      </c>
      <c r="CI28" s="49">
        <v>2438</v>
      </c>
      <c r="CJ28" s="49">
        <v>2389</v>
      </c>
      <c r="CK28" s="49">
        <v>2317</v>
      </c>
      <c r="CL28" s="49">
        <v>2368</v>
      </c>
      <c r="CM28" s="49">
        <v>2311</v>
      </c>
      <c r="CN28" s="49">
        <v>2221</v>
      </c>
      <c r="CO28" s="17" t="s">
        <v>79</v>
      </c>
      <c r="CT28" t="s">
        <v>79</v>
      </c>
      <c r="CV28" t="s">
        <v>79</v>
      </c>
      <c r="CX28">
        <v>87100</v>
      </c>
      <c r="CY28">
        <v>86100</v>
      </c>
      <c r="CZ28">
        <v>84900</v>
      </c>
      <c r="DA28">
        <v>84400</v>
      </c>
      <c r="DB28">
        <v>86300</v>
      </c>
      <c r="DC28">
        <v>86900</v>
      </c>
      <c r="DD28">
        <v>87800</v>
      </c>
      <c r="DE28">
        <v>89600</v>
      </c>
      <c r="DF28">
        <v>90200</v>
      </c>
      <c r="DG28">
        <v>91600</v>
      </c>
      <c r="DH28">
        <v>91900</v>
      </c>
      <c r="DI28">
        <v>91400</v>
      </c>
      <c r="DJ28">
        <v>89800</v>
      </c>
      <c r="DK28">
        <v>88200</v>
      </c>
      <c r="DL28">
        <v>89400</v>
      </c>
      <c r="DM28">
        <v>90000</v>
      </c>
      <c r="DN28">
        <v>91700</v>
      </c>
      <c r="DO28">
        <v>91700</v>
      </c>
      <c r="DP28">
        <v>90600</v>
      </c>
      <c r="DQ28">
        <v>89000</v>
      </c>
      <c r="DR28">
        <v>86800</v>
      </c>
      <c r="DS28">
        <v>85500</v>
      </c>
      <c r="DT28">
        <v>84500</v>
      </c>
      <c r="DU28">
        <v>85900</v>
      </c>
      <c r="DV28">
        <v>89800</v>
      </c>
      <c r="DW28">
        <v>89600</v>
      </c>
      <c r="DX28">
        <v>91100</v>
      </c>
      <c r="DY28" s="19"/>
      <c r="DZ28" s="19"/>
      <c r="EA28" s="19"/>
      <c r="EB28" s="19"/>
      <c r="ED28" s="31">
        <f t="shared" si="0"/>
        <v>1.4179104477611941E-2</v>
      </c>
      <c r="EE28" s="31">
        <f t="shared" si="1"/>
        <v>1.3600464576074332E-2</v>
      </c>
      <c r="EF28" s="31">
        <f t="shared" si="2"/>
        <v>1.3804475853945819E-2</v>
      </c>
      <c r="EG28" s="31">
        <f t="shared" si="3"/>
        <v>1.3672985781990521E-2</v>
      </c>
      <c r="EH28" s="31">
        <f t="shared" si="4"/>
        <v>1.3719582850521437E-2</v>
      </c>
      <c r="EI28" s="31">
        <f t="shared" si="5"/>
        <v>1.2174913693901036E-2</v>
      </c>
      <c r="EJ28" s="31">
        <f t="shared" si="6"/>
        <v>1.0956719817767654E-2</v>
      </c>
      <c r="EK28" s="31">
        <f t="shared" si="7"/>
        <v>9.9330357142857137E-3</v>
      </c>
      <c r="EL28" s="31">
        <f t="shared" si="8"/>
        <v>1.1053215077605321E-2</v>
      </c>
      <c r="EM28" s="31">
        <f t="shared" si="9"/>
        <v>1.1113537117903929E-2</v>
      </c>
      <c r="EN28" s="31">
        <f t="shared" si="10"/>
        <v>1.3297062023939064E-2</v>
      </c>
      <c r="EO28" s="31">
        <f t="shared" si="11"/>
        <v>1.7177242888402625E-2</v>
      </c>
      <c r="EP28" s="31">
        <f t="shared" si="12"/>
        <v>2.5723830734966594E-2</v>
      </c>
      <c r="EQ28" s="31">
        <f t="shared" si="13"/>
        <v>2.6972789115646257E-2</v>
      </c>
      <c r="ER28" s="31">
        <f t="shared" si="14"/>
        <v>2.7829977628635347E-2</v>
      </c>
      <c r="ES28" s="31">
        <f t="shared" si="15"/>
        <v>2.5822222222222222E-2</v>
      </c>
      <c r="ET28" s="31">
        <f t="shared" si="16"/>
        <v>2.7208287895310795E-2</v>
      </c>
      <c r="EU28" s="31">
        <f t="shared" si="17"/>
        <v>2.3424209378407852E-2</v>
      </c>
      <c r="EV28" s="31">
        <f t="shared" si="18"/>
        <v>2.3498896247240619E-2</v>
      </c>
      <c r="EW28" s="31">
        <f t="shared" si="19"/>
        <v>2.2932584269662923E-2</v>
      </c>
      <c r="EX28" s="31">
        <f t="shared" si="20"/>
        <v>2.6059907834101382E-2</v>
      </c>
      <c r="EY28" s="31">
        <f t="shared" si="21"/>
        <v>2.6093567251461988E-2</v>
      </c>
      <c r="EZ28" s="31">
        <f t="shared" si="22"/>
        <v>2.9171597633136096E-2</v>
      </c>
      <c r="FA28" s="31">
        <f t="shared" si="23"/>
        <v>2.6693830034924329E-2</v>
      </c>
      <c r="FB28" s="50">
        <f t="shared" si="24"/>
        <v>2.8340757238307351E-2</v>
      </c>
      <c r="FC28" s="50">
        <f t="shared" si="25"/>
        <v>2.689732142857143E-2</v>
      </c>
      <c r="FD28" s="50">
        <f t="shared" si="26"/>
        <v>2.5433589462129529E-2</v>
      </c>
    </row>
    <row r="29" spans="1:160" ht="15" x14ac:dyDescent="0.25">
      <c r="A29" s="17" t="s">
        <v>80</v>
      </c>
      <c r="B29" s="19">
        <v>2101</v>
      </c>
      <c r="C29" s="19">
        <v>2153</v>
      </c>
      <c r="D29" s="19">
        <v>2083</v>
      </c>
      <c r="E29" s="19">
        <v>2053</v>
      </c>
      <c r="F29" s="19">
        <v>2087</v>
      </c>
      <c r="G29" s="19">
        <v>2047</v>
      </c>
      <c r="H29" s="19">
        <v>2046</v>
      </c>
      <c r="I29" s="19">
        <v>2216</v>
      </c>
      <c r="J29" s="19">
        <v>2271</v>
      </c>
      <c r="K29" s="19">
        <v>2327</v>
      </c>
      <c r="L29" s="19">
        <v>2273</v>
      </c>
      <c r="M29" s="19">
        <v>2292</v>
      </c>
      <c r="N29" s="19">
        <v>2339</v>
      </c>
      <c r="O29" s="19">
        <v>2477</v>
      </c>
      <c r="P29" s="19">
        <v>2496</v>
      </c>
      <c r="Q29" s="19">
        <v>2399</v>
      </c>
      <c r="R29" s="19">
        <v>2444</v>
      </c>
      <c r="S29" s="19">
        <v>2409</v>
      </c>
      <c r="T29" s="19">
        <v>2310</v>
      </c>
      <c r="U29" s="19">
        <v>2376</v>
      </c>
      <c r="V29" s="19">
        <v>2437</v>
      </c>
      <c r="W29" s="19">
        <v>2363</v>
      </c>
      <c r="X29" s="19">
        <v>2257</v>
      </c>
      <c r="Y29" s="19">
        <v>2245</v>
      </c>
      <c r="Z29" s="19">
        <v>2258</v>
      </c>
      <c r="AA29" s="19">
        <v>2301</v>
      </c>
      <c r="AB29" s="19">
        <v>2256</v>
      </c>
      <c r="AC29" s="19">
        <v>2180</v>
      </c>
      <c r="AD29" s="19">
        <v>2049</v>
      </c>
      <c r="AE29" s="19">
        <v>1943</v>
      </c>
      <c r="AF29" s="19">
        <v>1918</v>
      </c>
      <c r="AG29" s="19">
        <v>1925</v>
      </c>
      <c r="AH29" s="19">
        <v>2010</v>
      </c>
      <c r="AI29" s="19">
        <v>2029</v>
      </c>
      <c r="AJ29" s="19">
        <v>2070</v>
      </c>
      <c r="AK29" s="19">
        <v>2133</v>
      </c>
      <c r="AL29" s="19">
        <v>2174</v>
      </c>
      <c r="AM29" s="19">
        <v>2263</v>
      </c>
      <c r="AN29" s="19">
        <v>2359</v>
      </c>
      <c r="AO29" s="19">
        <v>2402</v>
      </c>
      <c r="AP29" s="19">
        <v>2397</v>
      </c>
      <c r="AQ29" s="19">
        <v>2521</v>
      </c>
      <c r="AR29" s="19">
        <v>2776</v>
      </c>
      <c r="AS29" s="19">
        <v>3114</v>
      </c>
      <c r="AT29" s="19">
        <v>3593</v>
      </c>
      <c r="AU29" s="19">
        <v>3935</v>
      </c>
      <c r="AV29" s="19">
        <v>4088</v>
      </c>
      <c r="AW29" s="19">
        <v>4168</v>
      </c>
      <c r="AX29" s="19">
        <v>4119</v>
      </c>
      <c r="AY29" s="19">
        <v>4145</v>
      </c>
      <c r="AZ29" s="19">
        <v>4160</v>
      </c>
      <c r="BA29" s="19">
        <v>4075</v>
      </c>
      <c r="BB29" s="19">
        <v>4019</v>
      </c>
      <c r="BC29" s="19">
        <v>3889</v>
      </c>
      <c r="BD29" s="19">
        <v>3830</v>
      </c>
      <c r="BE29" s="19">
        <v>4183</v>
      </c>
      <c r="BF29" s="19">
        <v>4129</v>
      </c>
      <c r="BG29" s="19">
        <v>4111</v>
      </c>
      <c r="BH29" s="19">
        <v>4166</v>
      </c>
      <c r="BI29" s="19">
        <v>3854</v>
      </c>
      <c r="BJ29" s="19">
        <v>3621</v>
      </c>
      <c r="BK29" s="19">
        <v>3699</v>
      </c>
      <c r="BL29" s="19">
        <v>3725</v>
      </c>
      <c r="BM29" s="19">
        <v>3747</v>
      </c>
      <c r="BN29" s="19">
        <v>3646</v>
      </c>
      <c r="BO29" s="19">
        <v>3553</v>
      </c>
      <c r="BP29" s="19">
        <v>3548</v>
      </c>
      <c r="BQ29" s="19">
        <v>3640</v>
      </c>
      <c r="BR29" s="19">
        <v>3771</v>
      </c>
      <c r="BS29" s="19">
        <v>3804</v>
      </c>
      <c r="BT29" s="19">
        <v>3971</v>
      </c>
      <c r="BU29" s="19">
        <v>4031</v>
      </c>
      <c r="BV29" s="19">
        <v>3904</v>
      </c>
      <c r="BW29" s="19">
        <v>4124</v>
      </c>
      <c r="BX29" s="19">
        <v>4202</v>
      </c>
      <c r="BY29" s="19">
        <v>4204</v>
      </c>
      <c r="BZ29" s="19">
        <v>4119</v>
      </c>
      <c r="CA29" s="19">
        <v>4067</v>
      </c>
      <c r="CB29" s="19">
        <v>4082</v>
      </c>
      <c r="CC29" s="19">
        <v>4221</v>
      </c>
      <c r="CD29" s="19">
        <v>4281</v>
      </c>
      <c r="CE29" s="19">
        <v>4314</v>
      </c>
      <c r="CF29" s="19">
        <v>4256</v>
      </c>
      <c r="CG29" s="19">
        <v>4277</v>
      </c>
      <c r="CH29" s="49">
        <v>4290</v>
      </c>
      <c r="CI29" s="49">
        <v>4290</v>
      </c>
      <c r="CJ29" s="49">
        <v>4351</v>
      </c>
      <c r="CK29" s="49">
        <v>4316</v>
      </c>
      <c r="CL29" s="49">
        <v>4224</v>
      </c>
      <c r="CM29" s="49">
        <v>4051</v>
      </c>
      <c r="CN29" s="49">
        <v>3984</v>
      </c>
      <c r="CO29" s="17" t="s">
        <v>80</v>
      </c>
      <c r="CT29" t="s">
        <v>80</v>
      </c>
      <c r="CV29" t="s">
        <v>80</v>
      </c>
      <c r="CX29">
        <v>82400</v>
      </c>
      <c r="CY29">
        <v>81300</v>
      </c>
      <c r="CZ29">
        <v>79600</v>
      </c>
      <c r="DA29">
        <v>79100</v>
      </c>
      <c r="DB29">
        <v>78700</v>
      </c>
      <c r="DC29">
        <v>81300</v>
      </c>
      <c r="DD29">
        <v>80800</v>
      </c>
      <c r="DE29">
        <v>81100</v>
      </c>
      <c r="DF29">
        <v>78500</v>
      </c>
      <c r="DG29">
        <v>76000</v>
      </c>
      <c r="DH29">
        <v>77400</v>
      </c>
      <c r="DI29">
        <v>76600</v>
      </c>
      <c r="DJ29">
        <v>79200</v>
      </c>
      <c r="DK29">
        <v>81300</v>
      </c>
      <c r="DL29">
        <v>82900</v>
      </c>
      <c r="DM29">
        <v>82500</v>
      </c>
      <c r="DN29">
        <v>82400</v>
      </c>
      <c r="DO29">
        <v>81000</v>
      </c>
      <c r="DP29">
        <v>81300</v>
      </c>
      <c r="DQ29">
        <v>84100</v>
      </c>
      <c r="DR29">
        <v>82400</v>
      </c>
      <c r="DS29">
        <v>85800</v>
      </c>
      <c r="DT29">
        <v>85800</v>
      </c>
      <c r="DU29">
        <v>86000</v>
      </c>
      <c r="DV29">
        <v>87000</v>
      </c>
      <c r="DW29">
        <v>87500</v>
      </c>
      <c r="DX29">
        <v>86700</v>
      </c>
      <c r="DY29" s="19"/>
      <c r="DZ29" s="19"/>
      <c r="EA29" s="19"/>
      <c r="EB29" s="19"/>
      <c r="ED29" s="31">
        <f t="shared" si="0"/>
        <v>2.8240291262135921E-2</v>
      </c>
      <c r="EE29" s="31">
        <f t="shared" si="1"/>
        <v>2.8769987699877E-2</v>
      </c>
      <c r="EF29" s="31">
        <f t="shared" si="2"/>
        <v>3.013819095477387E-2</v>
      </c>
      <c r="EG29" s="31">
        <f t="shared" si="3"/>
        <v>2.9203539823008849E-2</v>
      </c>
      <c r="EH29" s="31">
        <f t="shared" si="4"/>
        <v>3.0025412960609912E-2</v>
      </c>
      <c r="EI29" s="31">
        <f t="shared" si="5"/>
        <v>2.7773677736777368E-2</v>
      </c>
      <c r="EJ29" s="31">
        <f t="shared" si="6"/>
        <v>2.698019801980198E-2</v>
      </c>
      <c r="EK29" s="31">
        <f t="shared" si="7"/>
        <v>2.3649815043156597E-2</v>
      </c>
      <c r="EL29" s="31">
        <f t="shared" si="8"/>
        <v>2.5847133757961785E-2</v>
      </c>
      <c r="EM29" s="31">
        <f t="shared" si="9"/>
        <v>2.8605263157894738E-2</v>
      </c>
      <c r="EN29" s="31">
        <f t="shared" si="10"/>
        <v>3.1033591731266151E-2</v>
      </c>
      <c r="EO29" s="31">
        <f t="shared" si="11"/>
        <v>3.6240208877284595E-2</v>
      </c>
      <c r="EP29" s="31">
        <f t="shared" si="12"/>
        <v>4.9684343434343435E-2</v>
      </c>
      <c r="EQ29" s="31">
        <f t="shared" si="13"/>
        <v>5.0664206642066417E-2</v>
      </c>
      <c r="ER29" s="31">
        <f t="shared" si="14"/>
        <v>4.9155609167671893E-2</v>
      </c>
      <c r="ES29" s="31">
        <f t="shared" si="15"/>
        <v>4.6424242424242423E-2</v>
      </c>
      <c r="ET29" s="31">
        <f t="shared" si="16"/>
        <v>4.9890776699029124E-2</v>
      </c>
      <c r="EU29" s="31">
        <f t="shared" si="17"/>
        <v>4.4703703703703704E-2</v>
      </c>
      <c r="EV29" s="31">
        <f t="shared" si="18"/>
        <v>4.6088560885608858E-2</v>
      </c>
      <c r="EW29" s="31">
        <f t="shared" si="19"/>
        <v>4.2187871581450653E-2</v>
      </c>
      <c r="EX29" s="31">
        <f t="shared" si="20"/>
        <v>4.6165048543689323E-2</v>
      </c>
      <c r="EY29" s="31">
        <f t="shared" si="21"/>
        <v>4.5501165501165501E-2</v>
      </c>
      <c r="EZ29" s="31">
        <f t="shared" si="22"/>
        <v>4.8997668997668997E-2</v>
      </c>
      <c r="FA29" s="31">
        <f t="shared" si="23"/>
        <v>4.7465116279069769E-2</v>
      </c>
      <c r="FB29" s="50">
        <f t="shared" si="24"/>
        <v>4.9586206896551722E-2</v>
      </c>
      <c r="FC29" s="50">
        <f t="shared" si="25"/>
        <v>4.9028571428571428E-2</v>
      </c>
      <c r="FD29" s="50">
        <f t="shared" si="26"/>
        <v>4.9780853517877741E-2</v>
      </c>
    </row>
    <row r="30" spans="1:160" ht="15" x14ac:dyDescent="0.25">
      <c r="A30" s="17" t="s">
        <v>81</v>
      </c>
      <c r="B30" s="19">
        <v>2779</v>
      </c>
      <c r="C30" s="19">
        <v>2865</v>
      </c>
      <c r="D30" s="19">
        <v>2851</v>
      </c>
      <c r="E30" s="19">
        <v>2914</v>
      </c>
      <c r="F30" s="19">
        <v>2878</v>
      </c>
      <c r="G30" s="19">
        <v>2848</v>
      </c>
      <c r="H30" s="19">
        <v>2852</v>
      </c>
      <c r="I30" s="19">
        <v>3099</v>
      </c>
      <c r="J30" s="19">
        <v>3179</v>
      </c>
      <c r="K30" s="19">
        <v>3191</v>
      </c>
      <c r="L30" s="19">
        <v>3271</v>
      </c>
      <c r="M30" s="19">
        <v>3388</v>
      </c>
      <c r="N30" s="19">
        <v>3175</v>
      </c>
      <c r="O30" s="19">
        <v>3122</v>
      </c>
      <c r="P30" s="19">
        <v>3210</v>
      </c>
      <c r="Q30" s="19">
        <v>3042</v>
      </c>
      <c r="R30" s="19">
        <v>3046</v>
      </c>
      <c r="S30" s="19">
        <v>2954</v>
      </c>
      <c r="T30" s="19">
        <v>2968</v>
      </c>
      <c r="U30" s="19">
        <v>2932</v>
      </c>
      <c r="V30" s="19">
        <v>2911</v>
      </c>
      <c r="W30" s="19">
        <v>2828</v>
      </c>
      <c r="X30" s="19">
        <v>2727</v>
      </c>
      <c r="Y30" s="19">
        <v>2612</v>
      </c>
      <c r="Z30" s="19">
        <v>2490</v>
      </c>
      <c r="AA30" s="19">
        <v>2507</v>
      </c>
      <c r="AB30" s="19">
        <v>2471</v>
      </c>
      <c r="AC30" s="19">
        <v>2349</v>
      </c>
      <c r="AD30" s="19">
        <v>2301</v>
      </c>
      <c r="AE30" s="19">
        <v>2179</v>
      </c>
      <c r="AF30" s="19">
        <v>2080</v>
      </c>
      <c r="AG30" s="19">
        <v>2183</v>
      </c>
      <c r="AH30" s="19">
        <v>2259</v>
      </c>
      <c r="AI30" s="19">
        <v>2249</v>
      </c>
      <c r="AJ30" s="19">
        <v>2302</v>
      </c>
      <c r="AK30" s="19">
        <v>2321</v>
      </c>
      <c r="AL30" s="19">
        <v>2301</v>
      </c>
      <c r="AM30" s="19">
        <v>2316</v>
      </c>
      <c r="AN30" s="19">
        <v>2505</v>
      </c>
      <c r="AO30" s="19">
        <v>2805</v>
      </c>
      <c r="AP30" s="19">
        <v>2855</v>
      </c>
      <c r="AQ30" s="19">
        <v>3019</v>
      </c>
      <c r="AR30" s="19">
        <v>3372</v>
      </c>
      <c r="AS30" s="19">
        <v>3835</v>
      </c>
      <c r="AT30" s="19">
        <v>4374</v>
      </c>
      <c r="AU30" s="19">
        <v>4672</v>
      </c>
      <c r="AV30" s="19">
        <v>4961</v>
      </c>
      <c r="AW30" s="19">
        <v>4931</v>
      </c>
      <c r="AX30" s="19">
        <v>4774</v>
      </c>
      <c r="AY30" s="19">
        <v>4872</v>
      </c>
      <c r="AZ30" s="19">
        <v>5037</v>
      </c>
      <c r="BA30" s="19">
        <v>5101</v>
      </c>
      <c r="BB30" s="19">
        <v>5023</v>
      </c>
      <c r="BC30" s="19">
        <v>4715</v>
      </c>
      <c r="BD30" s="19">
        <v>4654</v>
      </c>
      <c r="BE30" s="19">
        <v>4844</v>
      </c>
      <c r="BF30" s="19">
        <v>5002</v>
      </c>
      <c r="BG30" s="19">
        <v>4939</v>
      </c>
      <c r="BH30" s="19">
        <v>4785</v>
      </c>
      <c r="BI30" s="19">
        <v>4555</v>
      </c>
      <c r="BJ30" s="19">
        <v>4427</v>
      </c>
      <c r="BK30" s="19">
        <v>4352</v>
      </c>
      <c r="BL30" s="19">
        <v>4401</v>
      </c>
      <c r="BM30" s="19">
        <v>4493</v>
      </c>
      <c r="BN30" s="19">
        <v>4289</v>
      </c>
      <c r="BO30" s="19">
        <v>4137</v>
      </c>
      <c r="BP30" s="19">
        <v>4176</v>
      </c>
      <c r="BQ30" s="19">
        <v>4337</v>
      </c>
      <c r="BR30" s="19">
        <v>4463</v>
      </c>
      <c r="BS30" s="19">
        <v>4375</v>
      </c>
      <c r="BT30" s="19">
        <v>4492</v>
      </c>
      <c r="BU30" s="19">
        <v>4495</v>
      </c>
      <c r="BV30" s="19">
        <v>4431</v>
      </c>
      <c r="BW30" s="19">
        <v>4624</v>
      </c>
      <c r="BX30" s="19">
        <v>4750</v>
      </c>
      <c r="BY30" s="19">
        <v>4870</v>
      </c>
      <c r="BZ30" s="19">
        <v>4791</v>
      </c>
      <c r="CA30" s="19">
        <v>4725</v>
      </c>
      <c r="CB30" s="19">
        <v>4679</v>
      </c>
      <c r="CC30" s="19">
        <v>4822</v>
      </c>
      <c r="CD30" s="19">
        <v>4855</v>
      </c>
      <c r="CE30" s="19">
        <v>4820</v>
      </c>
      <c r="CF30" s="19">
        <v>4701</v>
      </c>
      <c r="CG30" s="19">
        <v>4555</v>
      </c>
      <c r="CH30" s="49">
        <v>4392</v>
      </c>
      <c r="CI30" s="49">
        <v>4439</v>
      </c>
      <c r="CJ30" s="49">
        <v>4338</v>
      </c>
      <c r="CK30" s="49">
        <v>4401</v>
      </c>
      <c r="CL30" s="49">
        <v>4452</v>
      </c>
      <c r="CM30" s="49">
        <v>4496</v>
      </c>
      <c r="CN30" s="49">
        <v>4385</v>
      </c>
      <c r="CO30" s="17" t="s">
        <v>81</v>
      </c>
      <c r="CT30" t="s">
        <v>81</v>
      </c>
      <c r="CV30" t="s">
        <v>81</v>
      </c>
      <c r="CX30">
        <v>112500</v>
      </c>
      <c r="CY30">
        <v>113300</v>
      </c>
      <c r="CZ30">
        <v>112700</v>
      </c>
      <c r="DA30">
        <v>112400</v>
      </c>
      <c r="DB30">
        <v>112000</v>
      </c>
      <c r="DC30">
        <v>107900</v>
      </c>
      <c r="DD30">
        <v>108600</v>
      </c>
      <c r="DE30">
        <v>110200</v>
      </c>
      <c r="DF30">
        <v>112100</v>
      </c>
      <c r="DG30">
        <v>113300</v>
      </c>
      <c r="DH30">
        <v>112000</v>
      </c>
      <c r="DI30">
        <v>111600</v>
      </c>
      <c r="DJ30">
        <v>110700</v>
      </c>
      <c r="DK30">
        <v>108200</v>
      </c>
      <c r="DL30">
        <v>109900</v>
      </c>
      <c r="DM30">
        <v>110200</v>
      </c>
      <c r="DN30">
        <v>111900</v>
      </c>
      <c r="DO30">
        <v>113600</v>
      </c>
      <c r="DP30">
        <v>113200</v>
      </c>
      <c r="DQ30">
        <v>112400</v>
      </c>
      <c r="DR30">
        <v>111200</v>
      </c>
      <c r="DS30">
        <v>111700</v>
      </c>
      <c r="DT30">
        <v>113700</v>
      </c>
      <c r="DU30">
        <v>111600</v>
      </c>
      <c r="DV30">
        <v>113000</v>
      </c>
      <c r="DW30">
        <v>111800</v>
      </c>
      <c r="DX30">
        <v>113300</v>
      </c>
      <c r="DY30" s="19"/>
      <c r="DZ30" s="19"/>
      <c r="EA30" s="19"/>
      <c r="EB30" s="19"/>
      <c r="ED30" s="31">
        <f t="shared" si="0"/>
        <v>2.8364444444444446E-2</v>
      </c>
      <c r="EE30" s="31">
        <f t="shared" si="1"/>
        <v>2.8022947925860547E-2</v>
      </c>
      <c r="EF30" s="31">
        <f t="shared" si="2"/>
        <v>2.699201419698314E-2</v>
      </c>
      <c r="EG30" s="31">
        <f t="shared" si="3"/>
        <v>2.6405693950177937E-2</v>
      </c>
      <c r="EH30" s="31">
        <f t="shared" si="4"/>
        <v>2.5250000000000002E-2</v>
      </c>
      <c r="EI30" s="31">
        <f t="shared" si="5"/>
        <v>2.3076923076923078E-2</v>
      </c>
      <c r="EJ30" s="31">
        <f t="shared" si="6"/>
        <v>2.1629834254143648E-2</v>
      </c>
      <c r="EK30" s="31">
        <f t="shared" si="7"/>
        <v>1.8874773139745917E-2</v>
      </c>
      <c r="EL30" s="31">
        <f t="shared" si="8"/>
        <v>2.0062444246208743E-2</v>
      </c>
      <c r="EM30" s="31">
        <f t="shared" si="9"/>
        <v>2.030891438658429E-2</v>
      </c>
      <c r="EN30" s="31">
        <f t="shared" si="10"/>
        <v>2.5044642857142856E-2</v>
      </c>
      <c r="EO30" s="31">
        <f t="shared" si="11"/>
        <v>3.0215053763440861E-2</v>
      </c>
      <c r="EP30" s="31">
        <f t="shared" si="12"/>
        <v>4.220415537488708E-2</v>
      </c>
      <c r="EQ30" s="31">
        <f t="shared" si="13"/>
        <v>4.4121996303142327E-2</v>
      </c>
      <c r="ER30" s="31">
        <f t="shared" si="14"/>
        <v>4.6414922656960872E-2</v>
      </c>
      <c r="ES30" s="31">
        <f t="shared" si="15"/>
        <v>4.223230490018149E-2</v>
      </c>
      <c r="ET30" s="31">
        <f t="shared" si="16"/>
        <v>4.4137622877569262E-2</v>
      </c>
      <c r="EU30" s="31">
        <f t="shared" si="17"/>
        <v>3.8970070422535211E-2</v>
      </c>
      <c r="EV30" s="31">
        <f t="shared" si="18"/>
        <v>3.9690812720848054E-2</v>
      </c>
      <c r="EW30" s="31">
        <f t="shared" si="19"/>
        <v>3.7153024911032027E-2</v>
      </c>
      <c r="EX30" s="31">
        <f t="shared" si="20"/>
        <v>3.9343525179856113E-2</v>
      </c>
      <c r="EY30" s="31">
        <f t="shared" si="21"/>
        <v>3.9668755595344676E-2</v>
      </c>
      <c r="EZ30" s="31">
        <f t="shared" si="22"/>
        <v>4.283201407211961E-2</v>
      </c>
      <c r="FA30" s="31">
        <f t="shared" si="23"/>
        <v>4.1926523297491039E-2</v>
      </c>
      <c r="FB30" s="50">
        <f t="shared" si="24"/>
        <v>4.2654867256637169E-2</v>
      </c>
      <c r="FC30" s="50">
        <f t="shared" si="25"/>
        <v>3.928443649373882E-2</v>
      </c>
      <c r="FD30" s="50">
        <f t="shared" si="26"/>
        <v>3.8843777581641661E-2</v>
      </c>
    </row>
    <row r="31" spans="1:160" ht="15" x14ac:dyDescent="0.25">
      <c r="A31" s="17" t="s">
        <v>82</v>
      </c>
      <c r="B31" s="19">
        <v>33733</v>
      </c>
      <c r="C31" s="19">
        <v>34149</v>
      </c>
      <c r="D31" s="19">
        <v>33488</v>
      </c>
      <c r="E31" s="19">
        <v>33635</v>
      </c>
      <c r="F31" s="19">
        <v>33222</v>
      </c>
      <c r="G31" s="19">
        <v>33643</v>
      </c>
      <c r="H31" s="19">
        <v>34010</v>
      </c>
      <c r="I31" s="19">
        <v>35074</v>
      </c>
      <c r="J31" s="19">
        <v>35685</v>
      </c>
      <c r="K31" s="19">
        <v>36370</v>
      </c>
      <c r="L31" s="19">
        <v>37311</v>
      </c>
      <c r="M31" s="19">
        <v>36904</v>
      </c>
      <c r="N31" s="19">
        <v>36595</v>
      </c>
      <c r="O31" s="19">
        <v>36710</v>
      </c>
      <c r="P31" s="19">
        <v>36768</v>
      </c>
      <c r="Q31" s="19">
        <v>36890</v>
      </c>
      <c r="R31" s="19">
        <v>36032</v>
      </c>
      <c r="S31" s="19">
        <v>35917</v>
      </c>
      <c r="T31" s="19">
        <v>35959</v>
      </c>
      <c r="U31" s="19">
        <v>37127</v>
      </c>
      <c r="V31" s="19">
        <v>37445</v>
      </c>
      <c r="W31" s="19">
        <v>36799</v>
      </c>
      <c r="X31" s="19">
        <v>35770</v>
      </c>
      <c r="Y31" s="19">
        <v>35175</v>
      </c>
      <c r="Z31" s="19">
        <v>34703</v>
      </c>
      <c r="AA31" s="19">
        <v>34468</v>
      </c>
      <c r="AB31" s="19">
        <v>34905</v>
      </c>
      <c r="AC31" s="19">
        <v>34750</v>
      </c>
      <c r="AD31" s="19">
        <v>34207</v>
      </c>
      <c r="AE31" s="19">
        <v>32908</v>
      </c>
      <c r="AF31" s="19">
        <v>32750</v>
      </c>
      <c r="AG31" s="19">
        <v>32854</v>
      </c>
      <c r="AH31" s="19">
        <v>33563</v>
      </c>
      <c r="AI31" s="19">
        <v>33558</v>
      </c>
      <c r="AJ31" s="19">
        <v>33193</v>
      </c>
      <c r="AK31" s="19">
        <v>33240</v>
      </c>
      <c r="AL31" s="19">
        <v>33785</v>
      </c>
      <c r="AM31" s="19">
        <v>34526</v>
      </c>
      <c r="AN31" s="19">
        <v>36141</v>
      </c>
      <c r="AO31" s="19">
        <v>36578</v>
      </c>
      <c r="AP31" s="19">
        <v>36277</v>
      </c>
      <c r="AQ31" s="19">
        <v>38135</v>
      </c>
      <c r="AR31" s="19">
        <v>39962</v>
      </c>
      <c r="AS31" s="19">
        <v>42183</v>
      </c>
      <c r="AT31" s="19">
        <v>46062</v>
      </c>
      <c r="AU31" s="19">
        <v>47731</v>
      </c>
      <c r="AV31" s="19">
        <v>48510</v>
      </c>
      <c r="AW31" s="19">
        <v>48931</v>
      </c>
      <c r="AX31" s="19">
        <v>48823</v>
      </c>
      <c r="AY31" s="19">
        <v>49595</v>
      </c>
      <c r="AZ31" s="19">
        <v>50966</v>
      </c>
      <c r="BA31" s="19">
        <v>52068</v>
      </c>
      <c r="BB31" s="19">
        <v>51621</v>
      </c>
      <c r="BC31" s="19">
        <v>51033</v>
      </c>
      <c r="BD31" s="19">
        <v>50562</v>
      </c>
      <c r="BE31" s="19">
        <v>51718</v>
      </c>
      <c r="BF31" s="19">
        <v>51721</v>
      </c>
      <c r="BG31" s="19">
        <v>50946</v>
      </c>
      <c r="BH31" s="19">
        <v>49534</v>
      </c>
      <c r="BI31" s="19">
        <v>47950</v>
      </c>
      <c r="BJ31" s="19">
        <v>46507</v>
      </c>
      <c r="BK31" s="19">
        <v>46298</v>
      </c>
      <c r="BL31" s="19">
        <v>47168</v>
      </c>
      <c r="BM31" s="19">
        <v>47012</v>
      </c>
      <c r="BN31" s="19">
        <v>46186</v>
      </c>
      <c r="BO31" s="19">
        <v>46146</v>
      </c>
      <c r="BP31" s="19">
        <v>45905</v>
      </c>
      <c r="BQ31" s="19">
        <v>47179</v>
      </c>
      <c r="BR31" s="19">
        <v>47453</v>
      </c>
      <c r="BS31" s="19">
        <v>47361</v>
      </c>
      <c r="BT31" s="19">
        <v>47755</v>
      </c>
      <c r="BU31" s="19">
        <v>47813</v>
      </c>
      <c r="BV31" s="19">
        <v>47713</v>
      </c>
      <c r="BW31" s="19">
        <v>49428</v>
      </c>
      <c r="BX31" s="19">
        <v>51602</v>
      </c>
      <c r="BY31" s="19">
        <v>51886</v>
      </c>
      <c r="BZ31" s="19">
        <v>51463</v>
      </c>
      <c r="CA31" s="19">
        <v>50937</v>
      </c>
      <c r="CB31" s="19">
        <v>51106</v>
      </c>
      <c r="CC31" s="19">
        <v>52338</v>
      </c>
      <c r="CD31" s="19">
        <v>52135</v>
      </c>
      <c r="CE31" s="19">
        <v>51685</v>
      </c>
      <c r="CF31" s="19">
        <v>50239</v>
      </c>
      <c r="CG31" s="19">
        <v>49767</v>
      </c>
      <c r="CH31" s="49">
        <v>49294</v>
      </c>
      <c r="CI31" s="49">
        <v>49369</v>
      </c>
      <c r="CJ31" s="49">
        <v>50073</v>
      </c>
      <c r="CK31" s="49">
        <v>50267</v>
      </c>
      <c r="CL31" s="49">
        <v>49557</v>
      </c>
      <c r="CM31" s="49">
        <v>48692</v>
      </c>
      <c r="CN31" s="49">
        <v>48079</v>
      </c>
      <c r="CO31" s="17" t="s">
        <v>82</v>
      </c>
      <c r="CT31" t="s">
        <v>82</v>
      </c>
      <c r="CV31" t="s">
        <v>82</v>
      </c>
      <c r="CX31">
        <v>430600</v>
      </c>
      <c r="CY31">
        <v>435600</v>
      </c>
      <c r="CZ31">
        <v>442700</v>
      </c>
      <c r="DA31">
        <v>444000</v>
      </c>
      <c r="DB31">
        <v>439700</v>
      </c>
      <c r="DC31">
        <v>439400</v>
      </c>
      <c r="DD31">
        <v>440600</v>
      </c>
      <c r="DE31">
        <v>442500</v>
      </c>
      <c r="DF31">
        <v>450500</v>
      </c>
      <c r="DG31">
        <v>446800</v>
      </c>
      <c r="DH31">
        <v>444200</v>
      </c>
      <c r="DI31">
        <v>448200</v>
      </c>
      <c r="DJ31">
        <v>451800</v>
      </c>
      <c r="DK31">
        <v>448800</v>
      </c>
      <c r="DL31">
        <v>454300</v>
      </c>
      <c r="DM31">
        <v>451800</v>
      </c>
      <c r="DN31">
        <v>454400</v>
      </c>
      <c r="DO31">
        <v>462400</v>
      </c>
      <c r="DP31">
        <v>461300</v>
      </c>
      <c r="DQ31">
        <v>458600</v>
      </c>
      <c r="DR31">
        <v>458400</v>
      </c>
      <c r="DS31">
        <v>448400</v>
      </c>
      <c r="DT31">
        <v>447300</v>
      </c>
      <c r="DU31">
        <v>453200</v>
      </c>
      <c r="DV31">
        <v>446000</v>
      </c>
      <c r="DW31">
        <v>444400</v>
      </c>
      <c r="DX31">
        <v>443100</v>
      </c>
      <c r="DY31" s="19"/>
      <c r="DZ31" s="19"/>
      <c r="EA31" s="19"/>
      <c r="EB31" s="19"/>
      <c r="ED31" s="31">
        <f t="shared" si="0"/>
        <v>8.4463539247561545E-2</v>
      </c>
      <c r="EE31" s="31">
        <f t="shared" si="1"/>
        <v>8.4010560146923777E-2</v>
      </c>
      <c r="EF31" s="31">
        <f t="shared" si="2"/>
        <v>8.3329568556584591E-2</v>
      </c>
      <c r="EG31" s="31">
        <f t="shared" si="3"/>
        <v>8.0988738738738741E-2</v>
      </c>
      <c r="EH31" s="31">
        <f t="shared" si="4"/>
        <v>8.3691153058903803E-2</v>
      </c>
      <c r="EI31" s="31">
        <f t="shared" si="5"/>
        <v>7.8978152025489301E-2</v>
      </c>
      <c r="EJ31" s="31">
        <f t="shared" si="6"/>
        <v>7.8869723104857015E-2</v>
      </c>
      <c r="EK31" s="31">
        <f t="shared" si="7"/>
        <v>7.4011299435028252E-2</v>
      </c>
      <c r="EL31" s="31">
        <f t="shared" si="8"/>
        <v>7.449056603773585E-2</v>
      </c>
      <c r="EM31" s="31">
        <f t="shared" si="9"/>
        <v>7.5615487914055507E-2</v>
      </c>
      <c r="EN31" s="31">
        <f t="shared" si="10"/>
        <v>8.2345790184601531E-2</v>
      </c>
      <c r="EO31" s="31">
        <f t="shared" si="11"/>
        <v>8.9161088799643018E-2</v>
      </c>
      <c r="EP31" s="31">
        <f t="shared" si="12"/>
        <v>0.10564630367419212</v>
      </c>
      <c r="EQ31" s="31">
        <f t="shared" si="13"/>
        <v>0.10878565062388591</v>
      </c>
      <c r="ER31" s="31">
        <f t="shared" si="14"/>
        <v>0.11461149020471055</v>
      </c>
      <c r="ES31" s="31">
        <f t="shared" si="15"/>
        <v>0.11191235059760957</v>
      </c>
      <c r="ET31" s="31">
        <f t="shared" si="16"/>
        <v>0.11211707746478873</v>
      </c>
      <c r="EU31" s="31">
        <f t="shared" si="17"/>
        <v>0.10057742214532872</v>
      </c>
      <c r="EV31" s="31">
        <f t="shared" si="18"/>
        <v>0.10191198786039454</v>
      </c>
      <c r="EW31" s="31">
        <f t="shared" si="19"/>
        <v>0.10009812472743131</v>
      </c>
      <c r="EX31" s="31">
        <f t="shared" si="20"/>
        <v>0.10331806282722514</v>
      </c>
      <c r="EY31" s="31">
        <f t="shared" si="21"/>
        <v>0.10640722569134702</v>
      </c>
      <c r="EZ31" s="31">
        <f t="shared" si="22"/>
        <v>0.11599821149116923</v>
      </c>
      <c r="FA31" s="31">
        <f t="shared" si="23"/>
        <v>0.11276699029126214</v>
      </c>
      <c r="FB31" s="50">
        <f t="shared" si="24"/>
        <v>0.11588565022421525</v>
      </c>
      <c r="FC31" s="50">
        <f t="shared" si="25"/>
        <v>0.11092259225922592</v>
      </c>
      <c r="FD31" s="50">
        <f t="shared" si="26"/>
        <v>0.11344391785150079</v>
      </c>
    </row>
    <row r="32" spans="1:160" ht="15" x14ac:dyDescent="0.25">
      <c r="A32" s="17" t="s">
        <v>83</v>
      </c>
      <c r="B32" s="19">
        <v>621</v>
      </c>
      <c r="C32" s="19">
        <v>659</v>
      </c>
      <c r="D32" s="19">
        <v>667</v>
      </c>
      <c r="E32" s="19">
        <v>663</v>
      </c>
      <c r="F32" s="19">
        <v>619</v>
      </c>
      <c r="G32" s="19">
        <v>659</v>
      </c>
      <c r="H32" s="19">
        <v>704</v>
      </c>
      <c r="I32" s="19">
        <v>705</v>
      </c>
      <c r="J32" s="19">
        <v>741</v>
      </c>
      <c r="K32" s="19">
        <v>769</v>
      </c>
      <c r="L32" s="19">
        <v>761</v>
      </c>
      <c r="M32" s="19">
        <v>724</v>
      </c>
      <c r="N32" s="19">
        <v>747</v>
      </c>
      <c r="O32" s="19">
        <v>741</v>
      </c>
      <c r="P32" s="19">
        <v>748</v>
      </c>
      <c r="Q32" s="19">
        <v>750</v>
      </c>
      <c r="R32" s="19">
        <v>672</v>
      </c>
      <c r="S32" s="19">
        <v>636</v>
      </c>
      <c r="T32" s="19">
        <v>665</v>
      </c>
      <c r="U32" s="19">
        <v>678</v>
      </c>
      <c r="V32" s="19">
        <v>683</v>
      </c>
      <c r="W32" s="19">
        <v>654</v>
      </c>
      <c r="X32" s="19">
        <v>659</v>
      </c>
      <c r="Y32" s="19">
        <v>706</v>
      </c>
      <c r="Z32" s="19">
        <v>661</v>
      </c>
      <c r="AA32" s="19">
        <v>640</v>
      </c>
      <c r="AB32" s="19">
        <v>693</v>
      </c>
      <c r="AC32" s="19">
        <v>593</v>
      </c>
      <c r="AD32" s="19">
        <v>570</v>
      </c>
      <c r="AE32" s="19">
        <v>529</v>
      </c>
      <c r="AF32" s="19">
        <v>523</v>
      </c>
      <c r="AG32" s="19">
        <v>563</v>
      </c>
      <c r="AH32" s="19">
        <v>562</v>
      </c>
      <c r="AI32" s="19">
        <v>582</v>
      </c>
      <c r="AJ32" s="19">
        <v>603</v>
      </c>
      <c r="AK32" s="19">
        <v>592</v>
      </c>
      <c r="AL32" s="19">
        <v>634</v>
      </c>
      <c r="AM32" s="19">
        <v>689</v>
      </c>
      <c r="AN32" s="19">
        <v>759</v>
      </c>
      <c r="AO32" s="19">
        <v>806</v>
      </c>
      <c r="AP32" s="19">
        <v>854</v>
      </c>
      <c r="AQ32" s="19">
        <v>918</v>
      </c>
      <c r="AR32" s="19">
        <v>1018</v>
      </c>
      <c r="AS32" s="19">
        <v>1204</v>
      </c>
      <c r="AT32" s="19">
        <v>1470</v>
      </c>
      <c r="AU32" s="19">
        <v>1557</v>
      </c>
      <c r="AV32" s="19">
        <v>1554</v>
      </c>
      <c r="AW32" s="19">
        <v>1584</v>
      </c>
      <c r="AX32" s="19">
        <v>1603</v>
      </c>
      <c r="AY32" s="19">
        <v>1638</v>
      </c>
      <c r="AZ32" s="19">
        <v>1666</v>
      </c>
      <c r="BA32" s="19">
        <v>1650</v>
      </c>
      <c r="BB32" s="19">
        <v>1650</v>
      </c>
      <c r="BC32" s="19">
        <v>1512</v>
      </c>
      <c r="BD32" s="19">
        <v>1471</v>
      </c>
      <c r="BE32" s="19">
        <v>1544</v>
      </c>
      <c r="BF32" s="19">
        <v>1584</v>
      </c>
      <c r="BG32" s="19">
        <v>1583</v>
      </c>
      <c r="BH32" s="19">
        <v>1527</v>
      </c>
      <c r="BI32" s="19">
        <v>1402</v>
      </c>
      <c r="BJ32" s="19">
        <v>1316</v>
      </c>
      <c r="BK32" s="19">
        <v>1277</v>
      </c>
      <c r="BL32" s="19">
        <v>1343</v>
      </c>
      <c r="BM32" s="19">
        <v>1317</v>
      </c>
      <c r="BN32" s="19">
        <v>1173</v>
      </c>
      <c r="BO32" s="19">
        <v>1146</v>
      </c>
      <c r="BP32" s="19">
        <v>1189</v>
      </c>
      <c r="BQ32" s="19">
        <v>1246</v>
      </c>
      <c r="BR32" s="19">
        <v>1238</v>
      </c>
      <c r="BS32" s="19">
        <v>1245</v>
      </c>
      <c r="BT32" s="19">
        <v>1265</v>
      </c>
      <c r="BU32" s="19">
        <v>1238</v>
      </c>
      <c r="BV32" s="19">
        <v>1254</v>
      </c>
      <c r="BW32" s="19">
        <v>1319</v>
      </c>
      <c r="BX32" s="19">
        <v>1305</v>
      </c>
      <c r="BY32" s="19">
        <v>1269</v>
      </c>
      <c r="BZ32" s="19">
        <v>1233</v>
      </c>
      <c r="CA32" s="19">
        <v>1207</v>
      </c>
      <c r="CB32" s="19">
        <v>1210</v>
      </c>
      <c r="CC32" s="19">
        <v>1332</v>
      </c>
      <c r="CD32" s="19">
        <v>1380</v>
      </c>
      <c r="CE32" s="19">
        <v>1317</v>
      </c>
      <c r="CF32" s="19">
        <v>1344</v>
      </c>
      <c r="CG32" s="19">
        <v>1340</v>
      </c>
      <c r="CH32" s="49">
        <v>1296</v>
      </c>
      <c r="CI32" s="49">
        <v>1305</v>
      </c>
      <c r="CJ32" s="49">
        <v>1303</v>
      </c>
      <c r="CK32" s="49">
        <v>1301</v>
      </c>
      <c r="CL32" s="49">
        <v>1269</v>
      </c>
      <c r="CM32" s="49">
        <v>1200</v>
      </c>
      <c r="CN32" s="49">
        <v>1196</v>
      </c>
      <c r="CO32" s="17" t="s">
        <v>83</v>
      </c>
      <c r="CT32" t="s">
        <v>83</v>
      </c>
      <c r="CV32" t="s">
        <v>83</v>
      </c>
      <c r="CX32">
        <v>50300</v>
      </c>
      <c r="CY32">
        <v>50800</v>
      </c>
      <c r="CZ32">
        <v>51200</v>
      </c>
      <c r="DA32">
        <v>50700</v>
      </c>
      <c r="DB32">
        <v>49100</v>
      </c>
      <c r="DC32">
        <v>48000</v>
      </c>
      <c r="DD32">
        <v>46900</v>
      </c>
      <c r="DE32">
        <v>48600</v>
      </c>
      <c r="DF32">
        <v>49600</v>
      </c>
      <c r="DG32">
        <v>50100</v>
      </c>
      <c r="DH32">
        <v>50100</v>
      </c>
      <c r="DI32">
        <v>49800</v>
      </c>
      <c r="DJ32">
        <v>49600</v>
      </c>
      <c r="DK32">
        <v>49200</v>
      </c>
      <c r="DL32">
        <v>49200</v>
      </c>
      <c r="DM32">
        <v>49000</v>
      </c>
      <c r="DN32">
        <v>47100</v>
      </c>
      <c r="DO32">
        <v>47700</v>
      </c>
      <c r="DP32">
        <v>47000</v>
      </c>
      <c r="DQ32">
        <v>47000</v>
      </c>
      <c r="DR32">
        <v>49100</v>
      </c>
      <c r="DS32">
        <v>48300</v>
      </c>
      <c r="DT32">
        <v>50300</v>
      </c>
      <c r="DU32">
        <v>49300</v>
      </c>
      <c r="DV32">
        <v>48900</v>
      </c>
      <c r="DW32">
        <v>48200</v>
      </c>
      <c r="DX32">
        <v>48300</v>
      </c>
      <c r="DY32" s="19"/>
      <c r="DZ32" s="19"/>
      <c r="EA32" s="19"/>
      <c r="EB32" s="19"/>
      <c r="ED32" s="31">
        <f t="shared" si="0"/>
        <v>1.5288270377733599E-2</v>
      </c>
      <c r="EE32" s="31">
        <f t="shared" si="1"/>
        <v>1.4704724409448819E-2</v>
      </c>
      <c r="EF32" s="31">
        <f t="shared" si="2"/>
        <v>1.46484375E-2</v>
      </c>
      <c r="EG32" s="31">
        <f t="shared" si="3"/>
        <v>1.3116370808678501E-2</v>
      </c>
      <c r="EH32" s="31">
        <f t="shared" si="4"/>
        <v>1.3319755600814664E-2</v>
      </c>
      <c r="EI32" s="31">
        <f t="shared" si="5"/>
        <v>1.3770833333333333E-2</v>
      </c>
      <c r="EJ32" s="31">
        <f t="shared" si="6"/>
        <v>1.2643923240938167E-2</v>
      </c>
      <c r="EK32" s="31">
        <f t="shared" si="7"/>
        <v>1.0761316872427984E-2</v>
      </c>
      <c r="EL32" s="31">
        <f t="shared" si="8"/>
        <v>1.1733870967741936E-2</v>
      </c>
      <c r="EM32" s="31">
        <f t="shared" si="9"/>
        <v>1.2654690618762475E-2</v>
      </c>
      <c r="EN32" s="31">
        <f t="shared" si="10"/>
        <v>1.6087824351297405E-2</v>
      </c>
      <c r="EO32" s="31">
        <f t="shared" si="11"/>
        <v>2.0441767068273092E-2</v>
      </c>
      <c r="EP32" s="31">
        <f t="shared" si="12"/>
        <v>3.1391129032258061E-2</v>
      </c>
      <c r="EQ32" s="31">
        <f t="shared" si="13"/>
        <v>3.2581300813008127E-2</v>
      </c>
      <c r="ER32" s="31">
        <f t="shared" si="14"/>
        <v>3.3536585365853661E-2</v>
      </c>
      <c r="ES32" s="31">
        <f t="shared" si="15"/>
        <v>3.0020408163265306E-2</v>
      </c>
      <c r="ET32" s="31">
        <f t="shared" si="16"/>
        <v>3.3609341825902334E-2</v>
      </c>
      <c r="EU32" s="31">
        <f t="shared" si="17"/>
        <v>2.7589098532494759E-2</v>
      </c>
      <c r="EV32" s="31">
        <f t="shared" si="18"/>
        <v>2.802127659574468E-2</v>
      </c>
      <c r="EW32" s="31">
        <f t="shared" si="19"/>
        <v>2.5297872340425531E-2</v>
      </c>
      <c r="EX32" s="31">
        <f t="shared" si="20"/>
        <v>2.5356415478615071E-2</v>
      </c>
      <c r="EY32" s="31">
        <f t="shared" si="21"/>
        <v>2.5962732919254657E-2</v>
      </c>
      <c r="EZ32" s="31">
        <f t="shared" si="22"/>
        <v>2.5228628230616303E-2</v>
      </c>
      <c r="FA32" s="31">
        <f t="shared" si="23"/>
        <v>2.4543610547667342E-2</v>
      </c>
      <c r="FB32" s="50">
        <f t="shared" si="24"/>
        <v>2.6932515337423312E-2</v>
      </c>
      <c r="FC32" s="50">
        <f t="shared" si="25"/>
        <v>2.6887966804979253E-2</v>
      </c>
      <c r="FD32" s="50">
        <f t="shared" si="26"/>
        <v>2.6935817805383021E-2</v>
      </c>
    </row>
    <row r="33" spans="1:160" ht="15" x14ac:dyDescent="0.25">
      <c r="A33" s="17" t="s">
        <v>84</v>
      </c>
      <c r="B33" s="19">
        <v>2390</v>
      </c>
      <c r="C33" s="19">
        <v>2348</v>
      </c>
      <c r="D33" s="19">
        <v>2439</v>
      </c>
      <c r="E33" s="19">
        <v>2401</v>
      </c>
      <c r="F33" s="19">
        <v>2377</v>
      </c>
      <c r="G33" s="19">
        <v>2361</v>
      </c>
      <c r="H33" s="19">
        <v>2385</v>
      </c>
      <c r="I33" s="19">
        <v>2619</v>
      </c>
      <c r="J33" s="19">
        <v>2654</v>
      </c>
      <c r="K33" s="19">
        <v>2714</v>
      </c>
      <c r="L33" s="19">
        <v>2722</v>
      </c>
      <c r="M33" s="19">
        <v>2750</v>
      </c>
      <c r="N33" s="19">
        <v>2759</v>
      </c>
      <c r="O33" s="19">
        <v>2766</v>
      </c>
      <c r="P33" s="19">
        <v>2818</v>
      </c>
      <c r="Q33" s="19">
        <v>2698</v>
      </c>
      <c r="R33" s="19">
        <v>2628</v>
      </c>
      <c r="S33" s="19">
        <v>2492</v>
      </c>
      <c r="T33" s="19">
        <v>2480</v>
      </c>
      <c r="U33" s="19">
        <v>2662</v>
      </c>
      <c r="V33" s="19">
        <v>2718</v>
      </c>
      <c r="W33" s="19">
        <v>2629</v>
      </c>
      <c r="X33" s="19">
        <v>2610</v>
      </c>
      <c r="Y33" s="19">
        <v>2511</v>
      </c>
      <c r="Z33" s="19">
        <v>2412</v>
      </c>
      <c r="AA33" s="19">
        <v>2392</v>
      </c>
      <c r="AB33" s="19">
        <v>2404</v>
      </c>
      <c r="AC33" s="19">
        <v>2231</v>
      </c>
      <c r="AD33" s="19">
        <v>2198</v>
      </c>
      <c r="AE33" s="19">
        <v>2164</v>
      </c>
      <c r="AF33" s="19">
        <v>2227</v>
      </c>
      <c r="AG33" s="19">
        <v>2388</v>
      </c>
      <c r="AH33" s="19">
        <v>2347</v>
      </c>
      <c r="AI33" s="19">
        <v>2258</v>
      </c>
      <c r="AJ33" s="19">
        <v>2336</v>
      </c>
      <c r="AK33" s="19">
        <v>2374</v>
      </c>
      <c r="AL33" s="19">
        <v>2393</v>
      </c>
      <c r="AM33" s="19">
        <v>2481</v>
      </c>
      <c r="AN33" s="19">
        <v>2610</v>
      </c>
      <c r="AO33" s="19">
        <v>2699</v>
      </c>
      <c r="AP33" s="19">
        <v>2745</v>
      </c>
      <c r="AQ33" s="19">
        <v>3021</v>
      </c>
      <c r="AR33" s="19">
        <v>3252</v>
      </c>
      <c r="AS33" s="19">
        <v>3573</v>
      </c>
      <c r="AT33" s="19">
        <v>3924</v>
      </c>
      <c r="AU33" s="19">
        <v>4133</v>
      </c>
      <c r="AV33" s="19">
        <v>4260</v>
      </c>
      <c r="AW33" s="19">
        <v>4363</v>
      </c>
      <c r="AX33" s="19">
        <v>4211</v>
      </c>
      <c r="AY33" s="19">
        <v>4232</v>
      </c>
      <c r="AZ33" s="19">
        <v>4289</v>
      </c>
      <c r="BA33" s="19">
        <v>4281</v>
      </c>
      <c r="BB33" s="19">
        <v>4293</v>
      </c>
      <c r="BC33" s="19">
        <v>4064</v>
      </c>
      <c r="BD33" s="19">
        <v>4084</v>
      </c>
      <c r="BE33" s="19">
        <v>4314</v>
      </c>
      <c r="BF33" s="19">
        <v>4260</v>
      </c>
      <c r="BG33" s="19">
        <v>4097</v>
      </c>
      <c r="BH33" s="19">
        <v>3993</v>
      </c>
      <c r="BI33" s="19">
        <v>3831</v>
      </c>
      <c r="BJ33" s="19">
        <v>3657</v>
      </c>
      <c r="BK33" s="19">
        <v>3679</v>
      </c>
      <c r="BL33" s="19">
        <v>3722</v>
      </c>
      <c r="BM33" s="19">
        <v>3680</v>
      </c>
      <c r="BN33" s="19">
        <v>3630</v>
      </c>
      <c r="BO33" s="19">
        <v>3466</v>
      </c>
      <c r="BP33" s="19">
        <v>3518</v>
      </c>
      <c r="BQ33" s="19">
        <v>3776</v>
      </c>
      <c r="BR33" s="19">
        <v>3965</v>
      </c>
      <c r="BS33" s="19">
        <v>3992</v>
      </c>
      <c r="BT33" s="19">
        <v>3976</v>
      </c>
      <c r="BU33" s="19">
        <v>4156</v>
      </c>
      <c r="BV33" s="19">
        <v>4060</v>
      </c>
      <c r="BW33" s="19">
        <v>4203</v>
      </c>
      <c r="BX33" s="19">
        <v>4340</v>
      </c>
      <c r="BY33" s="19">
        <v>4454</v>
      </c>
      <c r="BZ33" s="19">
        <v>4344</v>
      </c>
      <c r="CA33" s="19">
        <v>4302</v>
      </c>
      <c r="CB33" s="19">
        <v>4242</v>
      </c>
      <c r="CC33" s="19">
        <v>4441</v>
      </c>
      <c r="CD33" s="19">
        <v>4481</v>
      </c>
      <c r="CE33" s="19">
        <v>4430</v>
      </c>
      <c r="CF33" s="19">
        <v>4280</v>
      </c>
      <c r="CG33" s="19">
        <v>4172</v>
      </c>
      <c r="CH33" s="49">
        <v>4243</v>
      </c>
      <c r="CI33" s="49">
        <v>4413</v>
      </c>
      <c r="CJ33" s="49">
        <v>4533</v>
      </c>
      <c r="CK33" s="49">
        <v>4476</v>
      </c>
      <c r="CL33" s="49">
        <v>4345</v>
      </c>
      <c r="CM33" s="49">
        <v>4320</v>
      </c>
      <c r="CN33" s="49">
        <v>4270</v>
      </c>
      <c r="CO33" s="17" t="s">
        <v>84</v>
      </c>
      <c r="CT33" t="s">
        <v>84</v>
      </c>
      <c r="CV33" t="s">
        <v>84</v>
      </c>
      <c r="CX33">
        <v>60000</v>
      </c>
      <c r="CY33">
        <v>60400</v>
      </c>
      <c r="CZ33">
        <v>61200</v>
      </c>
      <c r="DA33">
        <v>61500</v>
      </c>
      <c r="DB33">
        <v>61500</v>
      </c>
      <c r="DC33">
        <v>61800</v>
      </c>
      <c r="DD33">
        <v>61800</v>
      </c>
      <c r="DE33">
        <v>61700</v>
      </c>
      <c r="DF33">
        <v>61900</v>
      </c>
      <c r="DG33">
        <v>61700</v>
      </c>
      <c r="DH33">
        <v>61500</v>
      </c>
      <c r="DI33">
        <v>60300</v>
      </c>
      <c r="DJ33">
        <v>61200</v>
      </c>
      <c r="DK33">
        <v>60400</v>
      </c>
      <c r="DL33">
        <v>60400</v>
      </c>
      <c r="DM33">
        <v>62400</v>
      </c>
      <c r="DN33">
        <v>61500</v>
      </c>
      <c r="DO33">
        <v>62600</v>
      </c>
      <c r="DP33">
        <v>61400</v>
      </c>
      <c r="DQ33">
        <v>60100</v>
      </c>
      <c r="DR33">
        <v>60100</v>
      </c>
      <c r="DS33">
        <v>59600</v>
      </c>
      <c r="DT33">
        <v>58800</v>
      </c>
      <c r="DU33">
        <v>58300</v>
      </c>
      <c r="DV33">
        <v>58800</v>
      </c>
      <c r="DW33">
        <v>59500</v>
      </c>
      <c r="DX33">
        <v>60400</v>
      </c>
      <c r="DY33" s="19"/>
      <c r="DZ33" s="19"/>
      <c r="EA33" s="19"/>
      <c r="EB33" s="19"/>
      <c r="ED33" s="31">
        <f t="shared" si="0"/>
        <v>4.5233333333333334E-2</v>
      </c>
      <c r="EE33" s="31">
        <f t="shared" si="1"/>
        <v>4.5678807947019867E-2</v>
      </c>
      <c r="EF33" s="31">
        <f t="shared" si="2"/>
        <v>4.4084967320261438E-2</v>
      </c>
      <c r="EG33" s="31">
        <f t="shared" si="3"/>
        <v>4.0325203252032524E-2</v>
      </c>
      <c r="EH33" s="31">
        <f t="shared" si="4"/>
        <v>4.2747967479674798E-2</v>
      </c>
      <c r="EI33" s="31">
        <f t="shared" si="5"/>
        <v>3.9029126213592231E-2</v>
      </c>
      <c r="EJ33" s="31">
        <f t="shared" si="6"/>
        <v>3.6100323624595469E-2</v>
      </c>
      <c r="EK33" s="31">
        <f t="shared" si="7"/>
        <v>3.6094003241491084E-2</v>
      </c>
      <c r="EL33" s="31">
        <f t="shared" si="8"/>
        <v>3.6478190630048465E-2</v>
      </c>
      <c r="EM33" s="31">
        <f t="shared" si="9"/>
        <v>3.8784440842787683E-2</v>
      </c>
      <c r="EN33" s="31">
        <f t="shared" si="10"/>
        <v>4.3886178861788618E-2</v>
      </c>
      <c r="EO33" s="31">
        <f t="shared" si="11"/>
        <v>5.3930348258706469E-2</v>
      </c>
      <c r="EP33" s="31">
        <f t="shared" si="12"/>
        <v>6.7532679738562085E-2</v>
      </c>
      <c r="EQ33" s="31">
        <f t="shared" si="13"/>
        <v>6.971854304635762E-2</v>
      </c>
      <c r="ER33" s="31">
        <f t="shared" si="14"/>
        <v>7.0877483443708603E-2</v>
      </c>
      <c r="ES33" s="31">
        <f t="shared" si="15"/>
        <v>6.5448717948717955E-2</v>
      </c>
      <c r="ET33" s="31">
        <f t="shared" si="16"/>
        <v>6.6617886178861788E-2</v>
      </c>
      <c r="EU33" s="31">
        <f t="shared" si="17"/>
        <v>5.8418530351437702E-2</v>
      </c>
      <c r="EV33" s="31">
        <f t="shared" si="18"/>
        <v>5.9934853420195437E-2</v>
      </c>
      <c r="EW33" s="31">
        <f t="shared" si="19"/>
        <v>5.8535773710482526E-2</v>
      </c>
      <c r="EX33" s="31">
        <f t="shared" si="20"/>
        <v>6.6422628951747081E-2</v>
      </c>
      <c r="EY33" s="31">
        <f t="shared" si="21"/>
        <v>6.8120805369127513E-2</v>
      </c>
      <c r="EZ33" s="31">
        <f t="shared" si="22"/>
        <v>7.5748299319727888E-2</v>
      </c>
      <c r="FA33" s="31">
        <f t="shared" si="23"/>
        <v>7.2761578044596917E-2</v>
      </c>
      <c r="FB33" s="50">
        <f t="shared" si="24"/>
        <v>7.5340136054421775E-2</v>
      </c>
      <c r="FC33" s="50">
        <f t="shared" si="25"/>
        <v>7.1310924369747897E-2</v>
      </c>
      <c r="FD33" s="50">
        <f t="shared" si="26"/>
        <v>7.4105960264900655E-2</v>
      </c>
    </row>
    <row r="34" spans="1:160" ht="15" x14ac:dyDescent="0.25">
      <c r="A34" s="17" t="s">
        <v>85</v>
      </c>
      <c r="B34" s="19">
        <v>2459</v>
      </c>
      <c r="C34" s="19">
        <v>2433</v>
      </c>
      <c r="D34" s="19">
        <v>2414</v>
      </c>
      <c r="E34" s="19">
        <v>2448</v>
      </c>
      <c r="F34" s="19">
        <v>2445</v>
      </c>
      <c r="G34" s="19">
        <v>2704</v>
      </c>
      <c r="H34" s="19">
        <v>3019</v>
      </c>
      <c r="I34" s="19">
        <v>3320</v>
      </c>
      <c r="J34" s="19">
        <v>3471</v>
      </c>
      <c r="K34" s="19">
        <v>3319</v>
      </c>
      <c r="L34" s="19">
        <v>3234</v>
      </c>
      <c r="M34" s="19">
        <v>3052</v>
      </c>
      <c r="N34" s="19">
        <v>2950</v>
      </c>
      <c r="O34" s="19">
        <v>2929</v>
      </c>
      <c r="P34" s="19">
        <v>2952</v>
      </c>
      <c r="Q34" s="19">
        <v>2957</v>
      </c>
      <c r="R34" s="19">
        <v>2781</v>
      </c>
      <c r="S34" s="19">
        <v>2984</v>
      </c>
      <c r="T34" s="19">
        <v>3324</v>
      </c>
      <c r="U34" s="19">
        <v>3519</v>
      </c>
      <c r="V34" s="19">
        <v>3517</v>
      </c>
      <c r="W34" s="19">
        <v>3394</v>
      </c>
      <c r="X34" s="19">
        <v>3009</v>
      </c>
      <c r="Y34" s="19">
        <v>2809</v>
      </c>
      <c r="Z34" s="19">
        <v>2757</v>
      </c>
      <c r="AA34" s="19">
        <v>2694</v>
      </c>
      <c r="AB34" s="19">
        <v>2679</v>
      </c>
      <c r="AC34" s="19">
        <v>2574</v>
      </c>
      <c r="AD34" s="19">
        <v>2477</v>
      </c>
      <c r="AE34" s="19">
        <v>2608</v>
      </c>
      <c r="AF34" s="19">
        <v>2967</v>
      </c>
      <c r="AG34" s="19">
        <v>3188</v>
      </c>
      <c r="AH34" s="19">
        <v>3206</v>
      </c>
      <c r="AI34" s="19">
        <v>3091</v>
      </c>
      <c r="AJ34" s="19">
        <v>2911</v>
      </c>
      <c r="AK34" s="19">
        <v>2851</v>
      </c>
      <c r="AL34" s="19">
        <v>2717</v>
      </c>
      <c r="AM34" s="19">
        <v>2716</v>
      </c>
      <c r="AN34" s="19">
        <v>2786</v>
      </c>
      <c r="AO34" s="19">
        <v>2784</v>
      </c>
      <c r="AP34" s="19">
        <v>2848</v>
      </c>
      <c r="AQ34" s="19">
        <v>3371</v>
      </c>
      <c r="AR34" s="19">
        <v>3914</v>
      </c>
      <c r="AS34" s="19">
        <v>4219</v>
      </c>
      <c r="AT34" s="19">
        <v>4704</v>
      </c>
      <c r="AU34" s="19">
        <v>4954</v>
      </c>
      <c r="AV34" s="19">
        <v>4787</v>
      </c>
      <c r="AW34" s="19">
        <v>4626</v>
      </c>
      <c r="AX34" s="19">
        <v>4318</v>
      </c>
      <c r="AY34" s="19">
        <v>4244</v>
      </c>
      <c r="AZ34" s="19">
        <v>4147</v>
      </c>
      <c r="BA34" s="19">
        <v>4089</v>
      </c>
      <c r="BB34" s="19">
        <v>4179</v>
      </c>
      <c r="BC34" s="19">
        <v>4550</v>
      </c>
      <c r="BD34" s="19">
        <v>4935</v>
      </c>
      <c r="BE34" s="19">
        <v>5255</v>
      </c>
      <c r="BF34" s="19">
        <v>5325</v>
      </c>
      <c r="BG34" s="19">
        <v>5150</v>
      </c>
      <c r="BH34" s="19">
        <v>4795</v>
      </c>
      <c r="BI34" s="19">
        <v>4599</v>
      </c>
      <c r="BJ34" s="19">
        <v>4451</v>
      </c>
      <c r="BK34" s="19">
        <v>4370</v>
      </c>
      <c r="BL34" s="19">
        <v>4390</v>
      </c>
      <c r="BM34" s="19">
        <v>4385</v>
      </c>
      <c r="BN34" s="19">
        <v>4430</v>
      </c>
      <c r="BO34" s="19">
        <v>4592</v>
      </c>
      <c r="BP34" s="19">
        <v>4951</v>
      </c>
      <c r="BQ34" s="19">
        <v>5324</v>
      </c>
      <c r="BR34" s="19">
        <v>5576</v>
      </c>
      <c r="BS34" s="19">
        <v>5515</v>
      </c>
      <c r="BT34" s="19">
        <v>5369</v>
      </c>
      <c r="BU34" s="19">
        <v>5204</v>
      </c>
      <c r="BV34" s="19">
        <v>5020</v>
      </c>
      <c r="BW34" s="19">
        <v>5175</v>
      </c>
      <c r="BX34" s="19">
        <v>5313</v>
      </c>
      <c r="BY34" s="19">
        <v>5410</v>
      </c>
      <c r="BZ34" s="19">
        <v>5423</v>
      </c>
      <c r="CA34" s="19">
        <v>5658</v>
      </c>
      <c r="CB34" s="19">
        <v>6066</v>
      </c>
      <c r="CC34" s="19">
        <v>6407</v>
      </c>
      <c r="CD34" s="19">
        <v>6477</v>
      </c>
      <c r="CE34" s="19">
        <v>6416</v>
      </c>
      <c r="CF34" s="19">
        <v>6015</v>
      </c>
      <c r="CG34" s="19">
        <v>5926</v>
      </c>
      <c r="CH34" s="49">
        <v>5679</v>
      </c>
      <c r="CI34" s="49">
        <v>5622</v>
      </c>
      <c r="CJ34" s="49">
        <v>5588</v>
      </c>
      <c r="CK34" s="49">
        <v>5516</v>
      </c>
      <c r="CL34" s="49">
        <v>5575</v>
      </c>
      <c r="CM34" s="49">
        <v>5710</v>
      </c>
      <c r="CN34" s="49">
        <v>6096</v>
      </c>
      <c r="CO34" s="17" t="s">
        <v>85</v>
      </c>
      <c r="CT34" t="s">
        <v>85</v>
      </c>
      <c r="CV34" t="s">
        <v>85</v>
      </c>
      <c r="CX34">
        <v>63800</v>
      </c>
      <c r="CY34">
        <v>63600</v>
      </c>
      <c r="CZ34">
        <v>62400</v>
      </c>
      <c r="DA34">
        <v>62000</v>
      </c>
      <c r="DB34">
        <v>61800</v>
      </c>
      <c r="DC34">
        <v>60800</v>
      </c>
      <c r="DD34">
        <v>60700</v>
      </c>
      <c r="DE34">
        <v>60400</v>
      </c>
      <c r="DF34">
        <v>60100</v>
      </c>
      <c r="DG34">
        <v>60400</v>
      </c>
      <c r="DH34">
        <v>60800</v>
      </c>
      <c r="DI34">
        <v>61800</v>
      </c>
      <c r="DJ34">
        <v>63800</v>
      </c>
      <c r="DK34">
        <v>64400</v>
      </c>
      <c r="DL34">
        <v>64400</v>
      </c>
      <c r="DM34">
        <v>63800</v>
      </c>
      <c r="DN34">
        <v>63100</v>
      </c>
      <c r="DO34">
        <v>62600</v>
      </c>
      <c r="DP34">
        <v>63300</v>
      </c>
      <c r="DQ34">
        <v>62700</v>
      </c>
      <c r="DR34">
        <v>62300</v>
      </c>
      <c r="DS34">
        <v>61800</v>
      </c>
      <c r="DT34">
        <v>61200</v>
      </c>
      <c r="DU34">
        <v>61100</v>
      </c>
      <c r="DV34">
        <v>62000</v>
      </c>
      <c r="DW34">
        <v>62400</v>
      </c>
      <c r="DX34">
        <v>62500</v>
      </c>
      <c r="DY34" s="19"/>
      <c r="DZ34" s="19"/>
      <c r="EA34" s="19"/>
      <c r="EB34" s="19"/>
      <c r="ED34" s="31">
        <f t="shared" si="0"/>
        <v>5.2021943573667712E-2</v>
      </c>
      <c r="EE34" s="31">
        <f t="shared" si="1"/>
        <v>4.6383647798742135E-2</v>
      </c>
      <c r="EF34" s="31">
        <f t="shared" si="2"/>
        <v>4.7387820512820512E-2</v>
      </c>
      <c r="EG34" s="31">
        <f t="shared" si="3"/>
        <v>5.3612903225806453E-2</v>
      </c>
      <c r="EH34" s="31">
        <f t="shared" si="4"/>
        <v>5.4919093851132687E-2</v>
      </c>
      <c r="EI34" s="31">
        <f t="shared" si="5"/>
        <v>4.5345394736842105E-2</v>
      </c>
      <c r="EJ34" s="31">
        <f t="shared" si="6"/>
        <v>4.2405271828665568E-2</v>
      </c>
      <c r="EK34" s="31">
        <f t="shared" si="7"/>
        <v>4.9122516556291393E-2</v>
      </c>
      <c r="EL34" s="31">
        <f t="shared" si="8"/>
        <v>5.1430948419301167E-2</v>
      </c>
      <c r="EM34" s="31">
        <f t="shared" si="9"/>
        <v>4.4983443708609273E-2</v>
      </c>
      <c r="EN34" s="31">
        <f t="shared" si="10"/>
        <v>4.5789473684210526E-2</v>
      </c>
      <c r="EO34" s="31">
        <f t="shared" si="11"/>
        <v>6.3333333333333339E-2</v>
      </c>
      <c r="EP34" s="31">
        <f t="shared" si="12"/>
        <v>7.7648902821316618E-2</v>
      </c>
      <c r="EQ34" s="31">
        <f t="shared" si="13"/>
        <v>6.7049689440993793E-2</v>
      </c>
      <c r="ER34" s="31">
        <f t="shared" si="14"/>
        <v>6.3493788819875774E-2</v>
      </c>
      <c r="ES34" s="31">
        <f t="shared" si="15"/>
        <v>7.7351097178683381E-2</v>
      </c>
      <c r="ET34" s="31">
        <f t="shared" si="16"/>
        <v>8.1616481774960378E-2</v>
      </c>
      <c r="EU34" s="31">
        <f t="shared" si="17"/>
        <v>7.1102236421725237E-2</v>
      </c>
      <c r="EV34" s="31">
        <f t="shared" si="18"/>
        <v>6.9273301737756712E-2</v>
      </c>
      <c r="EW34" s="31">
        <f t="shared" si="19"/>
        <v>7.8963317384370013E-2</v>
      </c>
      <c r="EX34" s="31">
        <f t="shared" si="20"/>
        <v>8.8523274478330652E-2</v>
      </c>
      <c r="EY34" s="31">
        <f t="shared" si="21"/>
        <v>8.1229773462783178E-2</v>
      </c>
      <c r="EZ34" s="31">
        <f t="shared" si="22"/>
        <v>8.8398692810457521E-2</v>
      </c>
      <c r="FA34" s="31">
        <f t="shared" si="23"/>
        <v>9.9279869067103108E-2</v>
      </c>
      <c r="FB34" s="50">
        <f t="shared" si="24"/>
        <v>0.10348387096774193</v>
      </c>
      <c r="FC34" s="50">
        <f t="shared" si="25"/>
        <v>9.1009615384615383E-2</v>
      </c>
      <c r="FD34" s="50">
        <f t="shared" si="26"/>
        <v>8.8256000000000001E-2</v>
      </c>
    </row>
    <row r="35" spans="1:160" ht="15" x14ac:dyDescent="0.25">
      <c r="A35" s="17" t="s">
        <v>86</v>
      </c>
      <c r="B35" s="19">
        <v>1637</v>
      </c>
      <c r="C35" s="19">
        <v>1743</v>
      </c>
      <c r="D35" s="19">
        <v>1777</v>
      </c>
      <c r="E35" s="19">
        <v>1678</v>
      </c>
      <c r="F35" s="19">
        <v>1626</v>
      </c>
      <c r="G35" s="19">
        <v>1717</v>
      </c>
      <c r="H35" s="19">
        <v>1737</v>
      </c>
      <c r="I35" s="19">
        <v>1837</v>
      </c>
      <c r="J35" s="19">
        <v>1887</v>
      </c>
      <c r="K35" s="19">
        <v>1882</v>
      </c>
      <c r="L35" s="19">
        <v>1917</v>
      </c>
      <c r="M35" s="19">
        <v>1870</v>
      </c>
      <c r="N35" s="19">
        <v>1806</v>
      </c>
      <c r="O35" s="19">
        <v>1763</v>
      </c>
      <c r="P35" s="19">
        <v>1802</v>
      </c>
      <c r="Q35" s="19">
        <v>1783</v>
      </c>
      <c r="R35" s="19">
        <v>1754</v>
      </c>
      <c r="S35" s="19">
        <v>1759</v>
      </c>
      <c r="T35" s="19">
        <v>1777</v>
      </c>
      <c r="U35" s="19">
        <v>1883</v>
      </c>
      <c r="V35" s="19">
        <v>1943</v>
      </c>
      <c r="W35" s="19">
        <v>1907</v>
      </c>
      <c r="X35" s="19">
        <v>1805</v>
      </c>
      <c r="Y35" s="19">
        <v>1723</v>
      </c>
      <c r="Z35" s="19">
        <v>1739</v>
      </c>
      <c r="AA35" s="19">
        <v>1853</v>
      </c>
      <c r="AB35" s="19">
        <v>1897</v>
      </c>
      <c r="AC35" s="19">
        <v>1829</v>
      </c>
      <c r="AD35" s="19">
        <v>1782</v>
      </c>
      <c r="AE35" s="19">
        <v>1753</v>
      </c>
      <c r="AF35" s="19">
        <v>1780</v>
      </c>
      <c r="AG35" s="19">
        <v>1890</v>
      </c>
      <c r="AH35" s="19">
        <v>1970</v>
      </c>
      <c r="AI35" s="19">
        <v>1934</v>
      </c>
      <c r="AJ35" s="19">
        <v>1893</v>
      </c>
      <c r="AK35" s="19">
        <v>1918</v>
      </c>
      <c r="AL35" s="19">
        <v>1947</v>
      </c>
      <c r="AM35" s="19">
        <v>2030</v>
      </c>
      <c r="AN35" s="19">
        <v>2149</v>
      </c>
      <c r="AO35" s="19">
        <v>2256</v>
      </c>
      <c r="AP35" s="19">
        <v>2233</v>
      </c>
      <c r="AQ35" s="19">
        <v>2416</v>
      </c>
      <c r="AR35" s="19">
        <v>2638</v>
      </c>
      <c r="AS35" s="19">
        <v>3062</v>
      </c>
      <c r="AT35" s="19">
        <v>3338</v>
      </c>
      <c r="AU35" s="19">
        <v>3470</v>
      </c>
      <c r="AV35" s="19">
        <v>3468</v>
      </c>
      <c r="AW35" s="19">
        <v>3383</v>
      </c>
      <c r="AX35" s="19">
        <v>3346</v>
      </c>
      <c r="AY35" s="19">
        <v>3311</v>
      </c>
      <c r="AZ35" s="19">
        <v>3334</v>
      </c>
      <c r="BA35" s="19">
        <v>3323</v>
      </c>
      <c r="BB35" s="19">
        <v>3300</v>
      </c>
      <c r="BC35" s="19">
        <v>3311</v>
      </c>
      <c r="BD35" s="19">
        <v>3272</v>
      </c>
      <c r="BE35" s="19">
        <v>3475</v>
      </c>
      <c r="BF35" s="19">
        <v>3419</v>
      </c>
      <c r="BG35" s="19">
        <v>3246</v>
      </c>
      <c r="BH35" s="19">
        <v>3202</v>
      </c>
      <c r="BI35" s="19">
        <v>2991</v>
      </c>
      <c r="BJ35" s="19">
        <v>2850</v>
      </c>
      <c r="BK35" s="19">
        <v>2849</v>
      </c>
      <c r="BL35" s="19">
        <v>2891</v>
      </c>
      <c r="BM35" s="19">
        <v>2838</v>
      </c>
      <c r="BN35" s="19">
        <v>2775</v>
      </c>
      <c r="BO35" s="19">
        <v>2768</v>
      </c>
      <c r="BP35" s="19">
        <v>2806</v>
      </c>
      <c r="BQ35" s="19">
        <v>2991</v>
      </c>
      <c r="BR35" s="19">
        <v>2928</v>
      </c>
      <c r="BS35" s="19">
        <v>2928</v>
      </c>
      <c r="BT35" s="19">
        <v>2955</v>
      </c>
      <c r="BU35" s="19">
        <v>2944</v>
      </c>
      <c r="BV35" s="19">
        <v>2977</v>
      </c>
      <c r="BW35" s="19">
        <v>3033</v>
      </c>
      <c r="BX35" s="19">
        <v>3140</v>
      </c>
      <c r="BY35" s="19">
        <v>3171</v>
      </c>
      <c r="BZ35" s="19">
        <v>3226</v>
      </c>
      <c r="CA35" s="19">
        <v>3233</v>
      </c>
      <c r="CB35" s="19">
        <v>3263</v>
      </c>
      <c r="CC35" s="19">
        <v>3416</v>
      </c>
      <c r="CD35" s="19">
        <v>3431</v>
      </c>
      <c r="CE35" s="19">
        <v>3393</v>
      </c>
      <c r="CF35" s="19">
        <v>3442</v>
      </c>
      <c r="CG35" s="19">
        <v>3472</v>
      </c>
      <c r="CH35" s="49">
        <v>3415</v>
      </c>
      <c r="CI35" s="49">
        <v>3415</v>
      </c>
      <c r="CJ35" s="49">
        <v>3395</v>
      </c>
      <c r="CK35" s="49">
        <v>3396</v>
      </c>
      <c r="CL35" s="49">
        <v>3466</v>
      </c>
      <c r="CM35" s="49">
        <v>3483</v>
      </c>
      <c r="CN35" s="49">
        <v>3404</v>
      </c>
      <c r="CO35" s="17" t="s">
        <v>86</v>
      </c>
      <c r="CT35" t="s">
        <v>86</v>
      </c>
      <c r="CV35" t="s">
        <v>86</v>
      </c>
      <c r="CX35">
        <v>29500</v>
      </c>
      <c r="CY35">
        <v>29100</v>
      </c>
      <c r="CZ35">
        <v>29600</v>
      </c>
      <c r="DA35">
        <v>29800</v>
      </c>
      <c r="DB35">
        <v>30200</v>
      </c>
      <c r="DC35">
        <v>30700</v>
      </c>
      <c r="DD35">
        <v>29900</v>
      </c>
      <c r="DE35">
        <v>29700</v>
      </c>
      <c r="DF35">
        <v>29700</v>
      </c>
      <c r="DG35">
        <v>29700</v>
      </c>
      <c r="DH35">
        <v>29300</v>
      </c>
      <c r="DI35">
        <v>29500</v>
      </c>
      <c r="DJ35">
        <v>29900</v>
      </c>
      <c r="DK35">
        <v>29900</v>
      </c>
      <c r="DL35">
        <v>30400</v>
      </c>
      <c r="DM35">
        <v>29800</v>
      </c>
      <c r="DN35">
        <v>29300</v>
      </c>
      <c r="DO35">
        <v>29400</v>
      </c>
      <c r="DP35">
        <v>29500</v>
      </c>
      <c r="DQ35">
        <v>30300</v>
      </c>
      <c r="DR35">
        <v>30300</v>
      </c>
      <c r="DS35">
        <v>29200</v>
      </c>
      <c r="DT35">
        <v>29500</v>
      </c>
      <c r="DU35">
        <v>29500</v>
      </c>
      <c r="DV35">
        <v>29900</v>
      </c>
      <c r="DW35">
        <v>29900</v>
      </c>
      <c r="DX35">
        <v>30000</v>
      </c>
      <c r="DY35" s="19"/>
      <c r="DZ35" s="19"/>
      <c r="EA35" s="19"/>
      <c r="EB35" s="19"/>
      <c r="ED35" s="31">
        <f t="shared" si="0"/>
        <v>6.3796610169491522E-2</v>
      </c>
      <c r="EE35" s="31">
        <f t="shared" si="1"/>
        <v>6.206185567010309E-2</v>
      </c>
      <c r="EF35" s="31">
        <f t="shared" si="2"/>
        <v>6.0236486486486489E-2</v>
      </c>
      <c r="EG35" s="31">
        <f t="shared" si="3"/>
        <v>5.9630872483221478E-2</v>
      </c>
      <c r="EH35" s="31">
        <f t="shared" si="4"/>
        <v>6.3145695364238405E-2</v>
      </c>
      <c r="EI35" s="31">
        <f t="shared" si="5"/>
        <v>5.6644951140065146E-2</v>
      </c>
      <c r="EJ35" s="31">
        <f t="shared" si="6"/>
        <v>6.1170568561872911E-2</v>
      </c>
      <c r="EK35" s="31">
        <f t="shared" si="7"/>
        <v>5.9932659932659935E-2</v>
      </c>
      <c r="EL35" s="31">
        <f t="shared" si="8"/>
        <v>6.5117845117845116E-2</v>
      </c>
      <c r="EM35" s="31">
        <f t="shared" si="9"/>
        <v>6.5555555555555561E-2</v>
      </c>
      <c r="EN35" s="31">
        <f t="shared" si="10"/>
        <v>7.6996587030716726E-2</v>
      </c>
      <c r="EO35" s="31">
        <f t="shared" si="11"/>
        <v>8.9423728813559325E-2</v>
      </c>
      <c r="EP35" s="31">
        <f t="shared" si="12"/>
        <v>0.11605351170568562</v>
      </c>
      <c r="EQ35" s="31">
        <f t="shared" si="13"/>
        <v>0.11190635451505017</v>
      </c>
      <c r="ER35" s="31">
        <f t="shared" si="14"/>
        <v>0.10930921052631579</v>
      </c>
      <c r="ES35" s="31">
        <f t="shared" si="15"/>
        <v>0.10979865771812081</v>
      </c>
      <c r="ET35" s="31">
        <f t="shared" si="16"/>
        <v>0.11078498293515358</v>
      </c>
      <c r="EU35" s="31">
        <f t="shared" si="17"/>
        <v>9.6938775510204078E-2</v>
      </c>
      <c r="EV35" s="31">
        <f t="shared" si="18"/>
        <v>9.6203389830508468E-2</v>
      </c>
      <c r="EW35" s="31">
        <f t="shared" si="19"/>
        <v>9.2607260726072602E-2</v>
      </c>
      <c r="EX35" s="31">
        <f t="shared" si="20"/>
        <v>9.6633663366336636E-2</v>
      </c>
      <c r="EY35" s="31">
        <f t="shared" si="21"/>
        <v>0.10195205479452055</v>
      </c>
      <c r="EZ35" s="31">
        <f t="shared" si="22"/>
        <v>0.10749152542372882</v>
      </c>
      <c r="FA35" s="31">
        <f t="shared" si="23"/>
        <v>0.11061016949152543</v>
      </c>
      <c r="FB35" s="50">
        <f t="shared" si="24"/>
        <v>0.11347826086956522</v>
      </c>
      <c r="FC35" s="50">
        <f t="shared" si="25"/>
        <v>0.11421404682274247</v>
      </c>
      <c r="FD35" s="50">
        <f t="shared" si="26"/>
        <v>0.1132</v>
      </c>
    </row>
    <row r="36" spans="1:160" ht="15" x14ac:dyDescent="0.25">
      <c r="A36" s="17" t="s">
        <v>87</v>
      </c>
      <c r="B36" s="19">
        <v>1150</v>
      </c>
      <c r="C36" s="19">
        <v>1146</v>
      </c>
      <c r="D36" s="19">
        <v>1147</v>
      </c>
      <c r="E36" s="19">
        <v>1140</v>
      </c>
      <c r="F36" s="19">
        <v>1120</v>
      </c>
      <c r="G36" s="19">
        <v>1157</v>
      </c>
      <c r="H36" s="19">
        <v>1158</v>
      </c>
      <c r="I36" s="19">
        <v>1299</v>
      </c>
      <c r="J36" s="19">
        <v>1384</v>
      </c>
      <c r="K36" s="19">
        <v>1412</v>
      </c>
      <c r="L36" s="19">
        <v>1397</v>
      </c>
      <c r="M36" s="19">
        <v>1352</v>
      </c>
      <c r="N36" s="19">
        <v>1317</v>
      </c>
      <c r="O36" s="19">
        <v>1277</v>
      </c>
      <c r="P36" s="19">
        <v>1256</v>
      </c>
      <c r="Q36" s="19">
        <v>1231</v>
      </c>
      <c r="R36" s="19">
        <v>1212</v>
      </c>
      <c r="S36" s="19">
        <v>1182</v>
      </c>
      <c r="T36" s="19">
        <v>1190</v>
      </c>
      <c r="U36" s="19">
        <v>1283</v>
      </c>
      <c r="V36" s="19">
        <v>1283</v>
      </c>
      <c r="W36" s="19">
        <v>1261</v>
      </c>
      <c r="X36" s="19">
        <v>1197</v>
      </c>
      <c r="Y36" s="19">
        <v>1155</v>
      </c>
      <c r="Z36" s="19">
        <v>1080</v>
      </c>
      <c r="AA36" s="19">
        <v>1091</v>
      </c>
      <c r="AB36" s="19">
        <v>1050</v>
      </c>
      <c r="AC36" s="19">
        <v>1011</v>
      </c>
      <c r="AD36" s="19">
        <v>972</v>
      </c>
      <c r="AE36" s="19">
        <v>937</v>
      </c>
      <c r="AF36" s="19">
        <v>963</v>
      </c>
      <c r="AG36" s="19">
        <v>1094</v>
      </c>
      <c r="AH36" s="19">
        <v>1108</v>
      </c>
      <c r="AI36" s="19">
        <v>1083</v>
      </c>
      <c r="AJ36" s="19">
        <v>1064</v>
      </c>
      <c r="AK36" s="19">
        <v>1079</v>
      </c>
      <c r="AL36" s="19">
        <v>1068</v>
      </c>
      <c r="AM36" s="19">
        <v>1131</v>
      </c>
      <c r="AN36" s="19">
        <v>1200</v>
      </c>
      <c r="AO36" s="19">
        <v>1232</v>
      </c>
      <c r="AP36" s="19">
        <v>1263</v>
      </c>
      <c r="AQ36" s="19">
        <v>1395</v>
      </c>
      <c r="AR36" s="19">
        <v>1574</v>
      </c>
      <c r="AS36" s="19">
        <v>1765</v>
      </c>
      <c r="AT36" s="19">
        <v>1973</v>
      </c>
      <c r="AU36" s="19">
        <v>2053</v>
      </c>
      <c r="AV36" s="19">
        <v>2096</v>
      </c>
      <c r="AW36" s="19">
        <v>2086</v>
      </c>
      <c r="AX36" s="19">
        <v>2049</v>
      </c>
      <c r="AY36" s="19">
        <v>2006</v>
      </c>
      <c r="AZ36" s="19">
        <v>2035</v>
      </c>
      <c r="BA36" s="19">
        <v>1988</v>
      </c>
      <c r="BB36" s="19">
        <v>2019</v>
      </c>
      <c r="BC36" s="19">
        <v>1985</v>
      </c>
      <c r="BD36" s="19">
        <v>2019</v>
      </c>
      <c r="BE36" s="19">
        <v>2147</v>
      </c>
      <c r="BF36" s="19">
        <v>2178</v>
      </c>
      <c r="BG36" s="19">
        <v>2096</v>
      </c>
      <c r="BH36" s="19">
        <v>1988</v>
      </c>
      <c r="BI36" s="19">
        <v>1826</v>
      </c>
      <c r="BJ36" s="19">
        <v>1716</v>
      </c>
      <c r="BK36" s="19">
        <v>1695</v>
      </c>
      <c r="BL36" s="19">
        <v>1645</v>
      </c>
      <c r="BM36" s="19">
        <v>1622</v>
      </c>
      <c r="BN36" s="19">
        <v>1601</v>
      </c>
      <c r="BO36" s="19">
        <v>1606</v>
      </c>
      <c r="BP36" s="19">
        <v>1662</v>
      </c>
      <c r="BQ36" s="19">
        <v>1786</v>
      </c>
      <c r="BR36" s="19">
        <v>1803</v>
      </c>
      <c r="BS36" s="19">
        <v>1844</v>
      </c>
      <c r="BT36" s="19">
        <v>1886</v>
      </c>
      <c r="BU36" s="19">
        <v>1885</v>
      </c>
      <c r="BV36" s="19">
        <v>1874</v>
      </c>
      <c r="BW36" s="19">
        <v>1909</v>
      </c>
      <c r="BX36" s="19">
        <v>1947</v>
      </c>
      <c r="BY36" s="19">
        <v>1928</v>
      </c>
      <c r="BZ36" s="19">
        <v>1884</v>
      </c>
      <c r="CA36" s="19">
        <v>1792</v>
      </c>
      <c r="CB36" s="19">
        <v>1769</v>
      </c>
      <c r="CC36" s="19">
        <v>1976</v>
      </c>
      <c r="CD36" s="19">
        <v>2037</v>
      </c>
      <c r="CE36" s="19">
        <v>1963</v>
      </c>
      <c r="CF36" s="19">
        <v>1891</v>
      </c>
      <c r="CG36" s="19">
        <v>1826</v>
      </c>
      <c r="CH36" s="49">
        <v>1747</v>
      </c>
      <c r="CI36" s="49">
        <v>1723</v>
      </c>
      <c r="CJ36" s="49">
        <v>1728</v>
      </c>
      <c r="CK36" s="49">
        <v>1660</v>
      </c>
      <c r="CL36" s="49">
        <v>1526</v>
      </c>
      <c r="CM36" s="49">
        <v>1502</v>
      </c>
      <c r="CN36" s="49">
        <v>1459</v>
      </c>
      <c r="CO36" s="17" t="s">
        <v>87</v>
      </c>
      <c r="CT36" t="s">
        <v>87</v>
      </c>
      <c r="CV36" t="s">
        <v>87</v>
      </c>
      <c r="CX36">
        <v>35400</v>
      </c>
      <c r="CY36">
        <v>35400</v>
      </c>
      <c r="CZ36">
        <v>35300</v>
      </c>
      <c r="DA36">
        <v>35300</v>
      </c>
      <c r="DB36">
        <v>36200</v>
      </c>
      <c r="DC36">
        <v>37400</v>
      </c>
      <c r="DD36">
        <v>38600</v>
      </c>
      <c r="DE36">
        <v>36200</v>
      </c>
      <c r="DF36">
        <v>36600</v>
      </c>
      <c r="DG36">
        <v>35600</v>
      </c>
      <c r="DH36">
        <v>35300</v>
      </c>
      <c r="DI36">
        <v>35400</v>
      </c>
      <c r="DJ36">
        <v>37000</v>
      </c>
      <c r="DK36">
        <v>38200</v>
      </c>
      <c r="DL36">
        <v>36600</v>
      </c>
      <c r="DM36">
        <v>36400</v>
      </c>
      <c r="DN36">
        <v>35600</v>
      </c>
      <c r="DO36">
        <v>36400</v>
      </c>
      <c r="DP36">
        <v>37100</v>
      </c>
      <c r="DQ36">
        <v>37600</v>
      </c>
      <c r="DR36">
        <v>38500</v>
      </c>
      <c r="DS36">
        <v>37700</v>
      </c>
      <c r="DT36">
        <v>39900</v>
      </c>
      <c r="DU36">
        <v>39500</v>
      </c>
      <c r="DV36">
        <v>38100</v>
      </c>
      <c r="DW36">
        <v>37400</v>
      </c>
      <c r="DX36">
        <v>36300</v>
      </c>
      <c r="DY36" s="19"/>
      <c r="DZ36" s="19"/>
      <c r="EA36" s="19"/>
      <c r="EB36" s="19"/>
      <c r="ED36" s="31">
        <f t="shared" si="0"/>
        <v>3.9887005649717512E-2</v>
      </c>
      <c r="EE36" s="31">
        <f t="shared" si="1"/>
        <v>3.7203389830508478E-2</v>
      </c>
      <c r="EF36" s="31">
        <f t="shared" si="2"/>
        <v>3.4872521246458926E-2</v>
      </c>
      <c r="EG36" s="31">
        <f t="shared" si="3"/>
        <v>3.3711048158640226E-2</v>
      </c>
      <c r="EH36" s="31">
        <f t="shared" si="4"/>
        <v>3.4834254143646409E-2</v>
      </c>
      <c r="EI36" s="31">
        <f t="shared" si="5"/>
        <v>2.8877005347593583E-2</v>
      </c>
      <c r="EJ36" s="31">
        <f t="shared" si="6"/>
        <v>2.6191709844559586E-2</v>
      </c>
      <c r="EK36" s="31">
        <f t="shared" si="7"/>
        <v>2.6602209944751379E-2</v>
      </c>
      <c r="EL36" s="31">
        <f t="shared" si="8"/>
        <v>2.959016393442623E-2</v>
      </c>
      <c r="EM36" s="31">
        <f t="shared" si="9"/>
        <v>0.03</v>
      </c>
      <c r="EN36" s="31">
        <f t="shared" si="10"/>
        <v>3.4900849858356939E-2</v>
      </c>
      <c r="EO36" s="31">
        <f t="shared" si="11"/>
        <v>4.4463276836158194E-2</v>
      </c>
      <c r="EP36" s="31">
        <f t="shared" si="12"/>
        <v>5.5486486486486485E-2</v>
      </c>
      <c r="EQ36" s="31">
        <f t="shared" si="13"/>
        <v>5.3638743455497385E-2</v>
      </c>
      <c r="ER36" s="31">
        <f t="shared" si="14"/>
        <v>5.4316939890710382E-2</v>
      </c>
      <c r="ES36" s="31">
        <f t="shared" si="15"/>
        <v>5.5467032967032967E-2</v>
      </c>
      <c r="ET36" s="31">
        <f t="shared" si="16"/>
        <v>5.8876404494382022E-2</v>
      </c>
      <c r="EU36" s="31">
        <f t="shared" si="17"/>
        <v>4.7142857142857146E-2</v>
      </c>
      <c r="EV36" s="31">
        <f t="shared" si="18"/>
        <v>4.3719676549865229E-2</v>
      </c>
      <c r="EW36" s="31">
        <f t="shared" si="19"/>
        <v>4.4202127659574465E-2</v>
      </c>
      <c r="EX36" s="31">
        <f t="shared" si="20"/>
        <v>4.7896103896103895E-2</v>
      </c>
      <c r="EY36" s="31">
        <f t="shared" si="21"/>
        <v>4.9708222811671088E-2</v>
      </c>
      <c r="EZ36" s="31">
        <f t="shared" si="22"/>
        <v>4.8320802005012528E-2</v>
      </c>
      <c r="FA36" s="31">
        <f t="shared" si="23"/>
        <v>4.4784810126582281E-2</v>
      </c>
      <c r="FB36" s="50">
        <f t="shared" si="24"/>
        <v>5.1522309711286088E-2</v>
      </c>
      <c r="FC36" s="50">
        <f t="shared" si="25"/>
        <v>4.6711229946524067E-2</v>
      </c>
      <c r="FD36" s="50">
        <f t="shared" si="26"/>
        <v>4.5730027548209366E-2</v>
      </c>
    </row>
    <row r="37" spans="1:160" ht="15" x14ac:dyDescent="0.25">
      <c r="A37" s="17" t="s">
        <v>88</v>
      </c>
      <c r="B37" s="19">
        <v>4075</v>
      </c>
      <c r="C37" s="19">
        <v>4172</v>
      </c>
      <c r="D37" s="19">
        <v>4335</v>
      </c>
      <c r="E37" s="19">
        <v>4305</v>
      </c>
      <c r="F37" s="19">
        <v>4259</v>
      </c>
      <c r="G37" s="19">
        <v>4280</v>
      </c>
      <c r="H37" s="19">
        <v>4255</v>
      </c>
      <c r="I37" s="19">
        <v>4583</v>
      </c>
      <c r="J37" s="19">
        <v>4793</v>
      </c>
      <c r="K37" s="19">
        <v>4856</v>
      </c>
      <c r="L37" s="19">
        <v>4811</v>
      </c>
      <c r="M37" s="19">
        <v>4736</v>
      </c>
      <c r="N37" s="19">
        <v>4702</v>
      </c>
      <c r="O37" s="19">
        <v>4724</v>
      </c>
      <c r="P37" s="19">
        <v>4070</v>
      </c>
      <c r="Q37" s="19">
        <v>4588</v>
      </c>
      <c r="R37" s="19">
        <v>4477</v>
      </c>
      <c r="S37" s="19">
        <v>4512</v>
      </c>
      <c r="T37" s="19">
        <v>4313</v>
      </c>
      <c r="U37" s="19">
        <v>4606</v>
      </c>
      <c r="V37" s="19">
        <v>4563</v>
      </c>
      <c r="W37" s="19">
        <v>4571</v>
      </c>
      <c r="X37" s="19">
        <v>4447</v>
      </c>
      <c r="Y37" s="19">
        <v>4361</v>
      </c>
      <c r="Z37" s="19">
        <v>4221</v>
      </c>
      <c r="AA37" s="19">
        <v>4294</v>
      </c>
      <c r="AB37" s="19">
        <v>4314</v>
      </c>
      <c r="AC37" s="19">
        <v>4235</v>
      </c>
      <c r="AD37" s="19">
        <v>4085</v>
      </c>
      <c r="AE37" s="19">
        <v>4013</v>
      </c>
      <c r="AF37" s="19">
        <v>4112</v>
      </c>
      <c r="AG37" s="19">
        <v>4353</v>
      </c>
      <c r="AH37" s="19">
        <v>4428</v>
      </c>
      <c r="AI37" s="19">
        <v>4379</v>
      </c>
      <c r="AJ37" s="19">
        <v>4430</v>
      </c>
      <c r="AK37" s="19">
        <v>4418</v>
      </c>
      <c r="AL37" s="19">
        <v>4443</v>
      </c>
      <c r="AM37" s="19">
        <v>4763</v>
      </c>
      <c r="AN37" s="19">
        <v>4961</v>
      </c>
      <c r="AO37" s="19">
        <v>5136</v>
      </c>
      <c r="AP37" s="19">
        <v>5232</v>
      </c>
      <c r="AQ37" s="19">
        <v>5536</v>
      </c>
      <c r="AR37" s="19">
        <v>5985</v>
      </c>
      <c r="AS37" s="19">
        <v>6658</v>
      </c>
      <c r="AT37" s="19">
        <v>7346</v>
      </c>
      <c r="AU37" s="19">
        <v>7702</v>
      </c>
      <c r="AV37" s="19">
        <v>7800</v>
      </c>
      <c r="AW37" s="19">
        <v>7916</v>
      </c>
      <c r="AX37" s="19">
        <v>7917</v>
      </c>
      <c r="AY37" s="19">
        <v>8026</v>
      </c>
      <c r="AZ37" s="19">
        <v>8203</v>
      </c>
      <c r="BA37" s="19">
        <v>8446</v>
      </c>
      <c r="BB37" s="19">
        <v>8473</v>
      </c>
      <c r="BC37" s="19">
        <v>8406</v>
      </c>
      <c r="BD37" s="19">
        <v>8385</v>
      </c>
      <c r="BE37" s="19">
        <v>8634</v>
      </c>
      <c r="BF37" s="19">
        <v>8469</v>
      </c>
      <c r="BG37" s="19">
        <v>8245</v>
      </c>
      <c r="BH37" s="19">
        <v>8036</v>
      </c>
      <c r="BI37" s="19">
        <v>7675</v>
      </c>
      <c r="BJ37" s="19">
        <v>7297</v>
      </c>
      <c r="BK37" s="19">
        <v>7336</v>
      </c>
      <c r="BL37" s="19">
        <v>7364</v>
      </c>
      <c r="BM37" s="19">
        <v>7383</v>
      </c>
      <c r="BN37" s="19">
        <v>7128</v>
      </c>
      <c r="BO37" s="19">
        <v>7104</v>
      </c>
      <c r="BP37" s="19">
        <v>7133</v>
      </c>
      <c r="BQ37" s="19">
        <v>7601</v>
      </c>
      <c r="BR37" s="19">
        <v>7668</v>
      </c>
      <c r="BS37" s="19">
        <v>7737</v>
      </c>
      <c r="BT37" s="19">
        <v>7915</v>
      </c>
      <c r="BU37" s="19">
        <v>7777</v>
      </c>
      <c r="BV37" s="19">
        <v>7906</v>
      </c>
      <c r="BW37" s="19">
        <v>8093</v>
      </c>
      <c r="BX37" s="19">
        <v>8234</v>
      </c>
      <c r="BY37" s="19">
        <v>8290</v>
      </c>
      <c r="BZ37" s="19">
        <v>8290</v>
      </c>
      <c r="CA37" s="19">
        <v>8223</v>
      </c>
      <c r="CB37" s="19">
        <v>8263</v>
      </c>
      <c r="CC37" s="19">
        <v>8631</v>
      </c>
      <c r="CD37" s="19">
        <v>8787</v>
      </c>
      <c r="CE37" s="19">
        <v>8619</v>
      </c>
      <c r="CF37" s="19">
        <v>8489</v>
      </c>
      <c r="CG37" s="19">
        <v>8460</v>
      </c>
      <c r="CH37" s="49">
        <v>8369</v>
      </c>
      <c r="CI37" s="49">
        <v>8377</v>
      </c>
      <c r="CJ37" s="49">
        <v>8440</v>
      </c>
      <c r="CK37" s="49">
        <v>8546</v>
      </c>
      <c r="CL37" s="49">
        <v>8419</v>
      </c>
      <c r="CM37" s="49">
        <v>8386</v>
      </c>
      <c r="CN37" s="49">
        <v>8309</v>
      </c>
      <c r="CO37" s="17" t="s">
        <v>88</v>
      </c>
      <c r="CT37" t="s">
        <v>88</v>
      </c>
      <c r="CV37" t="s">
        <v>88</v>
      </c>
      <c r="CX37">
        <v>123100</v>
      </c>
      <c r="CY37">
        <v>121700</v>
      </c>
      <c r="CZ37">
        <v>122200</v>
      </c>
      <c r="DA37">
        <v>124300</v>
      </c>
      <c r="DB37">
        <v>125300</v>
      </c>
      <c r="DC37">
        <v>126200</v>
      </c>
      <c r="DD37">
        <v>127400</v>
      </c>
      <c r="DE37">
        <v>127300</v>
      </c>
      <c r="DF37">
        <v>126400</v>
      </c>
      <c r="DG37">
        <v>126800</v>
      </c>
      <c r="DH37">
        <v>125100</v>
      </c>
      <c r="DI37">
        <v>125200</v>
      </c>
      <c r="DJ37">
        <v>125500</v>
      </c>
      <c r="DK37">
        <v>125500</v>
      </c>
      <c r="DL37">
        <v>127000</v>
      </c>
      <c r="DM37">
        <v>128400</v>
      </c>
      <c r="DN37">
        <v>125000</v>
      </c>
      <c r="DO37">
        <v>124400</v>
      </c>
      <c r="DP37">
        <v>123200</v>
      </c>
      <c r="DQ37">
        <v>119800</v>
      </c>
      <c r="DR37">
        <v>118400</v>
      </c>
      <c r="DS37">
        <v>119200</v>
      </c>
      <c r="DT37">
        <v>122200</v>
      </c>
      <c r="DU37">
        <v>124800</v>
      </c>
      <c r="DV37">
        <v>125500</v>
      </c>
      <c r="DW37">
        <v>124400</v>
      </c>
      <c r="DX37">
        <v>122900</v>
      </c>
      <c r="DY37" s="19"/>
      <c r="DZ37" s="19"/>
      <c r="EA37" s="19"/>
      <c r="EB37" s="19"/>
      <c r="ED37" s="31">
        <f t="shared" si="0"/>
        <v>3.9447603574329811E-2</v>
      </c>
      <c r="EE37" s="31">
        <f t="shared" si="1"/>
        <v>3.8635990139687756E-2</v>
      </c>
      <c r="EF37" s="31">
        <f t="shared" si="2"/>
        <v>3.7545008183306056E-2</v>
      </c>
      <c r="EG37" s="31">
        <f t="shared" si="3"/>
        <v>3.4698310539018506E-2</v>
      </c>
      <c r="EH37" s="31">
        <f t="shared" si="4"/>
        <v>3.6480446927374302E-2</v>
      </c>
      <c r="EI37" s="31">
        <f t="shared" si="5"/>
        <v>3.3446909667194928E-2</v>
      </c>
      <c r="EJ37" s="31">
        <f t="shared" si="6"/>
        <v>3.3241758241758242E-2</v>
      </c>
      <c r="EK37" s="31">
        <f t="shared" si="7"/>
        <v>3.2301649646504317E-2</v>
      </c>
      <c r="EL37" s="31">
        <f t="shared" si="8"/>
        <v>3.4643987341772153E-2</v>
      </c>
      <c r="EM37" s="31">
        <f t="shared" si="9"/>
        <v>3.503943217665615E-2</v>
      </c>
      <c r="EN37" s="31">
        <f t="shared" si="10"/>
        <v>4.1055155875299759E-2</v>
      </c>
      <c r="EO37" s="31">
        <f t="shared" si="11"/>
        <v>4.7803514376996807E-2</v>
      </c>
      <c r="EP37" s="31">
        <f t="shared" si="12"/>
        <v>6.137051792828685E-2</v>
      </c>
      <c r="EQ37" s="31">
        <f t="shared" si="13"/>
        <v>6.3083665338645414E-2</v>
      </c>
      <c r="ER37" s="31">
        <f t="shared" si="14"/>
        <v>6.650393700787402E-2</v>
      </c>
      <c r="ES37" s="31">
        <f t="shared" si="15"/>
        <v>6.5303738317757015E-2</v>
      </c>
      <c r="ET37" s="31">
        <f t="shared" si="16"/>
        <v>6.5960000000000005E-2</v>
      </c>
      <c r="EU37" s="31">
        <f t="shared" si="17"/>
        <v>5.8657556270096466E-2</v>
      </c>
      <c r="EV37" s="31">
        <f t="shared" si="18"/>
        <v>5.9926948051948051E-2</v>
      </c>
      <c r="EW37" s="31">
        <f t="shared" si="19"/>
        <v>5.954090150250417E-2</v>
      </c>
      <c r="EX37" s="31">
        <f t="shared" si="20"/>
        <v>6.5346283783783779E-2</v>
      </c>
      <c r="EY37" s="31">
        <f t="shared" si="21"/>
        <v>6.6325503355704696E-2</v>
      </c>
      <c r="EZ37" s="31">
        <f t="shared" si="22"/>
        <v>6.7839607201309327E-2</v>
      </c>
      <c r="FA37" s="31">
        <f t="shared" si="23"/>
        <v>6.6209935897435901E-2</v>
      </c>
      <c r="FB37" s="50">
        <f t="shared" si="24"/>
        <v>6.8677290836653387E-2</v>
      </c>
      <c r="FC37" s="50">
        <f t="shared" si="25"/>
        <v>6.7274919614147916E-2</v>
      </c>
      <c r="FD37" s="50">
        <f t="shared" si="26"/>
        <v>6.9536208299430427E-2</v>
      </c>
    </row>
    <row r="38" spans="1:160" ht="15" x14ac:dyDescent="0.25">
      <c r="A38" s="17" t="s">
        <v>89</v>
      </c>
      <c r="B38" s="19">
        <v>605</v>
      </c>
      <c r="C38" s="19">
        <v>574</v>
      </c>
      <c r="D38" s="19">
        <v>583</v>
      </c>
      <c r="E38" s="19">
        <v>585</v>
      </c>
      <c r="F38" s="19">
        <v>589</v>
      </c>
      <c r="G38" s="19">
        <v>592</v>
      </c>
      <c r="H38" s="19">
        <v>643</v>
      </c>
      <c r="I38" s="19">
        <v>782</v>
      </c>
      <c r="J38" s="19">
        <v>782</v>
      </c>
      <c r="K38" s="19">
        <v>848</v>
      </c>
      <c r="L38" s="19">
        <v>849</v>
      </c>
      <c r="M38" s="19">
        <v>842</v>
      </c>
      <c r="N38" s="19">
        <v>838</v>
      </c>
      <c r="O38" s="19">
        <v>803</v>
      </c>
      <c r="P38" s="19">
        <v>790</v>
      </c>
      <c r="Q38" s="19">
        <v>829</v>
      </c>
      <c r="R38" s="19">
        <v>798</v>
      </c>
      <c r="S38" s="19">
        <v>827</v>
      </c>
      <c r="T38" s="19">
        <v>808</v>
      </c>
      <c r="U38" s="19">
        <v>839</v>
      </c>
      <c r="V38" s="19">
        <v>838</v>
      </c>
      <c r="W38" s="19">
        <v>848</v>
      </c>
      <c r="X38" s="19">
        <v>793</v>
      </c>
      <c r="Y38" s="19">
        <v>737</v>
      </c>
      <c r="Z38" s="19">
        <v>752</v>
      </c>
      <c r="AA38" s="19">
        <v>754</v>
      </c>
      <c r="AB38" s="19">
        <v>813</v>
      </c>
      <c r="AC38" s="19">
        <v>844</v>
      </c>
      <c r="AD38" s="19">
        <v>830</v>
      </c>
      <c r="AE38" s="19">
        <v>777</v>
      </c>
      <c r="AF38" s="19">
        <v>738</v>
      </c>
      <c r="AG38" s="19">
        <v>702</v>
      </c>
      <c r="AH38" s="19">
        <v>726</v>
      </c>
      <c r="AI38" s="19">
        <v>691</v>
      </c>
      <c r="AJ38" s="19">
        <v>713</v>
      </c>
      <c r="AK38" s="19">
        <v>749</v>
      </c>
      <c r="AL38" s="19">
        <v>760</v>
      </c>
      <c r="AM38" s="19">
        <v>801</v>
      </c>
      <c r="AN38" s="19">
        <v>812</v>
      </c>
      <c r="AO38" s="19">
        <v>814</v>
      </c>
      <c r="AP38" s="19">
        <v>817</v>
      </c>
      <c r="AQ38" s="19">
        <v>901</v>
      </c>
      <c r="AR38" s="19">
        <v>1021</v>
      </c>
      <c r="AS38" s="19">
        <v>1088</v>
      </c>
      <c r="AT38" s="19">
        <v>1366</v>
      </c>
      <c r="AU38" s="19">
        <v>1424</v>
      </c>
      <c r="AV38" s="19">
        <v>1361</v>
      </c>
      <c r="AW38" s="19">
        <v>1423</v>
      </c>
      <c r="AX38" s="19">
        <v>1369</v>
      </c>
      <c r="AY38" s="19">
        <v>1313</v>
      </c>
      <c r="AZ38" s="19">
        <v>1341</v>
      </c>
      <c r="BA38" s="19">
        <v>1308</v>
      </c>
      <c r="BB38" s="19">
        <v>1352</v>
      </c>
      <c r="BC38" s="19">
        <v>1369</v>
      </c>
      <c r="BD38" s="19">
        <v>1337</v>
      </c>
      <c r="BE38" s="19">
        <v>1454</v>
      </c>
      <c r="BF38" s="19">
        <v>1464</v>
      </c>
      <c r="BG38" s="19">
        <v>1416</v>
      </c>
      <c r="BH38" s="19">
        <v>1365</v>
      </c>
      <c r="BI38" s="19">
        <v>1302</v>
      </c>
      <c r="BJ38" s="19">
        <v>1217</v>
      </c>
      <c r="BK38" s="19">
        <v>1189</v>
      </c>
      <c r="BL38" s="19">
        <v>1204</v>
      </c>
      <c r="BM38" s="19">
        <v>1195</v>
      </c>
      <c r="BN38" s="19">
        <v>1139</v>
      </c>
      <c r="BO38" s="19">
        <v>1132</v>
      </c>
      <c r="BP38" s="19">
        <v>1122</v>
      </c>
      <c r="BQ38" s="19">
        <v>1264</v>
      </c>
      <c r="BR38" s="19">
        <v>1358</v>
      </c>
      <c r="BS38" s="19">
        <v>1355</v>
      </c>
      <c r="BT38" s="19">
        <v>1346</v>
      </c>
      <c r="BU38" s="19">
        <v>1294</v>
      </c>
      <c r="BV38" s="19">
        <v>1232</v>
      </c>
      <c r="BW38" s="19">
        <v>1269</v>
      </c>
      <c r="BX38" s="19">
        <v>1301</v>
      </c>
      <c r="BY38" s="19">
        <v>1290</v>
      </c>
      <c r="BZ38" s="19">
        <v>1267</v>
      </c>
      <c r="CA38" s="19">
        <v>1286</v>
      </c>
      <c r="CB38" s="19">
        <v>1340</v>
      </c>
      <c r="CC38" s="19">
        <v>1490</v>
      </c>
      <c r="CD38" s="19">
        <v>1518</v>
      </c>
      <c r="CE38" s="19">
        <v>1458</v>
      </c>
      <c r="CF38" s="19">
        <v>1336</v>
      </c>
      <c r="CG38" s="19">
        <v>1368</v>
      </c>
      <c r="CH38" s="49">
        <v>1295</v>
      </c>
      <c r="CI38" s="49">
        <v>1265</v>
      </c>
      <c r="CJ38" s="49">
        <v>1243</v>
      </c>
      <c r="CK38" s="49">
        <v>1246</v>
      </c>
      <c r="CL38" s="49">
        <v>1236</v>
      </c>
      <c r="CM38" s="49">
        <v>1254</v>
      </c>
      <c r="CN38" s="49">
        <v>1216</v>
      </c>
      <c r="CO38" s="17" t="s">
        <v>89</v>
      </c>
      <c r="CT38" t="s">
        <v>89</v>
      </c>
      <c r="CV38" t="s">
        <v>89</v>
      </c>
      <c r="CX38">
        <v>29500</v>
      </c>
      <c r="CY38">
        <v>30600</v>
      </c>
      <c r="CZ38">
        <v>31000</v>
      </c>
      <c r="DA38">
        <v>30300</v>
      </c>
      <c r="DB38">
        <v>29800</v>
      </c>
      <c r="DC38">
        <v>28900</v>
      </c>
      <c r="DD38">
        <v>28300</v>
      </c>
      <c r="DE38">
        <v>28300</v>
      </c>
      <c r="DF38">
        <v>29300</v>
      </c>
      <c r="DG38">
        <v>28800</v>
      </c>
      <c r="DH38">
        <v>28600</v>
      </c>
      <c r="DI38">
        <v>28900</v>
      </c>
      <c r="DJ38">
        <v>26900</v>
      </c>
      <c r="DK38">
        <v>28100</v>
      </c>
      <c r="DL38">
        <v>28600</v>
      </c>
      <c r="DM38">
        <v>28400</v>
      </c>
      <c r="DN38">
        <v>28000</v>
      </c>
      <c r="DO38">
        <v>26800</v>
      </c>
      <c r="DP38">
        <v>26600</v>
      </c>
      <c r="DQ38">
        <v>25900</v>
      </c>
      <c r="DR38">
        <v>26900</v>
      </c>
      <c r="DS38">
        <v>27200</v>
      </c>
      <c r="DT38">
        <v>27300</v>
      </c>
      <c r="DU38">
        <v>26000</v>
      </c>
      <c r="DV38">
        <v>25100</v>
      </c>
      <c r="DW38">
        <v>26700</v>
      </c>
      <c r="DX38">
        <v>27800</v>
      </c>
      <c r="DY38" s="19"/>
      <c r="DZ38" s="19"/>
      <c r="EA38" s="19"/>
      <c r="EB38" s="19"/>
      <c r="ED38" s="31">
        <f t="shared" si="0"/>
        <v>2.8745762711864405E-2</v>
      </c>
      <c r="EE38" s="31">
        <f t="shared" si="1"/>
        <v>2.7385620915032681E-2</v>
      </c>
      <c r="EF38" s="31">
        <f t="shared" si="2"/>
        <v>2.6741935483870969E-2</v>
      </c>
      <c r="EG38" s="31">
        <f t="shared" si="3"/>
        <v>2.6666666666666668E-2</v>
      </c>
      <c r="EH38" s="31">
        <f t="shared" si="4"/>
        <v>2.8456375838926174E-2</v>
      </c>
      <c r="EI38" s="31">
        <f t="shared" si="5"/>
        <v>2.6020761245674741E-2</v>
      </c>
      <c r="EJ38" s="31">
        <f t="shared" si="6"/>
        <v>2.9823321554770316E-2</v>
      </c>
      <c r="EK38" s="31">
        <f t="shared" si="7"/>
        <v>2.6077738515901061E-2</v>
      </c>
      <c r="EL38" s="31">
        <f t="shared" si="8"/>
        <v>2.3583617747440274E-2</v>
      </c>
      <c r="EM38" s="31">
        <f t="shared" si="9"/>
        <v>2.6388888888888889E-2</v>
      </c>
      <c r="EN38" s="31">
        <f t="shared" si="10"/>
        <v>2.8461538461538462E-2</v>
      </c>
      <c r="EO38" s="31">
        <f t="shared" si="11"/>
        <v>3.532871972318339E-2</v>
      </c>
      <c r="EP38" s="31">
        <f t="shared" si="12"/>
        <v>5.2936802973977695E-2</v>
      </c>
      <c r="EQ38" s="31">
        <f t="shared" si="13"/>
        <v>4.8718861209964416E-2</v>
      </c>
      <c r="ER38" s="31">
        <f t="shared" si="14"/>
        <v>4.5734265734265735E-2</v>
      </c>
      <c r="ES38" s="31">
        <f t="shared" si="15"/>
        <v>4.7077464788732391E-2</v>
      </c>
      <c r="ET38" s="31">
        <f t="shared" si="16"/>
        <v>5.0571428571428573E-2</v>
      </c>
      <c r="EU38" s="31">
        <f t="shared" si="17"/>
        <v>4.5410447761194031E-2</v>
      </c>
      <c r="EV38" s="31">
        <f t="shared" si="18"/>
        <v>4.4924812030075187E-2</v>
      </c>
      <c r="EW38" s="31">
        <f t="shared" si="19"/>
        <v>4.3320463320463319E-2</v>
      </c>
      <c r="EX38" s="31">
        <f t="shared" si="20"/>
        <v>5.0371747211895912E-2</v>
      </c>
      <c r="EY38" s="31">
        <f t="shared" si="21"/>
        <v>4.5294117647058825E-2</v>
      </c>
      <c r="EZ38" s="31">
        <f t="shared" si="22"/>
        <v>4.7252747252747251E-2</v>
      </c>
      <c r="FA38" s="31">
        <f t="shared" si="23"/>
        <v>5.153846153846154E-2</v>
      </c>
      <c r="FB38" s="50">
        <f t="shared" si="24"/>
        <v>5.8087649402390439E-2</v>
      </c>
      <c r="FC38" s="50">
        <f t="shared" si="25"/>
        <v>4.8501872659176028E-2</v>
      </c>
      <c r="FD38" s="50">
        <f t="shared" si="26"/>
        <v>4.4820143884892083E-2</v>
      </c>
    </row>
    <row r="39" spans="1:160" ht="15" x14ac:dyDescent="0.25">
      <c r="A39" s="17" t="s">
        <v>90</v>
      </c>
      <c r="B39" s="19">
        <v>1683</v>
      </c>
      <c r="C39" s="19">
        <v>1643</v>
      </c>
      <c r="D39" s="19">
        <v>1705</v>
      </c>
      <c r="E39" s="19">
        <v>1690</v>
      </c>
      <c r="F39" s="19">
        <v>1745</v>
      </c>
      <c r="G39" s="19">
        <v>1835</v>
      </c>
      <c r="H39" s="19">
        <v>1739</v>
      </c>
      <c r="I39" s="19">
        <v>1842</v>
      </c>
      <c r="J39" s="19">
        <v>1898</v>
      </c>
      <c r="K39" s="19">
        <v>1983</v>
      </c>
      <c r="L39" s="19">
        <v>1994</v>
      </c>
      <c r="M39" s="19">
        <v>1952</v>
      </c>
      <c r="N39" s="19">
        <v>2016</v>
      </c>
      <c r="O39" s="19">
        <v>2048</v>
      </c>
      <c r="P39" s="19">
        <v>2046</v>
      </c>
      <c r="Q39" s="19">
        <v>2037</v>
      </c>
      <c r="R39" s="19">
        <v>2011</v>
      </c>
      <c r="S39" s="19">
        <v>2033</v>
      </c>
      <c r="T39" s="19">
        <v>1958</v>
      </c>
      <c r="U39" s="19">
        <v>2048</v>
      </c>
      <c r="V39" s="19">
        <v>2041</v>
      </c>
      <c r="W39" s="19">
        <v>1942</v>
      </c>
      <c r="X39" s="19">
        <v>1739</v>
      </c>
      <c r="Y39" s="19">
        <v>1647</v>
      </c>
      <c r="Z39" s="19">
        <v>1582</v>
      </c>
      <c r="AA39" s="19">
        <v>1599</v>
      </c>
      <c r="AB39" s="19">
        <v>1541</v>
      </c>
      <c r="AC39" s="19">
        <v>1493</v>
      </c>
      <c r="AD39" s="19">
        <v>1481</v>
      </c>
      <c r="AE39" s="19">
        <v>1501</v>
      </c>
      <c r="AF39" s="19">
        <v>1474</v>
      </c>
      <c r="AG39" s="19">
        <v>1608</v>
      </c>
      <c r="AH39" s="19">
        <v>1661</v>
      </c>
      <c r="AI39" s="19">
        <v>1715</v>
      </c>
      <c r="AJ39" s="19">
        <v>1709</v>
      </c>
      <c r="AK39" s="19">
        <v>1660</v>
      </c>
      <c r="AL39" s="19">
        <v>1646</v>
      </c>
      <c r="AM39" s="19">
        <v>1736</v>
      </c>
      <c r="AN39" s="19">
        <v>1922</v>
      </c>
      <c r="AO39" s="19">
        <v>2036</v>
      </c>
      <c r="AP39" s="19">
        <v>2119</v>
      </c>
      <c r="AQ39" s="19">
        <v>2388</v>
      </c>
      <c r="AR39" s="19">
        <v>2633</v>
      </c>
      <c r="AS39" s="19">
        <v>3092</v>
      </c>
      <c r="AT39" s="19">
        <v>3564</v>
      </c>
      <c r="AU39" s="19">
        <v>3787</v>
      </c>
      <c r="AV39" s="19">
        <v>3885</v>
      </c>
      <c r="AW39" s="19">
        <v>3921</v>
      </c>
      <c r="AX39" s="19">
        <v>3874</v>
      </c>
      <c r="AY39" s="19">
        <v>3962</v>
      </c>
      <c r="AZ39" s="19">
        <v>3948</v>
      </c>
      <c r="BA39" s="19">
        <v>3910</v>
      </c>
      <c r="BB39" s="19">
        <v>3930</v>
      </c>
      <c r="BC39" s="19">
        <v>3900</v>
      </c>
      <c r="BD39" s="19">
        <v>3808</v>
      </c>
      <c r="BE39" s="19">
        <v>4201</v>
      </c>
      <c r="BF39" s="19">
        <v>4292</v>
      </c>
      <c r="BG39" s="19">
        <v>4163</v>
      </c>
      <c r="BH39" s="19">
        <v>4035</v>
      </c>
      <c r="BI39" s="19">
        <v>3833</v>
      </c>
      <c r="BJ39" s="19">
        <v>3628</v>
      </c>
      <c r="BK39" s="19">
        <v>3557</v>
      </c>
      <c r="BL39" s="19">
        <v>3572</v>
      </c>
      <c r="BM39" s="19">
        <v>3553</v>
      </c>
      <c r="BN39" s="19">
        <v>3455</v>
      </c>
      <c r="BO39" s="19">
        <v>3627</v>
      </c>
      <c r="BP39" s="19">
        <v>3603</v>
      </c>
      <c r="BQ39" s="19">
        <v>3787</v>
      </c>
      <c r="BR39" s="19">
        <v>3947</v>
      </c>
      <c r="BS39" s="19">
        <v>3909</v>
      </c>
      <c r="BT39" s="19">
        <v>3658</v>
      </c>
      <c r="BU39" s="19">
        <v>3556</v>
      </c>
      <c r="BV39" s="19">
        <v>3529</v>
      </c>
      <c r="BW39" s="19">
        <v>3566</v>
      </c>
      <c r="BX39" s="19">
        <v>3566</v>
      </c>
      <c r="BY39" s="19">
        <v>3569</v>
      </c>
      <c r="BZ39" s="19">
        <v>3578</v>
      </c>
      <c r="CA39" s="19">
        <v>3682</v>
      </c>
      <c r="CB39" s="19">
        <v>3722</v>
      </c>
      <c r="CC39" s="19">
        <v>3925</v>
      </c>
      <c r="CD39" s="19">
        <v>4077</v>
      </c>
      <c r="CE39" s="19">
        <v>4028</v>
      </c>
      <c r="CF39" s="19">
        <v>3775</v>
      </c>
      <c r="CG39" s="19">
        <v>3704</v>
      </c>
      <c r="CH39" s="49">
        <v>3590</v>
      </c>
      <c r="CI39" s="49">
        <v>3570</v>
      </c>
      <c r="CJ39" s="49">
        <v>3560</v>
      </c>
      <c r="CK39" s="49">
        <v>3485</v>
      </c>
      <c r="CL39" s="49">
        <v>3496</v>
      </c>
      <c r="CM39" s="49">
        <v>3621</v>
      </c>
      <c r="CN39" s="49">
        <v>3642</v>
      </c>
      <c r="CO39" s="17" t="s">
        <v>90</v>
      </c>
      <c r="CT39" t="s">
        <v>90</v>
      </c>
      <c r="CV39" t="s">
        <v>90</v>
      </c>
      <c r="CX39">
        <v>78200</v>
      </c>
      <c r="CY39">
        <v>76700</v>
      </c>
      <c r="CZ39">
        <v>77200</v>
      </c>
      <c r="DA39">
        <v>77200</v>
      </c>
      <c r="DB39">
        <v>77800</v>
      </c>
      <c r="DC39">
        <v>80200</v>
      </c>
      <c r="DD39">
        <v>80100</v>
      </c>
      <c r="DE39">
        <v>80800</v>
      </c>
      <c r="DF39">
        <v>81300</v>
      </c>
      <c r="DG39">
        <v>80100</v>
      </c>
      <c r="DH39">
        <v>81500</v>
      </c>
      <c r="DI39">
        <v>80900</v>
      </c>
      <c r="DJ39">
        <v>81200</v>
      </c>
      <c r="DK39">
        <v>81600</v>
      </c>
      <c r="DL39">
        <v>78300</v>
      </c>
      <c r="DM39">
        <v>78000</v>
      </c>
      <c r="DN39">
        <v>77100</v>
      </c>
      <c r="DO39">
        <v>79500</v>
      </c>
      <c r="DP39">
        <v>83200</v>
      </c>
      <c r="DQ39">
        <v>82300</v>
      </c>
      <c r="DR39">
        <v>82000</v>
      </c>
      <c r="DS39">
        <v>80700</v>
      </c>
      <c r="DT39">
        <v>80500</v>
      </c>
      <c r="DU39">
        <v>82400</v>
      </c>
      <c r="DV39">
        <v>82700</v>
      </c>
      <c r="DW39">
        <v>83600</v>
      </c>
      <c r="DX39">
        <v>82500</v>
      </c>
      <c r="DY39" s="19"/>
      <c r="DZ39" s="19"/>
      <c r="EA39" s="19"/>
      <c r="EB39" s="19"/>
      <c r="ED39" s="31">
        <f t="shared" si="0"/>
        <v>2.5358056265984655E-2</v>
      </c>
      <c r="EE39" s="31">
        <f t="shared" si="1"/>
        <v>2.6284224250325946E-2</v>
      </c>
      <c r="EF39" s="31">
        <f t="shared" si="2"/>
        <v>2.63860103626943E-2</v>
      </c>
      <c r="EG39" s="31">
        <f t="shared" si="3"/>
        <v>2.5362694300518136E-2</v>
      </c>
      <c r="EH39" s="31">
        <f t="shared" si="4"/>
        <v>2.4961439588688947E-2</v>
      </c>
      <c r="EI39" s="31">
        <f t="shared" si="5"/>
        <v>1.972568578553616E-2</v>
      </c>
      <c r="EJ39" s="31">
        <f t="shared" si="6"/>
        <v>1.8639200998751562E-2</v>
      </c>
      <c r="EK39" s="31">
        <f t="shared" si="7"/>
        <v>1.8242574257425741E-2</v>
      </c>
      <c r="EL39" s="31">
        <f t="shared" si="8"/>
        <v>2.109471094710947E-2</v>
      </c>
      <c r="EM39" s="31">
        <f t="shared" si="9"/>
        <v>2.0549313358302124E-2</v>
      </c>
      <c r="EN39" s="31">
        <f t="shared" si="10"/>
        <v>2.498159509202454E-2</v>
      </c>
      <c r="EO39" s="31">
        <f t="shared" si="11"/>
        <v>3.2546353522867735E-2</v>
      </c>
      <c r="EP39" s="31">
        <f t="shared" si="12"/>
        <v>4.6637931034482757E-2</v>
      </c>
      <c r="EQ39" s="31">
        <f t="shared" si="13"/>
        <v>4.7475490196078433E-2</v>
      </c>
      <c r="ER39" s="31">
        <f t="shared" si="14"/>
        <v>4.9936143039591319E-2</v>
      </c>
      <c r="ES39" s="31">
        <f t="shared" si="15"/>
        <v>4.8820512820512821E-2</v>
      </c>
      <c r="ET39" s="31">
        <f t="shared" si="16"/>
        <v>5.399481193255512E-2</v>
      </c>
      <c r="EU39" s="31">
        <f t="shared" si="17"/>
        <v>4.5635220125786163E-2</v>
      </c>
      <c r="EV39" s="31">
        <f t="shared" si="18"/>
        <v>4.2704326923076921E-2</v>
      </c>
      <c r="EW39" s="31">
        <f t="shared" si="19"/>
        <v>4.3778857837181044E-2</v>
      </c>
      <c r="EX39" s="31">
        <f t="shared" si="20"/>
        <v>4.7670731707317074E-2</v>
      </c>
      <c r="EY39" s="31">
        <f t="shared" si="21"/>
        <v>4.3729863692688969E-2</v>
      </c>
      <c r="EZ39" s="31">
        <f t="shared" si="22"/>
        <v>4.4335403726708071E-2</v>
      </c>
      <c r="FA39" s="31">
        <f t="shared" si="23"/>
        <v>4.5169902912621358E-2</v>
      </c>
      <c r="FB39" s="50">
        <f t="shared" si="24"/>
        <v>4.8706166868198307E-2</v>
      </c>
      <c r="FC39" s="50">
        <f t="shared" si="25"/>
        <v>4.2942583732057414E-2</v>
      </c>
      <c r="FD39" s="50">
        <f t="shared" si="26"/>
        <v>4.2242424242424241E-2</v>
      </c>
    </row>
    <row r="40" spans="1:160" ht="15" x14ac:dyDescent="0.25">
      <c r="A40" s="17" t="s">
        <v>91</v>
      </c>
      <c r="B40" s="19">
        <v>694</v>
      </c>
      <c r="C40" s="19">
        <v>653</v>
      </c>
      <c r="D40" s="19">
        <v>656</v>
      </c>
      <c r="E40" s="19">
        <v>620</v>
      </c>
      <c r="F40" s="19">
        <v>683</v>
      </c>
      <c r="G40" s="19">
        <v>792</v>
      </c>
      <c r="H40" s="19">
        <v>865</v>
      </c>
      <c r="I40" s="19">
        <v>854</v>
      </c>
      <c r="J40" s="19">
        <v>892</v>
      </c>
      <c r="K40" s="19">
        <v>875</v>
      </c>
      <c r="L40" s="19">
        <v>849</v>
      </c>
      <c r="M40" s="19">
        <v>866</v>
      </c>
      <c r="N40" s="19">
        <v>953</v>
      </c>
      <c r="O40" s="19">
        <v>889</v>
      </c>
      <c r="P40" s="19">
        <v>811</v>
      </c>
      <c r="Q40" s="19">
        <v>887</v>
      </c>
      <c r="R40" s="19">
        <v>844</v>
      </c>
      <c r="S40" s="19">
        <v>786</v>
      </c>
      <c r="T40" s="19">
        <v>757</v>
      </c>
      <c r="U40" s="19">
        <v>763</v>
      </c>
      <c r="V40" s="19">
        <v>772</v>
      </c>
      <c r="W40" s="19">
        <v>759</v>
      </c>
      <c r="X40" s="19">
        <v>726</v>
      </c>
      <c r="Y40" s="19">
        <v>670</v>
      </c>
      <c r="Z40" s="19">
        <v>640</v>
      </c>
      <c r="AA40" s="19">
        <v>626</v>
      </c>
      <c r="AB40" s="19">
        <v>685</v>
      </c>
      <c r="AC40" s="19">
        <v>607</v>
      </c>
      <c r="AD40" s="19">
        <v>601</v>
      </c>
      <c r="AE40" s="19">
        <v>603</v>
      </c>
      <c r="AF40" s="19">
        <v>598</v>
      </c>
      <c r="AG40" s="19">
        <v>632</v>
      </c>
      <c r="AH40" s="19">
        <v>677</v>
      </c>
      <c r="AI40" s="19">
        <v>649</v>
      </c>
      <c r="AJ40" s="19">
        <v>641</v>
      </c>
      <c r="AK40" s="19">
        <v>635</v>
      </c>
      <c r="AL40" s="19">
        <v>617</v>
      </c>
      <c r="AM40" s="19">
        <v>677</v>
      </c>
      <c r="AN40" s="19">
        <v>795</v>
      </c>
      <c r="AO40" s="19">
        <v>790</v>
      </c>
      <c r="AP40" s="19">
        <v>824</v>
      </c>
      <c r="AQ40" s="19">
        <v>1002</v>
      </c>
      <c r="AR40" s="19">
        <v>1115</v>
      </c>
      <c r="AS40" s="19">
        <v>1308</v>
      </c>
      <c r="AT40" s="19">
        <v>1666</v>
      </c>
      <c r="AU40" s="19">
        <v>1745</v>
      </c>
      <c r="AV40" s="19">
        <v>1828</v>
      </c>
      <c r="AW40" s="19">
        <v>1829</v>
      </c>
      <c r="AX40" s="19">
        <v>1842</v>
      </c>
      <c r="AY40" s="19">
        <v>1909</v>
      </c>
      <c r="AZ40" s="19">
        <v>1994</v>
      </c>
      <c r="BA40" s="19">
        <v>1915</v>
      </c>
      <c r="BB40" s="19">
        <v>1917</v>
      </c>
      <c r="BC40" s="19">
        <v>1849</v>
      </c>
      <c r="BD40" s="19">
        <v>1831</v>
      </c>
      <c r="BE40" s="19">
        <v>2009</v>
      </c>
      <c r="BF40" s="19">
        <v>2016</v>
      </c>
      <c r="BG40" s="19">
        <v>1970</v>
      </c>
      <c r="BH40" s="19">
        <v>1887</v>
      </c>
      <c r="BI40" s="19">
        <v>1791</v>
      </c>
      <c r="BJ40" s="19">
        <v>1674</v>
      </c>
      <c r="BK40" s="19">
        <v>1678</v>
      </c>
      <c r="BL40" s="19">
        <v>1658</v>
      </c>
      <c r="BM40" s="19">
        <v>1627</v>
      </c>
      <c r="BN40" s="19">
        <v>1593</v>
      </c>
      <c r="BO40" s="19">
        <v>1547</v>
      </c>
      <c r="BP40" s="19">
        <v>1577</v>
      </c>
      <c r="BQ40" s="19">
        <v>1633</v>
      </c>
      <c r="BR40" s="19">
        <v>1712</v>
      </c>
      <c r="BS40" s="19">
        <v>1660</v>
      </c>
      <c r="BT40" s="19">
        <v>1662</v>
      </c>
      <c r="BU40" s="19">
        <v>1666</v>
      </c>
      <c r="BV40" s="19">
        <v>1606</v>
      </c>
      <c r="BW40" s="19">
        <v>1649</v>
      </c>
      <c r="BX40" s="19">
        <v>1708</v>
      </c>
      <c r="BY40" s="19">
        <v>1688</v>
      </c>
      <c r="BZ40" s="19">
        <v>1656</v>
      </c>
      <c r="CA40" s="19">
        <v>1648</v>
      </c>
      <c r="CB40" s="19">
        <v>1650</v>
      </c>
      <c r="CC40" s="19">
        <v>1770</v>
      </c>
      <c r="CD40" s="19">
        <v>1789</v>
      </c>
      <c r="CE40" s="19">
        <v>1747</v>
      </c>
      <c r="CF40" s="19">
        <v>1708</v>
      </c>
      <c r="CG40" s="19">
        <v>1652</v>
      </c>
      <c r="CH40" s="49">
        <v>1611</v>
      </c>
      <c r="CI40" s="49">
        <v>1585</v>
      </c>
      <c r="CJ40" s="49">
        <v>1541</v>
      </c>
      <c r="CK40" s="49">
        <v>1526</v>
      </c>
      <c r="CL40" s="49">
        <v>1538</v>
      </c>
      <c r="CM40" s="49">
        <v>1565</v>
      </c>
      <c r="CN40" s="49">
        <v>1556</v>
      </c>
      <c r="CO40" s="17" t="s">
        <v>91</v>
      </c>
      <c r="CT40" t="s">
        <v>91</v>
      </c>
      <c r="CV40" t="s">
        <v>91</v>
      </c>
      <c r="CX40">
        <v>62800</v>
      </c>
      <c r="CY40">
        <v>62500</v>
      </c>
      <c r="CZ40">
        <v>61800</v>
      </c>
      <c r="DA40">
        <v>62100</v>
      </c>
      <c r="DB40">
        <v>62000</v>
      </c>
      <c r="DC40">
        <v>62200</v>
      </c>
      <c r="DD40">
        <v>64000</v>
      </c>
      <c r="DE40">
        <v>64800</v>
      </c>
      <c r="DF40">
        <v>65500</v>
      </c>
      <c r="DG40">
        <v>66000</v>
      </c>
      <c r="DH40">
        <v>65500</v>
      </c>
      <c r="DI40">
        <v>65800</v>
      </c>
      <c r="DJ40">
        <v>65800</v>
      </c>
      <c r="DK40">
        <v>65000</v>
      </c>
      <c r="DL40">
        <v>64400</v>
      </c>
      <c r="DM40">
        <v>64200</v>
      </c>
      <c r="DN40">
        <v>64100</v>
      </c>
      <c r="DO40">
        <v>64300</v>
      </c>
      <c r="DP40">
        <v>64600</v>
      </c>
      <c r="DQ40">
        <v>65600</v>
      </c>
      <c r="DR40">
        <v>65600</v>
      </c>
      <c r="DS40">
        <v>65500</v>
      </c>
      <c r="DT40">
        <v>65400</v>
      </c>
      <c r="DU40">
        <v>64500</v>
      </c>
      <c r="DV40">
        <v>64300</v>
      </c>
      <c r="DW40">
        <v>64100</v>
      </c>
      <c r="DX40">
        <v>64700</v>
      </c>
      <c r="DY40" s="19"/>
      <c r="DZ40" s="19"/>
      <c r="EA40" s="19"/>
      <c r="EB40" s="19"/>
      <c r="ED40" s="31">
        <f t="shared" si="0"/>
        <v>1.3933121019108281E-2</v>
      </c>
      <c r="EE40" s="31">
        <f t="shared" si="1"/>
        <v>1.5247999999999999E-2</v>
      </c>
      <c r="EF40" s="31">
        <f t="shared" si="2"/>
        <v>1.4352750809061489E-2</v>
      </c>
      <c r="EG40" s="31">
        <f t="shared" si="3"/>
        <v>1.2190016103059581E-2</v>
      </c>
      <c r="EH40" s="31">
        <f t="shared" si="4"/>
        <v>1.2241935483870968E-2</v>
      </c>
      <c r="EI40" s="31">
        <f t="shared" si="5"/>
        <v>1.0289389067524116E-2</v>
      </c>
      <c r="EJ40" s="31">
        <f t="shared" si="6"/>
        <v>9.4843749999999998E-3</v>
      </c>
      <c r="EK40" s="31">
        <f t="shared" si="7"/>
        <v>9.2283950617283953E-3</v>
      </c>
      <c r="EL40" s="31">
        <f t="shared" si="8"/>
        <v>9.9083969465648854E-3</v>
      </c>
      <c r="EM40" s="31">
        <f t="shared" si="9"/>
        <v>9.348484848484849E-3</v>
      </c>
      <c r="EN40" s="31">
        <f t="shared" si="10"/>
        <v>1.2061068702290076E-2</v>
      </c>
      <c r="EO40" s="31">
        <f t="shared" si="11"/>
        <v>1.6945288753799394E-2</v>
      </c>
      <c r="EP40" s="31">
        <f t="shared" si="12"/>
        <v>2.6519756838905777E-2</v>
      </c>
      <c r="EQ40" s="31">
        <f t="shared" si="13"/>
        <v>2.8338461538461538E-2</v>
      </c>
      <c r="ER40" s="31">
        <f t="shared" si="14"/>
        <v>2.9736024844720498E-2</v>
      </c>
      <c r="ES40" s="31">
        <f t="shared" si="15"/>
        <v>2.8520249221183801E-2</v>
      </c>
      <c r="ET40" s="31">
        <f t="shared" si="16"/>
        <v>3.0733229329173165E-2</v>
      </c>
      <c r="EU40" s="31">
        <f t="shared" si="17"/>
        <v>2.603421461897356E-2</v>
      </c>
      <c r="EV40" s="31">
        <f t="shared" si="18"/>
        <v>2.5185758513931889E-2</v>
      </c>
      <c r="EW40" s="31">
        <f t="shared" si="19"/>
        <v>2.4039634146341464E-2</v>
      </c>
      <c r="EX40" s="31">
        <f t="shared" si="20"/>
        <v>2.5304878048780489E-2</v>
      </c>
      <c r="EY40" s="31">
        <f t="shared" si="21"/>
        <v>2.4519083969465647E-2</v>
      </c>
      <c r="EZ40" s="31">
        <f t="shared" si="22"/>
        <v>2.5810397553516818E-2</v>
      </c>
      <c r="FA40" s="31">
        <f t="shared" si="23"/>
        <v>2.5581395348837209E-2</v>
      </c>
      <c r="FB40" s="50">
        <f t="shared" si="24"/>
        <v>2.7169517884914462E-2</v>
      </c>
      <c r="FC40" s="50">
        <f t="shared" si="25"/>
        <v>2.5132605304212168E-2</v>
      </c>
      <c r="FD40" s="50">
        <f t="shared" si="26"/>
        <v>2.3585780525502319E-2</v>
      </c>
    </row>
    <row r="41" spans="1:160" ht="15" x14ac:dyDescent="0.25">
      <c r="A41" s="17" t="s">
        <v>92</v>
      </c>
      <c r="B41" s="19">
        <v>8232</v>
      </c>
      <c r="C41" s="19">
        <v>8607</v>
      </c>
      <c r="D41" s="19">
        <v>8880</v>
      </c>
      <c r="E41" s="19">
        <v>8818</v>
      </c>
      <c r="F41" s="19">
        <v>8590</v>
      </c>
      <c r="G41" s="19">
        <v>8631</v>
      </c>
      <c r="H41" s="19">
        <v>9125</v>
      </c>
      <c r="I41" s="19">
        <v>10078</v>
      </c>
      <c r="J41" s="19">
        <v>10159</v>
      </c>
      <c r="K41" s="19">
        <v>10245</v>
      </c>
      <c r="L41" s="19">
        <v>10167</v>
      </c>
      <c r="M41" s="19">
        <v>10029</v>
      </c>
      <c r="N41" s="19">
        <v>9692</v>
      </c>
      <c r="O41" s="19">
        <v>9739</v>
      </c>
      <c r="P41" s="19">
        <v>9912</v>
      </c>
      <c r="Q41" s="19">
        <v>9756</v>
      </c>
      <c r="R41" s="19">
        <v>9703</v>
      </c>
      <c r="S41" s="19">
        <v>9492</v>
      </c>
      <c r="T41" s="19">
        <v>9582</v>
      </c>
      <c r="U41" s="19">
        <v>9996</v>
      </c>
      <c r="V41" s="19">
        <v>10160</v>
      </c>
      <c r="W41" s="19">
        <v>10024</v>
      </c>
      <c r="X41" s="19">
        <v>9982</v>
      </c>
      <c r="Y41" s="19">
        <v>9664</v>
      </c>
      <c r="Z41" s="19">
        <v>9151</v>
      </c>
      <c r="AA41" s="19">
        <v>9058</v>
      </c>
      <c r="AB41" s="19">
        <v>9099</v>
      </c>
      <c r="AC41" s="19">
        <v>8822</v>
      </c>
      <c r="AD41" s="19">
        <v>8465</v>
      </c>
      <c r="AE41" s="19">
        <v>8417</v>
      </c>
      <c r="AF41" s="19">
        <v>8616</v>
      </c>
      <c r="AG41" s="19">
        <v>8900</v>
      </c>
      <c r="AH41" s="19">
        <v>9243</v>
      </c>
      <c r="AI41" s="19">
        <v>9277</v>
      </c>
      <c r="AJ41" s="19">
        <v>9288</v>
      </c>
      <c r="AK41" s="19">
        <v>9456</v>
      </c>
      <c r="AL41" s="19">
        <v>9356</v>
      </c>
      <c r="AM41" s="19">
        <v>9471</v>
      </c>
      <c r="AN41" s="19">
        <v>9908</v>
      </c>
      <c r="AO41" s="19">
        <v>10201</v>
      </c>
      <c r="AP41" s="19">
        <v>10247</v>
      </c>
      <c r="AQ41" s="19">
        <v>10791</v>
      </c>
      <c r="AR41" s="19">
        <v>11697</v>
      </c>
      <c r="AS41" s="19">
        <v>12678</v>
      </c>
      <c r="AT41" s="19">
        <v>14320</v>
      </c>
      <c r="AU41" s="19">
        <v>14925</v>
      </c>
      <c r="AV41" s="19">
        <v>15336</v>
      </c>
      <c r="AW41" s="19">
        <v>15515</v>
      </c>
      <c r="AX41" s="19">
        <v>15621</v>
      </c>
      <c r="AY41" s="19">
        <v>16011</v>
      </c>
      <c r="AZ41" s="19">
        <v>16063</v>
      </c>
      <c r="BA41" s="19">
        <v>16082</v>
      </c>
      <c r="BB41" s="19">
        <v>15626</v>
      </c>
      <c r="BC41" s="19">
        <v>15383</v>
      </c>
      <c r="BD41" s="19">
        <v>15430</v>
      </c>
      <c r="BE41" s="19">
        <v>16192</v>
      </c>
      <c r="BF41" s="19">
        <v>16307</v>
      </c>
      <c r="BG41" s="19">
        <v>16003</v>
      </c>
      <c r="BH41" s="19">
        <v>15661</v>
      </c>
      <c r="BI41" s="19">
        <v>15138</v>
      </c>
      <c r="BJ41" s="19">
        <v>14572</v>
      </c>
      <c r="BK41" s="19">
        <v>14643</v>
      </c>
      <c r="BL41" s="19">
        <v>15124</v>
      </c>
      <c r="BM41" s="19">
        <v>15362</v>
      </c>
      <c r="BN41" s="19">
        <v>15193</v>
      </c>
      <c r="BO41" s="19">
        <v>15011</v>
      </c>
      <c r="BP41" s="19">
        <v>15260</v>
      </c>
      <c r="BQ41" s="19">
        <v>15908</v>
      </c>
      <c r="BR41" s="19">
        <v>16209</v>
      </c>
      <c r="BS41" s="19">
        <v>16179</v>
      </c>
      <c r="BT41" s="19">
        <v>16080</v>
      </c>
      <c r="BU41" s="19">
        <v>16167</v>
      </c>
      <c r="BV41" s="19">
        <v>16298</v>
      </c>
      <c r="BW41" s="19">
        <v>16968</v>
      </c>
      <c r="BX41" s="19">
        <v>17902</v>
      </c>
      <c r="BY41" s="19">
        <v>18203</v>
      </c>
      <c r="BZ41" s="19">
        <v>18074</v>
      </c>
      <c r="CA41" s="19">
        <v>18130</v>
      </c>
      <c r="CB41" s="19">
        <v>18583</v>
      </c>
      <c r="CC41" s="19">
        <v>19493</v>
      </c>
      <c r="CD41" s="19">
        <v>19774</v>
      </c>
      <c r="CE41" s="19">
        <v>19565</v>
      </c>
      <c r="CF41" s="19">
        <v>19430</v>
      </c>
      <c r="CG41" s="19">
        <v>19695</v>
      </c>
      <c r="CH41" s="49">
        <v>19614</v>
      </c>
      <c r="CI41" s="49">
        <v>19898</v>
      </c>
      <c r="CJ41" s="49">
        <v>20056</v>
      </c>
      <c r="CK41" s="49">
        <v>19762</v>
      </c>
      <c r="CL41" s="49">
        <v>19478</v>
      </c>
      <c r="CM41" s="49">
        <v>19439</v>
      </c>
      <c r="CN41" s="49">
        <v>19432</v>
      </c>
      <c r="CO41" s="17" t="s">
        <v>92</v>
      </c>
      <c r="CT41" t="s">
        <v>92</v>
      </c>
      <c r="CV41" t="s">
        <v>92</v>
      </c>
      <c r="CX41">
        <v>220600</v>
      </c>
      <c r="CY41">
        <v>222500</v>
      </c>
      <c r="CZ41">
        <v>224200</v>
      </c>
      <c r="DA41">
        <v>226000</v>
      </c>
      <c r="DB41">
        <v>225000</v>
      </c>
      <c r="DC41">
        <v>228000</v>
      </c>
      <c r="DD41">
        <v>228500</v>
      </c>
      <c r="DE41">
        <v>229700</v>
      </c>
      <c r="DF41">
        <v>229800</v>
      </c>
      <c r="DG41">
        <v>228200</v>
      </c>
      <c r="DH41">
        <v>235700</v>
      </c>
      <c r="DI41">
        <v>235600</v>
      </c>
      <c r="DJ41">
        <v>240700</v>
      </c>
      <c r="DK41">
        <v>242600</v>
      </c>
      <c r="DL41">
        <v>235000</v>
      </c>
      <c r="DM41">
        <v>235000</v>
      </c>
      <c r="DN41">
        <v>233900</v>
      </c>
      <c r="DO41">
        <v>232000</v>
      </c>
      <c r="DP41">
        <v>227000</v>
      </c>
      <c r="DQ41">
        <v>226800</v>
      </c>
      <c r="DR41">
        <v>225600</v>
      </c>
      <c r="DS41">
        <v>222000</v>
      </c>
      <c r="DT41">
        <v>228100</v>
      </c>
      <c r="DU41">
        <v>231000</v>
      </c>
      <c r="DV41">
        <v>233900</v>
      </c>
      <c r="DW41">
        <v>240200</v>
      </c>
      <c r="DX41">
        <v>239000</v>
      </c>
      <c r="DY41" s="19"/>
      <c r="DZ41" s="19"/>
      <c r="EA41" s="19"/>
      <c r="EB41" s="19"/>
      <c r="ED41" s="31">
        <f t="shared" si="0"/>
        <v>4.6441523118767002E-2</v>
      </c>
      <c r="EE41" s="31">
        <f t="shared" si="1"/>
        <v>4.355955056179775E-2</v>
      </c>
      <c r="EF41" s="31">
        <f t="shared" si="2"/>
        <v>4.3514719000892058E-2</v>
      </c>
      <c r="EG41" s="31">
        <f t="shared" si="3"/>
        <v>4.2398230088495574E-2</v>
      </c>
      <c r="EH41" s="31">
        <f t="shared" si="4"/>
        <v>4.4551111111111111E-2</v>
      </c>
      <c r="EI41" s="31">
        <f t="shared" si="5"/>
        <v>4.0135964912280699E-2</v>
      </c>
      <c r="EJ41" s="31">
        <f t="shared" si="6"/>
        <v>3.8608315098468272E-2</v>
      </c>
      <c r="EK41" s="31">
        <f t="shared" si="7"/>
        <v>3.7509795385285156E-2</v>
      </c>
      <c r="EL41" s="31">
        <f t="shared" si="8"/>
        <v>4.0369886858137513E-2</v>
      </c>
      <c r="EM41" s="31">
        <f t="shared" si="9"/>
        <v>4.0999123575810689E-2</v>
      </c>
      <c r="EN41" s="31">
        <f t="shared" si="10"/>
        <v>4.3279592702588035E-2</v>
      </c>
      <c r="EO41" s="31">
        <f t="shared" si="11"/>
        <v>4.9647707979626483E-2</v>
      </c>
      <c r="EP41" s="31">
        <f t="shared" si="12"/>
        <v>6.2006647278770255E-2</v>
      </c>
      <c r="EQ41" s="31">
        <f t="shared" si="13"/>
        <v>6.438994229183842E-2</v>
      </c>
      <c r="ER41" s="31">
        <f t="shared" si="14"/>
        <v>6.8434042553191493E-2</v>
      </c>
      <c r="ES41" s="31">
        <f t="shared" si="15"/>
        <v>6.5659574468085111E-2</v>
      </c>
      <c r="ET41" s="31">
        <f t="shared" si="16"/>
        <v>6.841812740487388E-2</v>
      </c>
      <c r="EU41" s="31">
        <f t="shared" si="17"/>
        <v>6.2810344827586212E-2</v>
      </c>
      <c r="EV41" s="31">
        <f t="shared" si="18"/>
        <v>6.7674008810572686E-2</v>
      </c>
      <c r="EW41" s="31">
        <f t="shared" si="19"/>
        <v>6.7283950617283955E-2</v>
      </c>
      <c r="EX41" s="31">
        <f t="shared" si="20"/>
        <v>7.17154255319149E-2</v>
      </c>
      <c r="EY41" s="31">
        <f t="shared" si="21"/>
        <v>7.3414414414414417E-2</v>
      </c>
      <c r="EZ41" s="31">
        <f t="shared" si="22"/>
        <v>7.9802718106093823E-2</v>
      </c>
      <c r="FA41" s="31">
        <f t="shared" si="23"/>
        <v>8.0445887445887446E-2</v>
      </c>
      <c r="FB41" s="50">
        <f t="shared" si="24"/>
        <v>8.364685763146644E-2</v>
      </c>
      <c r="FC41" s="50">
        <f t="shared" si="25"/>
        <v>8.1656952539550381E-2</v>
      </c>
      <c r="FD41" s="50">
        <f t="shared" si="26"/>
        <v>8.2686192468619246E-2</v>
      </c>
    </row>
    <row r="42" spans="1:160" ht="15" x14ac:dyDescent="0.25">
      <c r="A42" s="17" t="s">
        <v>93</v>
      </c>
      <c r="B42" s="19">
        <v>1176</v>
      </c>
      <c r="C42" s="19">
        <v>1244</v>
      </c>
      <c r="D42" s="19">
        <v>1230</v>
      </c>
      <c r="E42" s="19">
        <v>1233</v>
      </c>
      <c r="F42" s="19">
        <v>1222</v>
      </c>
      <c r="G42" s="19">
        <v>1236</v>
      </c>
      <c r="H42" s="19">
        <v>1332</v>
      </c>
      <c r="I42" s="19">
        <v>1434</v>
      </c>
      <c r="J42" s="19">
        <v>1500</v>
      </c>
      <c r="K42" s="19">
        <v>1534</v>
      </c>
      <c r="L42" s="19">
        <v>1492</v>
      </c>
      <c r="M42" s="19">
        <v>1363</v>
      </c>
      <c r="N42" s="19">
        <v>1334</v>
      </c>
      <c r="O42" s="19">
        <v>1470</v>
      </c>
      <c r="P42" s="19">
        <v>1468</v>
      </c>
      <c r="Q42" s="19">
        <v>1448</v>
      </c>
      <c r="R42" s="19">
        <v>1429</v>
      </c>
      <c r="S42" s="19">
        <v>1397</v>
      </c>
      <c r="T42" s="19">
        <v>1368</v>
      </c>
      <c r="U42" s="19">
        <v>1397</v>
      </c>
      <c r="V42" s="19">
        <v>1462</v>
      </c>
      <c r="W42" s="19">
        <v>1406</v>
      </c>
      <c r="X42" s="19">
        <v>1377</v>
      </c>
      <c r="Y42" s="19">
        <v>1337</v>
      </c>
      <c r="Z42" s="19">
        <v>1312</v>
      </c>
      <c r="AA42" s="19">
        <v>1279</v>
      </c>
      <c r="AB42" s="19">
        <v>1318</v>
      </c>
      <c r="AC42" s="19">
        <v>1291</v>
      </c>
      <c r="AD42" s="19">
        <v>1217</v>
      </c>
      <c r="AE42" s="19">
        <v>1229</v>
      </c>
      <c r="AF42" s="19">
        <v>1221</v>
      </c>
      <c r="AG42" s="19">
        <v>1278</v>
      </c>
      <c r="AH42" s="19">
        <v>1254</v>
      </c>
      <c r="AI42" s="19">
        <v>1206</v>
      </c>
      <c r="AJ42" s="19">
        <v>1250</v>
      </c>
      <c r="AK42" s="19">
        <v>1226</v>
      </c>
      <c r="AL42" s="19">
        <v>1209</v>
      </c>
      <c r="AM42" s="19">
        <v>1330</v>
      </c>
      <c r="AN42" s="19">
        <v>1467</v>
      </c>
      <c r="AO42" s="19">
        <v>1491</v>
      </c>
      <c r="AP42" s="19">
        <v>1582</v>
      </c>
      <c r="AQ42" s="19">
        <v>1827</v>
      </c>
      <c r="AR42" s="19">
        <v>2063</v>
      </c>
      <c r="AS42" s="19">
        <v>2383</v>
      </c>
      <c r="AT42" s="19">
        <v>2845</v>
      </c>
      <c r="AU42" s="19">
        <v>3041</v>
      </c>
      <c r="AV42" s="19">
        <v>3089</v>
      </c>
      <c r="AW42" s="19">
        <v>3070</v>
      </c>
      <c r="AX42" s="19">
        <v>3059</v>
      </c>
      <c r="AY42" s="19">
        <v>3015</v>
      </c>
      <c r="AZ42" s="19">
        <v>3089</v>
      </c>
      <c r="BA42" s="19">
        <v>3028</v>
      </c>
      <c r="BB42" s="19">
        <v>3022</v>
      </c>
      <c r="BC42" s="19">
        <v>2966</v>
      </c>
      <c r="BD42" s="19">
        <v>2929</v>
      </c>
      <c r="BE42" s="19">
        <v>3135</v>
      </c>
      <c r="BF42" s="19">
        <v>3073</v>
      </c>
      <c r="BG42" s="19">
        <v>2967</v>
      </c>
      <c r="BH42" s="19">
        <v>2826</v>
      </c>
      <c r="BI42" s="19">
        <v>2665</v>
      </c>
      <c r="BJ42" s="19">
        <v>2537</v>
      </c>
      <c r="BK42" s="19">
        <v>2563</v>
      </c>
      <c r="BL42" s="19">
        <v>2600</v>
      </c>
      <c r="BM42" s="19">
        <v>2521</v>
      </c>
      <c r="BN42" s="19">
        <v>2477</v>
      </c>
      <c r="BO42" s="19">
        <v>2494</v>
      </c>
      <c r="BP42" s="19">
        <v>2565</v>
      </c>
      <c r="BQ42" s="19">
        <v>2719</v>
      </c>
      <c r="BR42" s="19">
        <v>2688</v>
      </c>
      <c r="BS42" s="19">
        <v>2668</v>
      </c>
      <c r="BT42" s="19">
        <v>2581</v>
      </c>
      <c r="BU42" s="19">
        <v>2537</v>
      </c>
      <c r="BV42" s="19">
        <v>2516</v>
      </c>
      <c r="BW42" s="19">
        <v>2588</v>
      </c>
      <c r="BX42" s="19">
        <v>2612</v>
      </c>
      <c r="BY42" s="19">
        <v>2595</v>
      </c>
      <c r="BZ42" s="19">
        <v>2581</v>
      </c>
      <c r="CA42" s="19">
        <v>2499</v>
      </c>
      <c r="CB42" s="19">
        <v>2528</v>
      </c>
      <c r="CC42" s="19">
        <v>2693</v>
      </c>
      <c r="CD42" s="19">
        <v>2723</v>
      </c>
      <c r="CE42" s="19">
        <v>2685</v>
      </c>
      <c r="CF42" s="19">
        <v>2609</v>
      </c>
      <c r="CG42" s="19">
        <v>2554</v>
      </c>
      <c r="CH42" s="49">
        <v>2522</v>
      </c>
      <c r="CI42" s="49">
        <v>2565</v>
      </c>
      <c r="CJ42" s="49">
        <v>2522</v>
      </c>
      <c r="CK42" s="49">
        <v>2502</v>
      </c>
      <c r="CL42" s="49">
        <v>2525</v>
      </c>
      <c r="CM42" s="49">
        <v>2535</v>
      </c>
      <c r="CN42" s="49">
        <v>2557</v>
      </c>
      <c r="CO42" s="17" t="s">
        <v>93</v>
      </c>
      <c r="CT42" t="s">
        <v>93</v>
      </c>
      <c r="CV42" t="s">
        <v>93</v>
      </c>
      <c r="CX42">
        <v>73500</v>
      </c>
      <c r="CY42">
        <v>73200</v>
      </c>
      <c r="CZ42">
        <v>73300</v>
      </c>
      <c r="DA42">
        <v>72300</v>
      </c>
      <c r="DB42">
        <v>71400</v>
      </c>
      <c r="DC42">
        <v>71800</v>
      </c>
      <c r="DD42">
        <v>70700</v>
      </c>
      <c r="DE42">
        <v>71300</v>
      </c>
      <c r="DF42">
        <v>73200</v>
      </c>
      <c r="DG42">
        <v>73200</v>
      </c>
      <c r="DH42">
        <v>72000</v>
      </c>
      <c r="DI42">
        <v>69800</v>
      </c>
      <c r="DJ42">
        <v>69700</v>
      </c>
      <c r="DK42">
        <v>70900</v>
      </c>
      <c r="DL42">
        <v>70900</v>
      </c>
      <c r="DM42">
        <v>72500</v>
      </c>
      <c r="DN42">
        <v>72400</v>
      </c>
      <c r="DO42">
        <v>73900</v>
      </c>
      <c r="DP42">
        <v>75300</v>
      </c>
      <c r="DQ42">
        <v>76700</v>
      </c>
      <c r="DR42">
        <v>75800</v>
      </c>
      <c r="DS42">
        <v>74800</v>
      </c>
      <c r="DT42">
        <v>75200</v>
      </c>
      <c r="DU42">
        <v>74800</v>
      </c>
      <c r="DV42">
        <v>72600</v>
      </c>
      <c r="DW42">
        <v>68600</v>
      </c>
      <c r="DX42">
        <v>71500</v>
      </c>
      <c r="DY42" s="19"/>
      <c r="DZ42" s="19"/>
      <c r="EA42" s="19"/>
      <c r="EB42" s="19"/>
      <c r="ED42" s="31">
        <f t="shared" si="0"/>
        <v>2.0870748299319727E-2</v>
      </c>
      <c r="EE42" s="31">
        <f t="shared" si="1"/>
        <v>1.8224043715846995E-2</v>
      </c>
      <c r="EF42" s="31">
        <f t="shared" si="2"/>
        <v>1.9754433833560708E-2</v>
      </c>
      <c r="EG42" s="31">
        <f t="shared" si="3"/>
        <v>1.8921161825726143E-2</v>
      </c>
      <c r="EH42" s="31">
        <f t="shared" si="4"/>
        <v>1.969187675070028E-2</v>
      </c>
      <c r="EI42" s="31">
        <f t="shared" si="5"/>
        <v>1.8272980501392758E-2</v>
      </c>
      <c r="EJ42" s="31">
        <f t="shared" si="6"/>
        <v>1.8260254596888261E-2</v>
      </c>
      <c r="EK42" s="31">
        <f t="shared" si="7"/>
        <v>1.7124824684431977E-2</v>
      </c>
      <c r="EL42" s="31">
        <f t="shared" si="8"/>
        <v>1.6475409836065574E-2</v>
      </c>
      <c r="EM42" s="31">
        <f t="shared" si="9"/>
        <v>1.6516393442622949E-2</v>
      </c>
      <c r="EN42" s="31">
        <f t="shared" si="10"/>
        <v>2.0708333333333332E-2</v>
      </c>
      <c r="EO42" s="31">
        <f t="shared" si="11"/>
        <v>2.9555873925501432E-2</v>
      </c>
      <c r="EP42" s="31">
        <f t="shared" si="12"/>
        <v>4.3629842180774751E-2</v>
      </c>
      <c r="EQ42" s="31">
        <f t="shared" si="13"/>
        <v>4.314527503526093E-2</v>
      </c>
      <c r="ER42" s="31">
        <f t="shared" si="14"/>
        <v>4.2708039492242597E-2</v>
      </c>
      <c r="ES42" s="31">
        <f t="shared" si="15"/>
        <v>4.0399999999999998E-2</v>
      </c>
      <c r="ET42" s="31">
        <f t="shared" si="16"/>
        <v>4.0980662983425412E-2</v>
      </c>
      <c r="EU42" s="31">
        <f t="shared" si="17"/>
        <v>3.4330175913396481E-2</v>
      </c>
      <c r="EV42" s="31">
        <f t="shared" si="18"/>
        <v>3.3479415670650728E-2</v>
      </c>
      <c r="EW42" s="31">
        <f t="shared" si="19"/>
        <v>3.3441981747066495E-2</v>
      </c>
      <c r="EX42" s="31">
        <f t="shared" si="20"/>
        <v>3.5197889182058045E-2</v>
      </c>
      <c r="EY42" s="31">
        <f t="shared" si="21"/>
        <v>3.3636363636363638E-2</v>
      </c>
      <c r="EZ42" s="31">
        <f t="shared" si="22"/>
        <v>3.4507978723404255E-2</v>
      </c>
      <c r="FA42" s="31">
        <f t="shared" si="23"/>
        <v>3.3796791443850269E-2</v>
      </c>
      <c r="FB42" s="50">
        <f t="shared" si="24"/>
        <v>3.6983471074380166E-2</v>
      </c>
      <c r="FC42" s="50">
        <f t="shared" si="25"/>
        <v>3.6763848396501458E-2</v>
      </c>
      <c r="FD42" s="50">
        <f t="shared" si="26"/>
        <v>3.4993006993006996E-2</v>
      </c>
    </row>
    <row r="43" spans="1:160" ht="15" x14ac:dyDescent="0.25">
      <c r="A43" s="17" t="s">
        <v>94</v>
      </c>
      <c r="B43" s="19">
        <v>1124</v>
      </c>
      <c r="C43" s="19">
        <v>1120</v>
      </c>
      <c r="D43" s="19">
        <v>1116</v>
      </c>
      <c r="E43" s="19">
        <v>1089</v>
      </c>
      <c r="F43" s="19">
        <v>1142</v>
      </c>
      <c r="G43" s="19">
        <v>1214</v>
      </c>
      <c r="H43" s="19">
        <v>1222</v>
      </c>
      <c r="I43" s="19">
        <v>1361</v>
      </c>
      <c r="J43" s="19">
        <v>1482</v>
      </c>
      <c r="K43" s="19">
        <v>1525</v>
      </c>
      <c r="L43" s="19">
        <v>1550</v>
      </c>
      <c r="M43" s="19">
        <v>1477</v>
      </c>
      <c r="N43" s="19">
        <v>1476</v>
      </c>
      <c r="O43" s="19">
        <v>1401</v>
      </c>
      <c r="P43" s="19">
        <v>1298</v>
      </c>
      <c r="Q43" s="19">
        <v>1355</v>
      </c>
      <c r="R43" s="19">
        <v>1342</v>
      </c>
      <c r="S43" s="19">
        <v>1376</v>
      </c>
      <c r="T43" s="19">
        <v>1401</v>
      </c>
      <c r="U43" s="19">
        <v>1524</v>
      </c>
      <c r="V43" s="19">
        <v>1534</v>
      </c>
      <c r="W43" s="19">
        <v>1499</v>
      </c>
      <c r="X43" s="19">
        <v>1415</v>
      </c>
      <c r="Y43" s="19">
        <v>1316</v>
      </c>
      <c r="Z43" s="19">
        <v>1201</v>
      </c>
      <c r="AA43" s="19">
        <v>1200</v>
      </c>
      <c r="AB43" s="19">
        <v>1172</v>
      </c>
      <c r="AC43" s="19">
        <v>1164</v>
      </c>
      <c r="AD43" s="19">
        <v>1185</v>
      </c>
      <c r="AE43" s="19">
        <v>1196</v>
      </c>
      <c r="AF43" s="19">
        <v>1193</v>
      </c>
      <c r="AG43" s="19">
        <v>1255</v>
      </c>
      <c r="AH43" s="19">
        <v>1331</v>
      </c>
      <c r="AI43" s="19">
        <v>1407</v>
      </c>
      <c r="AJ43" s="19">
        <v>1366</v>
      </c>
      <c r="AK43" s="19">
        <v>1380</v>
      </c>
      <c r="AL43" s="19">
        <v>1337</v>
      </c>
      <c r="AM43" s="19">
        <v>1361</v>
      </c>
      <c r="AN43" s="19">
        <v>1446</v>
      </c>
      <c r="AO43" s="19">
        <v>1437</v>
      </c>
      <c r="AP43" s="19">
        <v>1453</v>
      </c>
      <c r="AQ43" s="19">
        <v>1649</v>
      </c>
      <c r="AR43" s="19">
        <v>1886</v>
      </c>
      <c r="AS43" s="19">
        <v>2190</v>
      </c>
      <c r="AT43" s="19">
        <v>2550</v>
      </c>
      <c r="AU43" s="19">
        <v>2674</v>
      </c>
      <c r="AV43" s="19">
        <v>2654</v>
      </c>
      <c r="AW43" s="19">
        <v>2702</v>
      </c>
      <c r="AX43" s="19">
        <v>2586</v>
      </c>
      <c r="AY43" s="19">
        <v>2566</v>
      </c>
      <c r="AZ43" s="19">
        <v>2567</v>
      </c>
      <c r="BA43" s="19">
        <v>2422</v>
      </c>
      <c r="BB43" s="19">
        <v>2476</v>
      </c>
      <c r="BC43" s="19">
        <v>2440</v>
      </c>
      <c r="BD43" s="19">
        <v>2421</v>
      </c>
      <c r="BE43" s="19">
        <v>2637</v>
      </c>
      <c r="BF43" s="19">
        <v>2682</v>
      </c>
      <c r="BG43" s="19">
        <v>2605</v>
      </c>
      <c r="BH43" s="19">
        <v>2472</v>
      </c>
      <c r="BI43" s="19">
        <v>2386</v>
      </c>
      <c r="BJ43" s="19">
        <v>2234</v>
      </c>
      <c r="BK43" s="19">
        <v>2184</v>
      </c>
      <c r="BL43" s="19">
        <v>2157</v>
      </c>
      <c r="BM43" s="19">
        <v>2149</v>
      </c>
      <c r="BN43" s="19">
        <v>2127</v>
      </c>
      <c r="BO43" s="19">
        <v>2041</v>
      </c>
      <c r="BP43" s="19">
        <v>2055</v>
      </c>
      <c r="BQ43" s="19">
        <v>2233</v>
      </c>
      <c r="BR43" s="19">
        <v>2262</v>
      </c>
      <c r="BS43" s="19">
        <v>2257</v>
      </c>
      <c r="BT43" s="19">
        <v>2249</v>
      </c>
      <c r="BU43" s="19">
        <v>2216</v>
      </c>
      <c r="BV43" s="19">
        <v>2197</v>
      </c>
      <c r="BW43" s="19">
        <v>2207</v>
      </c>
      <c r="BX43" s="19">
        <v>2243</v>
      </c>
      <c r="BY43" s="19">
        <v>2205</v>
      </c>
      <c r="BZ43" s="19">
        <v>2172</v>
      </c>
      <c r="CA43" s="19">
        <v>2190</v>
      </c>
      <c r="CB43" s="19">
        <v>2225</v>
      </c>
      <c r="CC43" s="19">
        <v>2381</v>
      </c>
      <c r="CD43" s="19">
        <v>2536</v>
      </c>
      <c r="CE43" s="19">
        <v>2509</v>
      </c>
      <c r="CF43" s="19">
        <v>2480</v>
      </c>
      <c r="CG43" s="19">
        <v>2442</v>
      </c>
      <c r="CH43" s="49">
        <v>2249</v>
      </c>
      <c r="CI43" s="49">
        <v>2262</v>
      </c>
      <c r="CJ43" s="49">
        <v>2233</v>
      </c>
      <c r="CK43" s="49">
        <v>2274</v>
      </c>
      <c r="CL43" s="49">
        <v>2250</v>
      </c>
      <c r="CM43" s="49">
        <v>2223</v>
      </c>
      <c r="CN43" s="49">
        <v>2171</v>
      </c>
      <c r="CO43" s="17" t="s">
        <v>94</v>
      </c>
      <c r="CT43" t="s">
        <v>94</v>
      </c>
      <c r="CV43" t="s">
        <v>94</v>
      </c>
      <c r="CX43">
        <v>61200</v>
      </c>
      <c r="CY43">
        <v>60900</v>
      </c>
      <c r="CZ43">
        <v>61800</v>
      </c>
      <c r="DA43">
        <v>62100</v>
      </c>
      <c r="DB43">
        <v>61100</v>
      </c>
      <c r="DC43">
        <v>62600</v>
      </c>
      <c r="DD43">
        <v>61000</v>
      </c>
      <c r="DE43">
        <v>63000</v>
      </c>
      <c r="DF43">
        <v>63000</v>
      </c>
      <c r="DG43">
        <v>62200</v>
      </c>
      <c r="DH43">
        <v>61200</v>
      </c>
      <c r="DI43">
        <v>62300</v>
      </c>
      <c r="DJ43">
        <v>64400</v>
      </c>
      <c r="DK43">
        <v>65100</v>
      </c>
      <c r="DL43">
        <v>66500</v>
      </c>
      <c r="DM43">
        <v>64100</v>
      </c>
      <c r="DN43">
        <v>62800</v>
      </c>
      <c r="DO43">
        <v>63600</v>
      </c>
      <c r="DP43">
        <v>63700</v>
      </c>
      <c r="DQ43">
        <v>63400</v>
      </c>
      <c r="DR43">
        <v>63200</v>
      </c>
      <c r="DS43">
        <v>62600</v>
      </c>
      <c r="DT43">
        <v>61800</v>
      </c>
      <c r="DU43">
        <v>62500</v>
      </c>
      <c r="DV43">
        <v>62800</v>
      </c>
      <c r="DW43">
        <v>60800</v>
      </c>
      <c r="DX43">
        <v>61700</v>
      </c>
      <c r="DY43" s="19"/>
      <c r="DZ43" s="19"/>
      <c r="EA43" s="19"/>
      <c r="EB43" s="19"/>
      <c r="ED43" s="31">
        <f t="shared" si="0"/>
        <v>2.4918300653594773E-2</v>
      </c>
      <c r="EE43" s="31">
        <f t="shared" si="1"/>
        <v>2.4236453201970442E-2</v>
      </c>
      <c r="EF43" s="31">
        <f t="shared" si="2"/>
        <v>2.1925566343042071E-2</v>
      </c>
      <c r="EG43" s="31">
        <f t="shared" si="3"/>
        <v>2.2560386473429953E-2</v>
      </c>
      <c r="EH43" s="31">
        <f t="shared" si="4"/>
        <v>2.4533551554828149E-2</v>
      </c>
      <c r="EI43" s="31">
        <f t="shared" si="5"/>
        <v>1.9185303514376997E-2</v>
      </c>
      <c r="EJ43" s="31">
        <f t="shared" si="6"/>
        <v>1.9081967213114753E-2</v>
      </c>
      <c r="EK43" s="31">
        <f t="shared" si="7"/>
        <v>1.8936507936507935E-2</v>
      </c>
      <c r="EL43" s="31">
        <f t="shared" si="8"/>
        <v>2.2333333333333334E-2</v>
      </c>
      <c r="EM43" s="31">
        <f t="shared" si="9"/>
        <v>2.1495176848874597E-2</v>
      </c>
      <c r="EN43" s="31">
        <f t="shared" si="10"/>
        <v>2.3480392156862744E-2</v>
      </c>
      <c r="EO43" s="31">
        <f t="shared" si="11"/>
        <v>3.0272873194221509E-2</v>
      </c>
      <c r="EP43" s="31">
        <f t="shared" si="12"/>
        <v>4.1521739130434783E-2</v>
      </c>
      <c r="EQ43" s="31">
        <f t="shared" si="13"/>
        <v>3.9723502304147465E-2</v>
      </c>
      <c r="ER43" s="31">
        <f t="shared" si="14"/>
        <v>3.6421052631578944E-2</v>
      </c>
      <c r="ES43" s="31">
        <f t="shared" si="15"/>
        <v>3.7769110764430576E-2</v>
      </c>
      <c r="ET43" s="31">
        <f t="shared" si="16"/>
        <v>4.1480891719745221E-2</v>
      </c>
      <c r="EU43" s="31">
        <f t="shared" si="17"/>
        <v>3.5125786163522014E-2</v>
      </c>
      <c r="EV43" s="31">
        <f t="shared" si="18"/>
        <v>3.3736263736263733E-2</v>
      </c>
      <c r="EW43" s="31">
        <f t="shared" si="19"/>
        <v>3.2413249211356465E-2</v>
      </c>
      <c r="EX43" s="31">
        <f t="shared" si="20"/>
        <v>3.5712025316455696E-2</v>
      </c>
      <c r="EY43" s="31">
        <f t="shared" si="21"/>
        <v>3.5095846645367412E-2</v>
      </c>
      <c r="EZ43" s="31">
        <f t="shared" si="22"/>
        <v>3.5679611650485436E-2</v>
      </c>
      <c r="FA43" s="31">
        <f t="shared" si="23"/>
        <v>3.56E-2</v>
      </c>
      <c r="FB43" s="50">
        <f t="shared" si="24"/>
        <v>3.9952229299363054E-2</v>
      </c>
      <c r="FC43" s="50">
        <f t="shared" si="25"/>
        <v>3.6990131578947372E-2</v>
      </c>
      <c r="FD43" s="50">
        <f t="shared" si="26"/>
        <v>3.6855753646677474E-2</v>
      </c>
    </row>
    <row r="44" spans="1:160" ht="15" x14ac:dyDescent="0.25">
      <c r="A44" s="17" t="s">
        <v>95</v>
      </c>
      <c r="B44" s="19">
        <v>7285</v>
      </c>
      <c r="C44" s="19">
        <v>7296</v>
      </c>
      <c r="D44" s="19">
        <v>7473</v>
      </c>
      <c r="E44" s="19">
        <v>7656</v>
      </c>
      <c r="F44" s="19">
        <v>7623</v>
      </c>
      <c r="G44" s="19">
        <v>7474</v>
      </c>
      <c r="H44" s="19">
        <v>7508</v>
      </c>
      <c r="I44" s="19">
        <v>7573</v>
      </c>
      <c r="J44" s="19">
        <v>7725</v>
      </c>
      <c r="K44" s="19">
        <v>7785</v>
      </c>
      <c r="L44" s="19">
        <v>7710</v>
      </c>
      <c r="M44" s="19">
        <v>7636</v>
      </c>
      <c r="N44" s="19">
        <v>7644</v>
      </c>
      <c r="O44" s="19">
        <v>7625</v>
      </c>
      <c r="P44" s="19">
        <v>7639</v>
      </c>
      <c r="Q44" s="19">
        <v>7857</v>
      </c>
      <c r="R44" s="19">
        <v>7680</v>
      </c>
      <c r="S44" s="19">
        <v>7637</v>
      </c>
      <c r="T44" s="19">
        <v>7582</v>
      </c>
      <c r="U44" s="19">
        <v>7476</v>
      </c>
      <c r="V44" s="19">
        <v>7632</v>
      </c>
      <c r="W44" s="19">
        <v>7636</v>
      </c>
      <c r="X44" s="19">
        <v>7326</v>
      </c>
      <c r="Y44" s="19">
        <v>7216</v>
      </c>
      <c r="Z44" s="19">
        <v>7112</v>
      </c>
      <c r="AA44" s="19">
        <v>6868</v>
      </c>
      <c r="AB44" s="19">
        <v>6767</v>
      </c>
      <c r="AC44" s="19">
        <v>6497</v>
      </c>
      <c r="AD44" s="19">
        <v>6363</v>
      </c>
      <c r="AE44" s="19">
        <v>6164</v>
      </c>
      <c r="AF44" s="19">
        <v>6120</v>
      </c>
      <c r="AG44" s="19">
        <v>5949</v>
      </c>
      <c r="AH44" s="19">
        <v>6045</v>
      </c>
      <c r="AI44" s="19">
        <v>6065</v>
      </c>
      <c r="AJ44" s="19">
        <v>5873</v>
      </c>
      <c r="AK44" s="19">
        <v>5925</v>
      </c>
      <c r="AL44" s="19">
        <v>5845</v>
      </c>
      <c r="AM44" s="19">
        <v>5937</v>
      </c>
      <c r="AN44" s="19">
        <v>6094</v>
      </c>
      <c r="AO44" s="19">
        <v>6157</v>
      </c>
      <c r="AP44" s="19">
        <v>6152</v>
      </c>
      <c r="AQ44" s="19">
        <v>6384</v>
      </c>
      <c r="AR44" s="19">
        <v>6668</v>
      </c>
      <c r="AS44" s="19">
        <v>7020</v>
      </c>
      <c r="AT44" s="19">
        <v>7817</v>
      </c>
      <c r="AU44" s="19">
        <v>8326</v>
      </c>
      <c r="AV44" s="19">
        <v>8505</v>
      </c>
      <c r="AW44" s="19">
        <v>8733</v>
      </c>
      <c r="AX44" s="19">
        <v>8841</v>
      </c>
      <c r="AY44" s="19">
        <v>9088</v>
      </c>
      <c r="AZ44" s="19">
        <v>9170</v>
      </c>
      <c r="BA44" s="19">
        <v>9370</v>
      </c>
      <c r="BB44" s="19">
        <v>9398</v>
      </c>
      <c r="BC44" s="19">
        <v>9084</v>
      </c>
      <c r="BD44" s="19">
        <v>8918</v>
      </c>
      <c r="BE44" s="19">
        <v>9374</v>
      </c>
      <c r="BF44" s="19">
        <v>9711</v>
      </c>
      <c r="BG44" s="19">
        <v>9697</v>
      </c>
      <c r="BH44" s="19">
        <v>9465</v>
      </c>
      <c r="BI44" s="19">
        <v>9323</v>
      </c>
      <c r="BJ44" s="19">
        <v>9067</v>
      </c>
      <c r="BK44" s="19">
        <v>9121</v>
      </c>
      <c r="BL44" s="19">
        <v>9033</v>
      </c>
      <c r="BM44" s="19">
        <v>9018</v>
      </c>
      <c r="BN44" s="19">
        <v>8938</v>
      </c>
      <c r="BO44" s="19">
        <v>8853</v>
      </c>
      <c r="BP44" s="19">
        <v>8744</v>
      </c>
      <c r="BQ44" s="19">
        <v>9036</v>
      </c>
      <c r="BR44" s="19">
        <v>9362</v>
      </c>
      <c r="BS44" s="19">
        <v>9486</v>
      </c>
      <c r="BT44" s="19">
        <v>9767</v>
      </c>
      <c r="BU44" s="19">
        <v>9711</v>
      </c>
      <c r="BV44" s="19">
        <v>9571</v>
      </c>
      <c r="BW44" s="19">
        <v>9812</v>
      </c>
      <c r="BX44" s="19">
        <v>9946</v>
      </c>
      <c r="BY44" s="19">
        <v>9863</v>
      </c>
      <c r="BZ44" s="19">
        <v>9781</v>
      </c>
      <c r="CA44" s="19">
        <v>9670</v>
      </c>
      <c r="CB44" s="19">
        <v>9578</v>
      </c>
      <c r="CC44" s="19">
        <v>9762</v>
      </c>
      <c r="CD44" s="19">
        <v>10035</v>
      </c>
      <c r="CE44" s="19">
        <v>10107</v>
      </c>
      <c r="CF44" s="19">
        <v>9981</v>
      </c>
      <c r="CG44" s="19">
        <v>9981</v>
      </c>
      <c r="CH44" s="49">
        <v>9915</v>
      </c>
      <c r="CI44" s="49">
        <v>9855</v>
      </c>
      <c r="CJ44" s="49">
        <v>9682</v>
      </c>
      <c r="CK44" s="49">
        <v>9888</v>
      </c>
      <c r="CL44" s="49">
        <v>9980</v>
      </c>
      <c r="CM44" s="49">
        <v>9876</v>
      </c>
      <c r="CN44" s="49">
        <v>9669</v>
      </c>
      <c r="CO44" s="17" t="s">
        <v>95</v>
      </c>
      <c r="CT44" t="s">
        <v>95</v>
      </c>
      <c r="CV44" t="s">
        <v>95</v>
      </c>
      <c r="CX44">
        <v>127500</v>
      </c>
      <c r="CY44">
        <v>125800</v>
      </c>
      <c r="CZ44">
        <v>122300</v>
      </c>
      <c r="DA44">
        <v>122800</v>
      </c>
      <c r="DB44">
        <v>123200</v>
      </c>
      <c r="DC44">
        <v>124700</v>
      </c>
      <c r="DD44">
        <v>126700</v>
      </c>
      <c r="DE44">
        <v>130000</v>
      </c>
      <c r="DF44">
        <v>127900</v>
      </c>
      <c r="DG44">
        <v>129300</v>
      </c>
      <c r="DH44">
        <v>127800</v>
      </c>
      <c r="DI44">
        <v>130200</v>
      </c>
      <c r="DJ44">
        <v>133500</v>
      </c>
      <c r="DK44">
        <v>128700</v>
      </c>
      <c r="DL44">
        <v>130200</v>
      </c>
      <c r="DM44">
        <v>129600</v>
      </c>
      <c r="DN44">
        <v>127800</v>
      </c>
      <c r="DO44">
        <v>123800</v>
      </c>
      <c r="DP44">
        <v>124700</v>
      </c>
      <c r="DQ44">
        <v>120800</v>
      </c>
      <c r="DR44">
        <v>118400</v>
      </c>
      <c r="DS44">
        <v>122300</v>
      </c>
      <c r="DT44">
        <v>120300</v>
      </c>
      <c r="DU44">
        <v>120800</v>
      </c>
      <c r="DV44">
        <v>121900</v>
      </c>
      <c r="DW44">
        <v>125300</v>
      </c>
      <c r="DX44">
        <v>127200</v>
      </c>
      <c r="DY44" s="19"/>
      <c r="DZ44" s="19"/>
      <c r="EA44" s="19"/>
      <c r="EB44" s="19"/>
      <c r="ED44" s="31">
        <f t="shared" si="0"/>
        <v>6.1058823529411763E-2</v>
      </c>
      <c r="EE44" s="31">
        <f t="shared" si="1"/>
        <v>6.0763116057233703E-2</v>
      </c>
      <c r="EF44" s="31">
        <f t="shared" si="2"/>
        <v>6.4243663123466882E-2</v>
      </c>
      <c r="EG44" s="31">
        <f t="shared" si="3"/>
        <v>6.1742671009771988E-2</v>
      </c>
      <c r="EH44" s="31">
        <f t="shared" si="4"/>
        <v>6.1980519480519483E-2</v>
      </c>
      <c r="EI44" s="31">
        <f t="shared" si="5"/>
        <v>5.7032878909382516E-2</v>
      </c>
      <c r="EJ44" s="31">
        <f t="shared" si="6"/>
        <v>5.1278610891870559E-2</v>
      </c>
      <c r="EK44" s="31">
        <f t="shared" si="7"/>
        <v>4.7076923076923079E-2</v>
      </c>
      <c r="EL44" s="31">
        <f t="shared" si="8"/>
        <v>4.7419859265050823E-2</v>
      </c>
      <c r="EM44" s="31">
        <f t="shared" si="9"/>
        <v>4.5204949729311682E-2</v>
      </c>
      <c r="EN44" s="31">
        <f t="shared" si="10"/>
        <v>4.817683881064163E-2</v>
      </c>
      <c r="EO44" s="31">
        <f t="shared" si="11"/>
        <v>5.1213517665130569E-2</v>
      </c>
      <c r="EP44" s="31">
        <f t="shared" si="12"/>
        <v>6.2367041198501873E-2</v>
      </c>
      <c r="EQ44" s="31">
        <f t="shared" si="13"/>
        <v>6.8694638694638696E-2</v>
      </c>
      <c r="ER44" s="31">
        <f t="shared" si="14"/>
        <v>7.1966205837173586E-2</v>
      </c>
      <c r="ES44" s="31">
        <f t="shared" si="15"/>
        <v>6.8811728395061722E-2</v>
      </c>
      <c r="ET44" s="31">
        <f t="shared" si="16"/>
        <v>7.5876369327073548E-2</v>
      </c>
      <c r="EU44" s="31">
        <f t="shared" si="17"/>
        <v>7.3239095315024233E-2</v>
      </c>
      <c r="EV44" s="31">
        <f t="shared" si="18"/>
        <v>7.231756214915798E-2</v>
      </c>
      <c r="EW44" s="31">
        <f t="shared" si="19"/>
        <v>7.23841059602649E-2</v>
      </c>
      <c r="EX44" s="31">
        <f t="shared" si="20"/>
        <v>8.0118243243243237E-2</v>
      </c>
      <c r="EY44" s="31">
        <f t="shared" si="21"/>
        <v>7.8258381030253468E-2</v>
      </c>
      <c r="EZ44" s="31">
        <f t="shared" si="22"/>
        <v>8.1986699916874475E-2</v>
      </c>
      <c r="FA44" s="31">
        <f t="shared" si="23"/>
        <v>7.9288079470198669E-2</v>
      </c>
      <c r="FB44" s="50">
        <f t="shared" si="24"/>
        <v>8.2912223133716156E-2</v>
      </c>
      <c r="FC44" s="50">
        <f t="shared" si="25"/>
        <v>7.9130087789305664E-2</v>
      </c>
      <c r="FD44" s="50">
        <f t="shared" si="26"/>
        <v>7.7735849056603773E-2</v>
      </c>
    </row>
    <row r="45" spans="1:160" ht="15" x14ac:dyDescent="0.25">
      <c r="A45" s="17" t="s">
        <v>96</v>
      </c>
      <c r="B45" s="19">
        <v>371</v>
      </c>
      <c r="C45" s="19">
        <v>374</v>
      </c>
      <c r="D45" s="19">
        <v>392</v>
      </c>
      <c r="E45" s="19">
        <v>403</v>
      </c>
      <c r="F45" s="19">
        <v>431</v>
      </c>
      <c r="G45" s="19">
        <v>401</v>
      </c>
      <c r="H45" s="19">
        <v>384</v>
      </c>
      <c r="I45" s="19">
        <v>394</v>
      </c>
      <c r="J45" s="19">
        <v>419</v>
      </c>
      <c r="K45" s="19">
        <v>389</v>
      </c>
      <c r="L45" s="19">
        <v>408</v>
      </c>
      <c r="M45" s="19">
        <v>390</v>
      </c>
      <c r="N45" s="19">
        <v>396</v>
      </c>
      <c r="O45" s="19">
        <v>368</v>
      </c>
      <c r="P45" s="19">
        <v>362</v>
      </c>
      <c r="Q45" s="19">
        <v>405</v>
      </c>
      <c r="R45" s="19">
        <v>402</v>
      </c>
      <c r="S45" s="19">
        <v>391</v>
      </c>
      <c r="T45" s="19">
        <v>376</v>
      </c>
      <c r="U45" s="19">
        <v>407</v>
      </c>
      <c r="V45" s="19">
        <v>429</v>
      </c>
      <c r="W45" s="19">
        <v>409</v>
      </c>
      <c r="X45" s="19">
        <v>394</v>
      </c>
      <c r="Y45" s="19">
        <v>385</v>
      </c>
      <c r="Z45" s="19">
        <v>396</v>
      </c>
      <c r="AA45" s="19">
        <v>372</v>
      </c>
      <c r="AB45" s="19">
        <v>389</v>
      </c>
      <c r="AC45" s="19">
        <v>383</v>
      </c>
      <c r="AD45" s="19">
        <v>353</v>
      </c>
      <c r="AE45" s="19">
        <v>325</v>
      </c>
      <c r="AF45" s="19">
        <v>339</v>
      </c>
      <c r="AG45" s="19">
        <v>366</v>
      </c>
      <c r="AH45" s="19">
        <v>347</v>
      </c>
      <c r="AI45" s="19">
        <v>351</v>
      </c>
      <c r="AJ45" s="19">
        <v>359</v>
      </c>
      <c r="AK45" s="19">
        <v>345</v>
      </c>
      <c r="AL45" s="19">
        <v>343</v>
      </c>
      <c r="AM45" s="19">
        <v>347</v>
      </c>
      <c r="AN45" s="19">
        <v>402</v>
      </c>
      <c r="AO45" s="19">
        <v>469</v>
      </c>
      <c r="AP45" s="19">
        <v>487</v>
      </c>
      <c r="AQ45" s="19">
        <v>539</v>
      </c>
      <c r="AR45" s="19">
        <v>632</v>
      </c>
      <c r="AS45" s="19">
        <v>744</v>
      </c>
      <c r="AT45" s="19">
        <v>907</v>
      </c>
      <c r="AU45" s="19">
        <v>957</v>
      </c>
      <c r="AV45" s="19">
        <v>988</v>
      </c>
      <c r="AW45" s="19">
        <v>1007</v>
      </c>
      <c r="AX45" s="19">
        <v>996</v>
      </c>
      <c r="AY45" s="19">
        <v>981</v>
      </c>
      <c r="AZ45" s="19">
        <v>1061</v>
      </c>
      <c r="BA45" s="19">
        <v>1020</v>
      </c>
      <c r="BB45" s="19">
        <v>1021</v>
      </c>
      <c r="BC45" s="19">
        <v>1048</v>
      </c>
      <c r="BD45" s="19">
        <v>1024</v>
      </c>
      <c r="BE45" s="19">
        <v>1097</v>
      </c>
      <c r="BF45" s="19">
        <v>1109</v>
      </c>
      <c r="BG45" s="19">
        <v>1093</v>
      </c>
      <c r="BH45" s="19">
        <v>1091</v>
      </c>
      <c r="BI45" s="19">
        <v>1042</v>
      </c>
      <c r="BJ45" s="19">
        <v>1002</v>
      </c>
      <c r="BK45" s="19">
        <v>1016</v>
      </c>
      <c r="BL45" s="19">
        <v>1033</v>
      </c>
      <c r="BM45" s="19">
        <v>1044</v>
      </c>
      <c r="BN45" s="19">
        <v>981</v>
      </c>
      <c r="BO45" s="19">
        <v>952</v>
      </c>
      <c r="BP45" s="19">
        <v>976</v>
      </c>
      <c r="BQ45" s="19">
        <v>1020</v>
      </c>
      <c r="BR45" s="19">
        <v>1053</v>
      </c>
      <c r="BS45" s="19">
        <v>982</v>
      </c>
      <c r="BT45" s="19">
        <v>934</v>
      </c>
      <c r="BU45" s="19">
        <v>969</v>
      </c>
      <c r="BV45" s="19">
        <v>926</v>
      </c>
      <c r="BW45" s="19">
        <v>950</v>
      </c>
      <c r="BX45" s="19">
        <v>959</v>
      </c>
      <c r="BY45" s="19">
        <v>974</v>
      </c>
      <c r="BZ45" s="19">
        <v>992</v>
      </c>
      <c r="CA45" s="19">
        <v>957</v>
      </c>
      <c r="CB45" s="19">
        <v>968</v>
      </c>
      <c r="CC45" s="19">
        <v>989</v>
      </c>
      <c r="CD45" s="19">
        <v>1024</v>
      </c>
      <c r="CE45" s="19">
        <v>1025</v>
      </c>
      <c r="CF45" s="19">
        <v>1003</v>
      </c>
      <c r="CG45" s="19">
        <v>984</v>
      </c>
      <c r="CH45" s="49">
        <v>925</v>
      </c>
      <c r="CI45" s="49">
        <v>934</v>
      </c>
      <c r="CJ45" s="49">
        <v>902</v>
      </c>
      <c r="CK45" s="49">
        <v>923</v>
      </c>
      <c r="CL45" s="49">
        <v>884</v>
      </c>
      <c r="CM45" s="49">
        <v>891</v>
      </c>
      <c r="CN45" s="49">
        <v>863</v>
      </c>
      <c r="CO45" s="17" t="s">
        <v>96</v>
      </c>
      <c r="CT45" t="s">
        <v>96</v>
      </c>
      <c r="CV45" t="s">
        <v>96</v>
      </c>
      <c r="CX45">
        <v>32400</v>
      </c>
      <c r="CY45">
        <v>31700</v>
      </c>
      <c r="CZ45">
        <v>32400</v>
      </c>
      <c r="DA45">
        <v>32200</v>
      </c>
      <c r="DB45">
        <v>32300</v>
      </c>
      <c r="DC45">
        <v>32700</v>
      </c>
      <c r="DD45">
        <v>32900</v>
      </c>
      <c r="DE45">
        <v>32600</v>
      </c>
      <c r="DF45">
        <v>32400</v>
      </c>
      <c r="DG45">
        <v>34300</v>
      </c>
      <c r="DH45">
        <v>34000</v>
      </c>
      <c r="DI45">
        <v>34100</v>
      </c>
      <c r="DJ45">
        <v>35300</v>
      </c>
      <c r="DK45">
        <v>35600</v>
      </c>
      <c r="DL45">
        <v>37500</v>
      </c>
      <c r="DM45">
        <v>39900</v>
      </c>
      <c r="DN45">
        <v>39300</v>
      </c>
      <c r="DO45">
        <v>38900</v>
      </c>
      <c r="DP45">
        <v>39500</v>
      </c>
      <c r="DQ45">
        <v>37300</v>
      </c>
      <c r="DR45">
        <v>37800</v>
      </c>
      <c r="DS45">
        <v>38500</v>
      </c>
      <c r="DT45">
        <v>38400</v>
      </c>
      <c r="DU45">
        <v>41500</v>
      </c>
      <c r="DV45">
        <v>40800</v>
      </c>
      <c r="DW45">
        <v>39300</v>
      </c>
      <c r="DX45">
        <v>39400</v>
      </c>
      <c r="DY45" s="19"/>
      <c r="DZ45" s="19"/>
      <c r="EA45" s="19"/>
      <c r="EB45" s="19"/>
      <c r="ED45" s="31">
        <f t="shared" si="0"/>
        <v>1.2006172839506174E-2</v>
      </c>
      <c r="EE45" s="31">
        <f t="shared" si="1"/>
        <v>1.2492113564668769E-2</v>
      </c>
      <c r="EF45" s="31">
        <f t="shared" si="2"/>
        <v>1.2500000000000001E-2</v>
      </c>
      <c r="EG45" s="31">
        <f t="shared" si="3"/>
        <v>1.1677018633540372E-2</v>
      </c>
      <c r="EH45" s="31">
        <f t="shared" si="4"/>
        <v>1.2662538699690402E-2</v>
      </c>
      <c r="EI45" s="31">
        <f t="shared" si="5"/>
        <v>1.2110091743119266E-2</v>
      </c>
      <c r="EJ45" s="31">
        <f t="shared" si="6"/>
        <v>1.1641337386018236E-2</v>
      </c>
      <c r="EK45" s="31">
        <f t="shared" si="7"/>
        <v>1.0398773006134969E-2</v>
      </c>
      <c r="EL45" s="31">
        <f t="shared" si="8"/>
        <v>1.0833333333333334E-2</v>
      </c>
      <c r="EM45" s="31">
        <f t="shared" si="9"/>
        <v>0.01</v>
      </c>
      <c r="EN45" s="31">
        <f t="shared" si="10"/>
        <v>1.3794117647058823E-2</v>
      </c>
      <c r="EO45" s="31">
        <f t="shared" si="11"/>
        <v>1.8533724340175955E-2</v>
      </c>
      <c r="EP45" s="31">
        <f t="shared" si="12"/>
        <v>2.7110481586402266E-2</v>
      </c>
      <c r="EQ45" s="31">
        <f t="shared" si="13"/>
        <v>2.7977528089887641E-2</v>
      </c>
      <c r="ER45" s="31">
        <f t="shared" si="14"/>
        <v>2.7199999999999998E-2</v>
      </c>
      <c r="ES45" s="31">
        <f t="shared" si="15"/>
        <v>2.5664160401002507E-2</v>
      </c>
      <c r="ET45" s="31">
        <f t="shared" si="16"/>
        <v>2.78117048346056E-2</v>
      </c>
      <c r="EU45" s="31">
        <f t="shared" si="17"/>
        <v>2.5758354755784061E-2</v>
      </c>
      <c r="EV45" s="31">
        <f t="shared" si="18"/>
        <v>2.6430379746835445E-2</v>
      </c>
      <c r="EW45" s="31">
        <f t="shared" si="19"/>
        <v>2.616621983914209E-2</v>
      </c>
      <c r="EX45" s="31">
        <f t="shared" si="20"/>
        <v>2.597883597883598E-2</v>
      </c>
      <c r="EY45" s="31">
        <f t="shared" si="21"/>
        <v>2.4051948051948054E-2</v>
      </c>
      <c r="EZ45" s="31">
        <f t="shared" si="22"/>
        <v>2.5364583333333333E-2</v>
      </c>
      <c r="FA45" s="31">
        <f t="shared" si="23"/>
        <v>2.3325301204819276E-2</v>
      </c>
      <c r="FB45" s="50">
        <f t="shared" si="24"/>
        <v>2.5122549019607844E-2</v>
      </c>
      <c r="FC45" s="50">
        <f t="shared" si="25"/>
        <v>2.3536895674300253E-2</v>
      </c>
      <c r="FD45" s="50">
        <f t="shared" si="26"/>
        <v>2.3426395939086294E-2</v>
      </c>
    </row>
    <row r="46" spans="1:160" ht="15" x14ac:dyDescent="0.25">
      <c r="A46" s="17" t="s">
        <v>97</v>
      </c>
      <c r="B46" s="19">
        <v>1846</v>
      </c>
      <c r="C46" s="19">
        <v>1953</v>
      </c>
      <c r="D46" s="19">
        <v>2042</v>
      </c>
      <c r="E46" s="19">
        <v>1972</v>
      </c>
      <c r="F46" s="19">
        <v>2004</v>
      </c>
      <c r="G46" s="19">
        <v>1934</v>
      </c>
      <c r="H46" s="19">
        <v>1974</v>
      </c>
      <c r="I46" s="19">
        <v>2319</v>
      </c>
      <c r="J46" s="19">
        <v>2382</v>
      </c>
      <c r="K46" s="19">
        <v>2292</v>
      </c>
      <c r="L46" s="19">
        <v>2251</v>
      </c>
      <c r="M46" s="19">
        <v>2153</v>
      </c>
      <c r="N46" s="19">
        <v>1954</v>
      </c>
      <c r="O46" s="19">
        <v>1948</v>
      </c>
      <c r="P46" s="19">
        <v>1929</v>
      </c>
      <c r="Q46" s="19">
        <v>1931</v>
      </c>
      <c r="R46" s="19">
        <v>1872</v>
      </c>
      <c r="S46" s="19">
        <v>1801</v>
      </c>
      <c r="T46" s="19">
        <v>1799</v>
      </c>
      <c r="U46" s="19">
        <v>2003</v>
      </c>
      <c r="V46" s="19">
        <v>2071</v>
      </c>
      <c r="W46" s="19">
        <v>1957</v>
      </c>
      <c r="X46" s="19">
        <v>1882</v>
      </c>
      <c r="Y46" s="19">
        <v>1807</v>
      </c>
      <c r="Z46" s="19">
        <v>1774</v>
      </c>
      <c r="AA46" s="19">
        <v>1764</v>
      </c>
      <c r="AB46" s="19">
        <v>1823</v>
      </c>
      <c r="AC46" s="19">
        <v>1827</v>
      </c>
      <c r="AD46" s="19">
        <v>1763</v>
      </c>
      <c r="AE46" s="19">
        <v>1834</v>
      </c>
      <c r="AF46" s="19">
        <v>1813</v>
      </c>
      <c r="AG46" s="19">
        <v>1842</v>
      </c>
      <c r="AH46" s="19">
        <v>1803</v>
      </c>
      <c r="AI46" s="19">
        <v>1750</v>
      </c>
      <c r="AJ46" s="19">
        <v>1714</v>
      </c>
      <c r="AK46" s="19">
        <v>1659</v>
      </c>
      <c r="AL46" s="19">
        <v>1626</v>
      </c>
      <c r="AM46" s="19">
        <v>1780</v>
      </c>
      <c r="AN46" s="19">
        <v>1962</v>
      </c>
      <c r="AO46" s="19">
        <v>2077</v>
      </c>
      <c r="AP46" s="19">
        <v>2252</v>
      </c>
      <c r="AQ46" s="19">
        <v>2586</v>
      </c>
      <c r="AR46" s="19">
        <v>3082</v>
      </c>
      <c r="AS46" s="19">
        <v>3680</v>
      </c>
      <c r="AT46" s="19">
        <v>4100</v>
      </c>
      <c r="AU46" s="19">
        <v>4053</v>
      </c>
      <c r="AV46" s="19">
        <v>4043</v>
      </c>
      <c r="AW46" s="19">
        <v>3980</v>
      </c>
      <c r="AX46" s="19">
        <v>3883</v>
      </c>
      <c r="AY46" s="19">
        <v>3948</v>
      </c>
      <c r="AZ46" s="19">
        <v>3945</v>
      </c>
      <c r="BA46" s="19">
        <v>3921</v>
      </c>
      <c r="BB46" s="19">
        <v>3896</v>
      </c>
      <c r="BC46" s="19">
        <v>3757</v>
      </c>
      <c r="BD46" s="19">
        <v>3682</v>
      </c>
      <c r="BE46" s="19">
        <v>3850</v>
      </c>
      <c r="BF46" s="19">
        <v>3821</v>
      </c>
      <c r="BG46" s="19">
        <v>3602</v>
      </c>
      <c r="BH46" s="19">
        <v>3491</v>
      </c>
      <c r="BI46" s="19">
        <v>3283</v>
      </c>
      <c r="BJ46" s="19">
        <v>3123</v>
      </c>
      <c r="BK46" s="19">
        <v>3140</v>
      </c>
      <c r="BL46" s="19">
        <v>3324</v>
      </c>
      <c r="BM46" s="19">
        <v>3238</v>
      </c>
      <c r="BN46" s="19">
        <v>3171</v>
      </c>
      <c r="BO46" s="19">
        <v>3224</v>
      </c>
      <c r="BP46" s="19">
        <v>3367</v>
      </c>
      <c r="BQ46" s="19">
        <v>3624</v>
      </c>
      <c r="BR46" s="19">
        <v>3559</v>
      </c>
      <c r="BS46" s="19">
        <v>3377</v>
      </c>
      <c r="BT46" s="19">
        <v>3335</v>
      </c>
      <c r="BU46" s="19">
        <v>3286</v>
      </c>
      <c r="BV46" s="19">
        <v>3177</v>
      </c>
      <c r="BW46" s="19">
        <v>3437</v>
      </c>
      <c r="BX46" s="19">
        <v>3566</v>
      </c>
      <c r="BY46" s="19">
        <v>3531</v>
      </c>
      <c r="BZ46" s="19">
        <v>3513</v>
      </c>
      <c r="CA46" s="19">
        <v>3441</v>
      </c>
      <c r="CB46" s="19">
        <v>3483</v>
      </c>
      <c r="CC46" s="19">
        <v>3935</v>
      </c>
      <c r="CD46" s="19">
        <v>4000</v>
      </c>
      <c r="CE46" s="19">
        <v>3882</v>
      </c>
      <c r="CF46" s="19">
        <v>3733</v>
      </c>
      <c r="CG46" s="19">
        <v>3670</v>
      </c>
      <c r="CH46" s="49">
        <v>3479</v>
      </c>
      <c r="CI46" s="49">
        <v>3547</v>
      </c>
      <c r="CJ46" s="49">
        <v>3626</v>
      </c>
      <c r="CK46" s="49">
        <v>3562</v>
      </c>
      <c r="CL46" s="49">
        <v>3519</v>
      </c>
      <c r="CM46" s="49">
        <v>3459</v>
      </c>
      <c r="CN46" s="49">
        <v>3364</v>
      </c>
      <c r="CO46" s="17" t="s">
        <v>97</v>
      </c>
      <c r="CT46" t="s">
        <v>97</v>
      </c>
      <c r="CV46" t="s">
        <v>97</v>
      </c>
      <c r="CX46">
        <v>59000</v>
      </c>
      <c r="CY46">
        <v>60400</v>
      </c>
      <c r="CZ46">
        <v>61100</v>
      </c>
      <c r="DA46">
        <v>61600</v>
      </c>
      <c r="DB46">
        <v>62400</v>
      </c>
      <c r="DC46">
        <v>61400</v>
      </c>
      <c r="DD46">
        <v>61500</v>
      </c>
      <c r="DE46">
        <v>61700</v>
      </c>
      <c r="DF46">
        <v>63200</v>
      </c>
      <c r="DG46">
        <v>63300</v>
      </c>
      <c r="DH46">
        <v>63500</v>
      </c>
      <c r="DI46">
        <v>62200</v>
      </c>
      <c r="DJ46">
        <v>62400</v>
      </c>
      <c r="DK46">
        <v>62000</v>
      </c>
      <c r="DL46">
        <v>61300</v>
      </c>
      <c r="DM46">
        <v>61300</v>
      </c>
      <c r="DN46">
        <v>60800</v>
      </c>
      <c r="DO46">
        <v>61000</v>
      </c>
      <c r="DP46">
        <v>61600</v>
      </c>
      <c r="DQ46">
        <v>62900</v>
      </c>
      <c r="DR46">
        <v>63400</v>
      </c>
      <c r="DS46">
        <v>63400</v>
      </c>
      <c r="DT46">
        <v>63800</v>
      </c>
      <c r="DU46">
        <v>63900</v>
      </c>
      <c r="DV46">
        <v>65100</v>
      </c>
      <c r="DW46">
        <v>65200</v>
      </c>
      <c r="DX46">
        <v>64700</v>
      </c>
      <c r="DY46" s="19"/>
      <c r="DZ46" s="19"/>
      <c r="EA46" s="19"/>
      <c r="EB46" s="19"/>
      <c r="ED46" s="31">
        <f t="shared" si="0"/>
        <v>3.8847457627118644E-2</v>
      </c>
      <c r="EE46" s="31">
        <f t="shared" si="1"/>
        <v>3.2350993377483442E-2</v>
      </c>
      <c r="EF46" s="31">
        <f t="shared" si="2"/>
        <v>3.1603927986906713E-2</v>
      </c>
      <c r="EG46" s="31">
        <f t="shared" si="3"/>
        <v>2.9204545454545455E-2</v>
      </c>
      <c r="EH46" s="31">
        <f t="shared" si="4"/>
        <v>3.1362179487179488E-2</v>
      </c>
      <c r="EI46" s="31">
        <f t="shared" si="5"/>
        <v>2.8892508143322476E-2</v>
      </c>
      <c r="EJ46" s="31">
        <f t="shared" si="6"/>
        <v>2.970731707317073E-2</v>
      </c>
      <c r="EK46" s="31">
        <f t="shared" si="7"/>
        <v>2.9384116693679092E-2</v>
      </c>
      <c r="EL46" s="31">
        <f t="shared" si="8"/>
        <v>2.7689873417721517E-2</v>
      </c>
      <c r="EM46" s="31">
        <f t="shared" si="9"/>
        <v>2.5687203791469194E-2</v>
      </c>
      <c r="EN46" s="31">
        <f t="shared" si="10"/>
        <v>3.2708661417322836E-2</v>
      </c>
      <c r="EO46" s="31">
        <f t="shared" si="11"/>
        <v>4.9549839228295818E-2</v>
      </c>
      <c r="EP46" s="31">
        <f t="shared" si="12"/>
        <v>6.4951923076923074E-2</v>
      </c>
      <c r="EQ46" s="31">
        <f t="shared" si="13"/>
        <v>6.2629032258064515E-2</v>
      </c>
      <c r="ER46" s="31">
        <f t="shared" si="14"/>
        <v>6.3964110929853185E-2</v>
      </c>
      <c r="ES46" s="31">
        <f t="shared" si="15"/>
        <v>6.0065252854812401E-2</v>
      </c>
      <c r="ET46" s="31">
        <f t="shared" si="16"/>
        <v>5.9243421052631577E-2</v>
      </c>
      <c r="EU46" s="31">
        <f t="shared" si="17"/>
        <v>5.1196721311475409E-2</v>
      </c>
      <c r="EV46" s="31">
        <f t="shared" si="18"/>
        <v>5.2564935064935064E-2</v>
      </c>
      <c r="EW46" s="31">
        <f t="shared" si="19"/>
        <v>5.3529411764705881E-2</v>
      </c>
      <c r="EX46" s="31">
        <f t="shared" si="20"/>
        <v>5.3264984227129338E-2</v>
      </c>
      <c r="EY46" s="31">
        <f t="shared" si="21"/>
        <v>5.0110410094637223E-2</v>
      </c>
      <c r="EZ46" s="31">
        <f t="shared" si="22"/>
        <v>5.5344827586206895E-2</v>
      </c>
      <c r="FA46" s="31">
        <f t="shared" si="23"/>
        <v>5.4507042253521126E-2</v>
      </c>
      <c r="FB46" s="50">
        <f t="shared" si="24"/>
        <v>5.9631336405529957E-2</v>
      </c>
      <c r="FC46" s="50">
        <f t="shared" si="25"/>
        <v>5.3358895705521471E-2</v>
      </c>
      <c r="FD46" s="50">
        <f t="shared" si="26"/>
        <v>5.5054095826893357E-2</v>
      </c>
    </row>
    <row r="47" spans="1:160" ht="15" x14ac:dyDescent="0.25">
      <c r="A47" s="17" t="s">
        <v>98</v>
      </c>
      <c r="B47" s="19">
        <v>4882</v>
      </c>
      <c r="C47" s="19">
        <v>4938</v>
      </c>
      <c r="D47" s="19">
        <v>5019</v>
      </c>
      <c r="E47" s="19">
        <v>4991</v>
      </c>
      <c r="F47" s="19">
        <v>4951</v>
      </c>
      <c r="G47" s="19">
        <v>5099</v>
      </c>
      <c r="H47" s="19">
        <v>5178</v>
      </c>
      <c r="I47" s="19">
        <v>5343</v>
      </c>
      <c r="J47" s="19">
        <v>5497</v>
      </c>
      <c r="K47" s="19">
        <v>5424</v>
      </c>
      <c r="L47" s="19">
        <v>5372</v>
      </c>
      <c r="M47" s="19">
        <v>5290</v>
      </c>
      <c r="N47" s="19">
        <v>5172</v>
      </c>
      <c r="O47" s="19">
        <v>5190</v>
      </c>
      <c r="P47" s="19">
        <v>5367</v>
      </c>
      <c r="Q47" s="19">
        <v>5388</v>
      </c>
      <c r="R47" s="19">
        <v>5192</v>
      </c>
      <c r="S47" s="19">
        <v>5092</v>
      </c>
      <c r="T47" s="19">
        <v>4973</v>
      </c>
      <c r="U47" s="19">
        <v>5155</v>
      </c>
      <c r="V47" s="19">
        <v>5185</v>
      </c>
      <c r="W47" s="19">
        <v>5128</v>
      </c>
      <c r="X47" s="19">
        <v>4876</v>
      </c>
      <c r="Y47" s="19">
        <v>4726</v>
      </c>
      <c r="Z47" s="19">
        <v>4550</v>
      </c>
      <c r="AA47" s="19">
        <v>4614</v>
      </c>
      <c r="AB47" s="19">
        <v>4746</v>
      </c>
      <c r="AC47" s="19">
        <v>4433</v>
      </c>
      <c r="AD47" s="19">
        <v>4340</v>
      </c>
      <c r="AE47" s="19">
        <v>4229</v>
      </c>
      <c r="AF47" s="19">
        <v>4297</v>
      </c>
      <c r="AG47" s="19">
        <v>4422</v>
      </c>
      <c r="AH47" s="19">
        <v>4440</v>
      </c>
      <c r="AI47" s="19">
        <v>4483</v>
      </c>
      <c r="AJ47" s="19">
        <v>4464</v>
      </c>
      <c r="AK47" s="19">
        <v>4475</v>
      </c>
      <c r="AL47" s="19">
        <v>4496</v>
      </c>
      <c r="AM47" s="19">
        <v>4668</v>
      </c>
      <c r="AN47" s="19">
        <v>4786</v>
      </c>
      <c r="AO47" s="19">
        <v>4821</v>
      </c>
      <c r="AP47" s="19">
        <v>5071</v>
      </c>
      <c r="AQ47" s="19">
        <v>5483</v>
      </c>
      <c r="AR47" s="19">
        <v>5641</v>
      </c>
      <c r="AS47" s="19">
        <v>6148</v>
      </c>
      <c r="AT47" s="19">
        <v>6882</v>
      </c>
      <c r="AU47" s="19">
        <v>7197</v>
      </c>
      <c r="AV47" s="19">
        <v>7273</v>
      </c>
      <c r="AW47" s="19">
        <v>7372</v>
      </c>
      <c r="AX47" s="19">
        <v>7192</v>
      </c>
      <c r="AY47" s="19">
        <v>7338</v>
      </c>
      <c r="AZ47" s="19">
        <v>7511</v>
      </c>
      <c r="BA47" s="19">
        <v>7507</v>
      </c>
      <c r="BB47" s="19">
        <v>7574</v>
      </c>
      <c r="BC47" s="19">
        <v>7685</v>
      </c>
      <c r="BD47" s="19">
        <v>7628</v>
      </c>
      <c r="BE47" s="19">
        <v>7817</v>
      </c>
      <c r="BF47" s="19">
        <v>7759</v>
      </c>
      <c r="BG47" s="19">
        <v>7425</v>
      </c>
      <c r="BH47" s="19">
        <v>7243</v>
      </c>
      <c r="BI47" s="19">
        <v>6800</v>
      </c>
      <c r="BJ47" s="19">
        <v>6524</v>
      </c>
      <c r="BK47" s="19">
        <v>6477</v>
      </c>
      <c r="BL47" s="19">
        <v>6441</v>
      </c>
      <c r="BM47" s="19">
        <v>6336</v>
      </c>
      <c r="BN47" s="19">
        <v>6217</v>
      </c>
      <c r="BO47" s="19">
        <v>6204</v>
      </c>
      <c r="BP47" s="19">
        <v>6059</v>
      </c>
      <c r="BQ47" s="19">
        <v>6213</v>
      </c>
      <c r="BR47" s="19">
        <v>6289</v>
      </c>
      <c r="BS47" s="19">
        <v>6192</v>
      </c>
      <c r="BT47" s="19">
        <v>6075</v>
      </c>
      <c r="BU47" s="19">
        <v>6111</v>
      </c>
      <c r="BV47" s="19">
        <v>6070</v>
      </c>
      <c r="BW47" s="19">
        <v>6399</v>
      </c>
      <c r="BX47" s="19">
        <v>6574</v>
      </c>
      <c r="BY47" s="19">
        <v>6473</v>
      </c>
      <c r="BZ47" s="19">
        <v>6555</v>
      </c>
      <c r="CA47" s="19">
        <v>6465</v>
      </c>
      <c r="CB47" s="19">
        <v>6531</v>
      </c>
      <c r="CC47" s="19">
        <v>6784</v>
      </c>
      <c r="CD47" s="19">
        <v>6959</v>
      </c>
      <c r="CE47" s="19">
        <v>6696</v>
      </c>
      <c r="CF47" s="19">
        <v>6526</v>
      </c>
      <c r="CG47" s="19">
        <v>6376</v>
      </c>
      <c r="CH47" s="49">
        <v>6296</v>
      </c>
      <c r="CI47" s="49">
        <v>6399</v>
      </c>
      <c r="CJ47" s="49">
        <v>6268</v>
      </c>
      <c r="CK47" s="49">
        <v>6078</v>
      </c>
      <c r="CL47" s="49">
        <v>6148</v>
      </c>
      <c r="CM47" s="49">
        <v>6136</v>
      </c>
      <c r="CN47" s="49">
        <v>6057</v>
      </c>
      <c r="CO47" s="17" t="s">
        <v>98</v>
      </c>
      <c r="CT47" t="s">
        <v>98</v>
      </c>
      <c r="CV47" t="s">
        <v>98</v>
      </c>
      <c r="CX47">
        <v>131300</v>
      </c>
      <c r="CY47">
        <v>133400</v>
      </c>
      <c r="CZ47">
        <v>134500</v>
      </c>
      <c r="DA47">
        <v>133500</v>
      </c>
      <c r="DB47">
        <v>131100</v>
      </c>
      <c r="DC47">
        <v>130200</v>
      </c>
      <c r="DD47">
        <v>132400</v>
      </c>
      <c r="DE47">
        <v>133400</v>
      </c>
      <c r="DF47">
        <v>133300</v>
      </c>
      <c r="DG47">
        <v>135400</v>
      </c>
      <c r="DH47">
        <v>137900</v>
      </c>
      <c r="DI47">
        <v>137900</v>
      </c>
      <c r="DJ47">
        <v>138300</v>
      </c>
      <c r="DK47">
        <v>139300</v>
      </c>
      <c r="DL47">
        <v>137700</v>
      </c>
      <c r="DM47">
        <v>139400</v>
      </c>
      <c r="DN47">
        <v>140400</v>
      </c>
      <c r="DO47">
        <v>137000</v>
      </c>
      <c r="DP47">
        <v>137200</v>
      </c>
      <c r="DQ47">
        <v>136300</v>
      </c>
      <c r="DR47">
        <v>135000</v>
      </c>
      <c r="DS47">
        <v>134000</v>
      </c>
      <c r="DT47">
        <v>132000</v>
      </c>
      <c r="DU47">
        <v>135100</v>
      </c>
      <c r="DV47">
        <v>138500</v>
      </c>
      <c r="DW47">
        <v>138600</v>
      </c>
      <c r="DX47">
        <v>142500</v>
      </c>
      <c r="DY47" s="19"/>
      <c r="DZ47" s="19"/>
      <c r="EA47" s="19"/>
      <c r="EB47" s="19"/>
      <c r="ED47" s="31">
        <f t="shared" si="0"/>
        <v>4.130997715156131E-2</v>
      </c>
      <c r="EE47" s="31">
        <f t="shared" si="1"/>
        <v>3.8770614692653672E-2</v>
      </c>
      <c r="EF47" s="31">
        <f t="shared" si="2"/>
        <v>4.0059479553903349E-2</v>
      </c>
      <c r="EG47" s="31">
        <f t="shared" si="3"/>
        <v>3.7250936329588015E-2</v>
      </c>
      <c r="EH47" s="31">
        <f t="shared" si="4"/>
        <v>3.9115179252479024E-2</v>
      </c>
      <c r="EI47" s="31">
        <f t="shared" si="5"/>
        <v>3.4946236559139782E-2</v>
      </c>
      <c r="EJ47" s="31">
        <f t="shared" si="6"/>
        <v>3.3481873111782474E-2</v>
      </c>
      <c r="EK47" s="31">
        <f t="shared" si="7"/>
        <v>3.2211394302848577E-2</v>
      </c>
      <c r="EL47" s="31">
        <f t="shared" si="8"/>
        <v>3.3630907726931732E-2</v>
      </c>
      <c r="EM47" s="31">
        <f t="shared" si="9"/>
        <v>3.3205317577548008E-2</v>
      </c>
      <c r="EN47" s="31">
        <f t="shared" si="10"/>
        <v>3.4960116026105874E-2</v>
      </c>
      <c r="EO47" s="31">
        <f t="shared" si="11"/>
        <v>4.0906453952139231E-2</v>
      </c>
      <c r="EP47" s="31">
        <f t="shared" si="12"/>
        <v>5.2039045553145334E-2</v>
      </c>
      <c r="EQ47" s="31">
        <f t="shared" si="13"/>
        <v>5.1629576453697056E-2</v>
      </c>
      <c r="ER47" s="31">
        <f t="shared" si="14"/>
        <v>5.4517066085693539E-2</v>
      </c>
      <c r="ES47" s="31">
        <f t="shared" si="15"/>
        <v>5.4720229555236727E-2</v>
      </c>
      <c r="ET47" s="31">
        <f t="shared" si="16"/>
        <v>5.2884615384615384E-2</v>
      </c>
      <c r="EU47" s="31">
        <f t="shared" si="17"/>
        <v>4.7620437956204381E-2</v>
      </c>
      <c r="EV47" s="31">
        <f t="shared" si="18"/>
        <v>4.6180758017492711E-2</v>
      </c>
      <c r="EW47" s="31">
        <f t="shared" si="19"/>
        <v>4.4453411592076303E-2</v>
      </c>
      <c r="EX47" s="31">
        <f t="shared" si="20"/>
        <v>4.5866666666666667E-2</v>
      </c>
      <c r="EY47" s="31">
        <f t="shared" si="21"/>
        <v>4.5298507462686564E-2</v>
      </c>
      <c r="EZ47" s="31">
        <f t="shared" si="22"/>
        <v>4.903787878787879E-2</v>
      </c>
      <c r="FA47" s="31">
        <f t="shared" si="23"/>
        <v>4.8341968911917096E-2</v>
      </c>
      <c r="FB47" s="50">
        <f t="shared" si="24"/>
        <v>4.8346570397111911E-2</v>
      </c>
      <c r="FC47" s="50">
        <f t="shared" si="25"/>
        <v>4.5425685425685425E-2</v>
      </c>
      <c r="FD47" s="50">
        <f t="shared" si="26"/>
        <v>4.2652631578947366E-2</v>
      </c>
    </row>
    <row r="48" spans="1:160" ht="15" x14ac:dyDescent="0.25">
      <c r="A48" s="17" t="s">
        <v>99</v>
      </c>
      <c r="B48" s="19">
        <v>5666</v>
      </c>
      <c r="C48" s="19">
        <v>5666</v>
      </c>
      <c r="D48" s="19">
        <v>5642</v>
      </c>
      <c r="E48" s="19">
        <v>5543</v>
      </c>
      <c r="F48" s="19">
        <v>5473</v>
      </c>
      <c r="G48" s="19">
        <v>5448</v>
      </c>
      <c r="H48" s="19">
        <v>5471</v>
      </c>
      <c r="I48" s="19">
        <v>5969</v>
      </c>
      <c r="J48" s="19">
        <v>6136</v>
      </c>
      <c r="K48" s="19">
        <v>6269</v>
      </c>
      <c r="L48" s="19">
        <v>6439</v>
      </c>
      <c r="M48" s="19">
        <v>6474</v>
      </c>
      <c r="N48" s="19">
        <v>6565</v>
      </c>
      <c r="O48" s="19">
        <v>6537</v>
      </c>
      <c r="P48" s="19">
        <v>6642</v>
      </c>
      <c r="Q48" s="19">
        <v>6613</v>
      </c>
      <c r="R48" s="19">
        <v>6518</v>
      </c>
      <c r="S48" s="19">
        <v>6276</v>
      </c>
      <c r="T48" s="19">
        <v>6139</v>
      </c>
      <c r="U48" s="19">
        <v>6514</v>
      </c>
      <c r="V48" s="19">
        <v>6587</v>
      </c>
      <c r="W48" s="19">
        <v>6568</v>
      </c>
      <c r="X48" s="19">
        <v>6316</v>
      </c>
      <c r="Y48" s="19">
        <v>6064</v>
      </c>
      <c r="Z48" s="19">
        <v>5875</v>
      </c>
      <c r="AA48" s="19">
        <v>5662</v>
      </c>
      <c r="AB48" s="19">
        <v>5618</v>
      </c>
      <c r="AC48" s="19">
        <v>5345</v>
      </c>
      <c r="AD48" s="19">
        <v>5113</v>
      </c>
      <c r="AE48" s="19">
        <v>4796</v>
      </c>
      <c r="AF48" s="19">
        <v>4627</v>
      </c>
      <c r="AG48" s="19">
        <v>4965</v>
      </c>
      <c r="AH48" s="19">
        <v>5057</v>
      </c>
      <c r="AI48" s="19">
        <v>5116</v>
      </c>
      <c r="AJ48" s="19">
        <v>5132</v>
      </c>
      <c r="AK48" s="19">
        <v>5225</v>
      </c>
      <c r="AL48" s="19">
        <v>5329</v>
      </c>
      <c r="AM48" s="19">
        <v>5601</v>
      </c>
      <c r="AN48" s="19">
        <v>6070</v>
      </c>
      <c r="AO48" s="19">
        <v>6134</v>
      </c>
      <c r="AP48" s="19">
        <v>6252</v>
      </c>
      <c r="AQ48" s="19">
        <v>6877</v>
      </c>
      <c r="AR48" s="19">
        <v>7349</v>
      </c>
      <c r="AS48" s="19">
        <v>8172</v>
      </c>
      <c r="AT48" s="19">
        <v>9771</v>
      </c>
      <c r="AU48" s="19">
        <v>10680</v>
      </c>
      <c r="AV48" s="19">
        <v>11067</v>
      </c>
      <c r="AW48" s="19">
        <v>11472</v>
      </c>
      <c r="AX48" s="19">
        <v>11281</v>
      </c>
      <c r="AY48" s="19">
        <v>11508</v>
      </c>
      <c r="AZ48" s="19">
        <v>11507</v>
      </c>
      <c r="BA48" s="19">
        <v>11306</v>
      </c>
      <c r="BB48" s="19">
        <v>11012</v>
      </c>
      <c r="BC48" s="19">
        <v>10799</v>
      </c>
      <c r="BD48" s="19">
        <v>10577</v>
      </c>
      <c r="BE48" s="19">
        <v>11172</v>
      </c>
      <c r="BF48" s="19">
        <v>11322</v>
      </c>
      <c r="BG48" s="19">
        <v>11182</v>
      </c>
      <c r="BH48" s="19">
        <v>11031</v>
      </c>
      <c r="BI48" s="19">
        <v>10672</v>
      </c>
      <c r="BJ48" s="19">
        <v>10247</v>
      </c>
      <c r="BK48" s="19">
        <v>10164</v>
      </c>
      <c r="BL48" s="19">
        <v>10267</v>
      </c>
      <c r="BM48" s="19">
        <v>10420</v>
      </c>
      <c r="BN48" s="19">
        <v>10502</v>
      </c>
      <c r="BO48" s="19">
        <v>10406</v>
      </c>
      <c r="BP48" s="19">
        <v>10215</v>
      </c>
      <c r="BQ48" s="19">
        <v>10815</v>
      </c>
      <c r="BR48" s="19">
        <v>11375</v>
      </c>
      <c r="BS48" s="19">
        <v>11561</v>
      </c>
      <c r="BT48" s="19">
        <v>11485</v>
      </c>
      <c r="BU48" s="19">
        <v>11328</v>
      </c>
      <c r="BV48" s="19">
        <v>11341</v>
      </c>
      <c r="BW48" s="19">
        <v>11790</v>
      </c>
      <c r="BX48" s="19">
        <v>12311</v>
      </c>
      <c r="BY48" s="19">
        <v>12744</v>
      </c>
      <c r="BZ48" s="19">
        <v>12368</v>
      </c>
      <c r="CA48" s="19">
        <v>12337</v>
      </c>
      <c r="CB48" s="19">
        <v>12340</v>
      </c>
      <c r="CC48" s="19">
        <v>12948</v>
      </c>
      <c r="CD48" s="19">
        <v>13287</v>
      </c>
      <c r="CE48" s="19">
        <v>13178</v>
      </c>
      <c r="CF48" s="19">
        <v>12893</v>
      </c>
      <c r="CG48" s="19">
        <v>12698</v>
      </c>
      <c r="CH48" s="49">
        <v>12408</v>
      </c>
      <c r="CI48" s="49">
        <v>12539</v>
      </c>
      <c r="CJ48" s="49">
        <v>12500</v>
      </c>
      <c r="CK48" s="49">
        <v>12393</v>
      </c>
      <c r="CL48" s="49">
        <v>12410</v>
      </c>
      <c r="CM48" s="49">
        <v>12338</v>
      </c>
      <c r="CN48" s="49">
        <v>11819</v>
      </c>
      <c r="CO48" s="17" t="s">
        <v>99</v>
      </c>
      <c r="CT48" t="s">
        <v>99</v>
      </c>
      <c r="CV48" t="s">
        <v>99</v>
      </c>
      <c r="CX48">
        <v>215400</v>
      </c>
      <c r="CY48">
        <v>219800</v>
      </c>
      <c r="CZ48">
        <v>219300</v>
      </c>
      <c r="DA48">
        <v>221900</v>
      </c>
      <c r="DB48">
        <v>222800</v>
      </c>
      <c r="DC48">
        <v>222100</v>
      </c>
      <c r="DD48">
        <v>223000</v>
      </c>
      <c r="DE48">
        <v>221100</v>
      </c>
      <c r="DF48">
        <v>222800</v>
      </c>
      <c r="DG48">
        <v>222700</v>
      </c>
      <c r="DH48">
        <v>224100</v>
      </c>
      <c r="DI48">
        <v>225800</v>
      </c>
      <c r="DJ48">
        <v>226700</v>
      </c>
      <c r="DK48">
        <v>232400</v>
      </c>
      <c r="DL48">
        <v>234700</v>
      </c>
      <c r="DM48">
        <v>236300</v>
      </c>
      <c r="DN48">
        <v>236300</v>
      </c>
      <c r="DO48">
        <v>236700</v>
      </c>
      <c r="DP48">
        <v>242500</v>
      </c>
      <c r="DQ48">
        <v>246300</v>
      </c>
      <c r="DR48">
        <v>250700</v>
      </c>
      <c r="DS48">
        <v>251200</v>
      </c>
      <c r="DT48">
        <v>251200</v>
      </c>
      <c r="DU48">
        <v>246300</v>
      </c>
      <c r="DV48">
        <v>244400</v>
      </c>
      <c r="DW48">
        <v>242700</v>
      </c>
      <c r="DX48">
        <v>243500</v>
      </c>
      <c r="DY48" s="19"/>
      <c r="DZ48" s="19"/>
      <c r="EA48" s="19"/>
      <c r="EB48" s="19"/>
      <c r="ED48" s="31">
        <f t="shared" si="0"/>
        <v>2.9103992571959145E-2</v>
      </c>
      <c r="EE48" s="31">
        <f t="shared" si="1"/>
        <v>2.98680618744313E-2</v>
      </c>
      <c r="EF48" s="31">
        <f t="shared" si="2"/>
        <v>3.0155038759689924E-2</v>
      </c>
      <c r="EG48" s="31">
        <f t="shared" si="3"/>
        <v>2.7665615141955837E-2</v>
      </c>
      <c r="EH48" s="31">
        <f t="shared" si="4"/>
        <v>2.9479353680430878E-2</v>
      </c>
      <c r="EI48" s="31">
        <f t="shared" si="5"/>
        <v>2.6452048626744711E-2</v>
      </c>
      <c r="EJ48" s="31">
        <f t="shared" si="6"/>
        <v>2.3968609865470853E-2</v>
      </c>
      <c r="EK48" s="31">
        <f t="shared" si="7"/>
        <v>2.0927182270465854E-2</v>
      </c>
      <c r="EL48" s="31">
        <f t="shared" si="8"/>
        <v>2.296229802513465E-2</v>
      </c>
      <c r="EM48" s="31">
        <f t="shared" si="9"/>
        <v>2.3929052537045352E-2</v>
      </c>
      <c r="EN48" s="31">
        <f t="shared" si="10"/>
        <v>2.7371709058456047E-2</v>
      </c>
      <c r="EO48" s="31">
        <f t="shared" si="11"/>
        <v>3.2546501328609388E-2</v>
      </c>
      <c r="EP48" s="31">
        <f t="shared" si="12"/>
        <v>4.711071901191001E-2</v>
      </c>
      <c r="EQ48" s="31">
        <f t="shared" si="13"/>
        <v>4.8541308089500863E-2</v>
      </c>
      <c r="ER48" s="31">
        <f t="shared" si="14"/>
        <v>4.8172134639965912E-2</v>
      </c>
      <c r="ES48" s="31">
        <f t="shared" si="15"/>
        <v>4.4760897164621241E-2</v>
      </c>
      <c r="ET48" s="31">
        <f t="shared" si="16"/>
        <v>4.732120186203978E-2</v>
      </c>
      <c r="EU48" s="31">
        <f t="shared" si="17"/>
        <v>4.3291085762568654E-2</v>
      </c>
      <c r="EV48" s="31">
        <f t="shared" si="18"/>
        <v>4.2969072164948455E-2</v>
      </c>
      <c r="EW48" s="31">
        <f t="shared" si="19"/>
        <v>4.1473812423873324E-2</v>
      </c>
      <c r="EX48" s="31">
        <f t="shared" si="20"/>
        <v>4.611487834064619E-2</v>
      </c>
      <c r="EY48" s="31">
        <f t="shared" si="21"/>
        <v>4.5147292993630572E-2</v>
      </c>
      <c r="EZ48" s="31">
        <f t="shared" si="22"/>
        <v>5.0732484076433118E-2</v>
      </c>
      <c r="FA48" s="31">
        <f t="shared" si="23"/>
        <v>5.0101502233049128E-2</v>
      </c>
      <c r="FB48" s="50">
        <f t="shared" si="24"/>
        <v>5.3919803600654667E-2</v>
      </c>
      <c r="FC48" s="50">
        <f t="shared" si="25"/>
        <v>5.112484548825711E-2</v>
      </c>
      <c r="FD48" s="50">
        <f t="shared" si="26"/>
        <v>5.0895277207392196E-2</v>
      </c>
    </row>
    <row r="49" spans="1:160" ht="15" x14ac:dyDescent="0.25">
      <c r="A49" s="17" t="s">
        <v>100</v>
      </c>
      <c r="B49" s="19">
        <v>764</v>
      </c>
      <c r="C49" s="19">
        <v>774</v>
      </c>
      <c r="D49" s="19">
        <v>762</v>
      </c>
      <c r="E49" s="19">
        <v>758</v>
      </c>
      <c r="F49" s="19">
        <v>744</v>
      </c>
      <c r="G49" s="19">
        <v>784</v>
      </c>
      <c r="H49" s="19">
        <v>798</v>
      </c>
      <c r="I49" s="19">
        <v>912</v>
      </c>
      <c r="J49" s="19">
        <v>949</v>
      </c>
      <c r="K49" s="19">
        <v>964</v>
      </c>
      <c r="L49" s="19">
        <v>921</v>
      </c>
      <c r="M49" s="19">
        <v>884</v>
      </c>
      <c r="N49" s="19">
        <v>847</v>
      </c>
      <c r="O49" s="19">
        <v>788</v>
      </c>
      <c r="P49" s="19">
        <v>750</v>
      </c>
      <c r="Q49" s="19">
        <v>867</v>
      </c>
      <c r="R49" s="19">
        <v>935</v>
      </c>
      <c r="S49" s="19">
        <v>872</v>
      </c>
      <c r="T49" s="19">
        <v>905</v>
      </c>
      <c r="U49" s="19">
        <v>961</v>
      </c>
      <c r="V49" s="19">
        <v>974</v>
      </c>
      <c r="W49" s="19">
        <v>943</v>
      </c>
      <c r="X49" s="19">
        <v>887</v>
      </c>
      <c r="Y49" s="19">
        <v>818</v>
      </c>
      <c r="Z49" s="19">
        <v>719</v>
      </c>
      <c r="AA49" s="19">
        <v>721</v>
      </c>
      <c r="AB49" s="19">
        <v>731</v>
      </c>
      <c r="AC49" s="19">
        <v>656</v>
      </c>
      <c r="AD49" s="19">
        <v>653</v>
      </c>
      <c r="AE49" s="19">
        <v>684</v>
      </c>
      <c r="AF49" s="19">
        <v>655</v>
      </c>
      <c r="AG49" s="19">
        <v>775</v>
      </c>
      <c r="AH49" s="19">
        <v>797</v>
      </c>
      <c r="AI49" s="19">
        <v>789</v>
      </c>
      <c r="AJ49" s="19">
        <v>822</v>
      </c>
      <c r="AK49" s="19">
        <v>804</v>
      </c>
      <c r="AL49" s="19">
        <v>773</v>
      </c>
      <c r="AM49" s="19">
        <v>787</v>
      </c>
      <c r="AN49" s="19">
        <v>780</v>
      </c>
      <c r="AO49" s="19">
        <v>795</v>
      </c>
      <c r="AP49" s="19">
        <v>850</v>
      </c>
      <c r="AQ49" s="19">
        <v>980</v>
      </c>
      <c r="AR49" s="19">
        <v>1076</v>
      </c>
      <c r="AS49" s="19">
        <v>1343</v>
      </c>
      <c r="AT49" s="19">
        <v>1635</v>
      </c>
      <c r="AU49" s="19">
        <v>1748</v>
      </c>
      <c r="AV49" s="19">
        <v>1697</v>
      </c>
      <c r="AW49" s="19">
        <v>1610</v>
      </c>
      <c r="AX49" s="19">
        <v>1536</v>
      </c>
      <c r="AY49" s="19">
        <v>1553</v>
      </c>
      <c r="AZ49" s="19">
        <v>1592</v>
      </c>
      <c r="BA49" s="19">
        <v>1506</v>
      </c>
      <c r="BB49" s="19">
        <v>1440</v>
      </c>
      <c r="BC49" s="19">
        <v>1444</v>
      </c>
      <c r="BD49" s="19">
        <v>1491</v>
      </c>
      <c r="BE49" s="19">
        <v>1670</v>
      </c>
      <c r="BF49" s="19">
        <v>1662</v>
      </c>
      <c r="BG49" s="19">
        <v>1659</v>
      </c>
      <c r="BH49" s="19">
        <v>1595</v>
      </c>
      <c r="BI49" s="19">
        <v>1469</v>
      </c>
      <c r="BJ49" s="19">
        <v>1330</v>
      </c>
      <c r="BK49" s="19">
        <v>1352</v>
      </c>
      <c r="BL49" s="19">
        <v>1331</v>
      </c>
      <c r="BM49" s="19">
        <v>1293</v>
      </c>
      <c r="BN49" s="19">
        <v>1365</v>
      </c>
      <c r="BO49" s="19">
        <v>1361</v>
      </c>
      <c r="BP49" s="19">
        <v>1326</v>
      </c>
      <c r="BQ49" s="19">
        <v>1473</v>
      </c>
      <c r="BR49" s="19">
        <v>1545</v>
      </c>
      <c r="BS49" s="19">
        <v>1508</v>
      </c>
      <c r="BT49" s="19">
        <v>1443</v>
      </c>
      <c r="BU49" s="19">
        <v>1374</v>
      </c>
      <c r="BV49" s="19">
        <v>1349</v>
      </c>
      <c r="BW49" s="19">
        <v>1403</v>
      </c>
      <c r="BX49" s="19">
        <v>1434</v>
      </c>
      <c r="BY49" s="19">
        <v>1419</v>
      </c>
      <c r="BZ49" s="19">
        <v>1427</v>
      </c>
      <c r="CA49" s="19">
        <v>1430</v>
      </c>
      <c r="CB49" s="19">
        <v>1443</v>
      </c>
      <c r="CC49" s="19">
        <v>1499</v>
      </c>
      <c r="CD49" s="19">
        <v>1582</v>
      </c>
      <c r="CE49" s="19">
        <v>1570</v>
      </c>
      <c r="CF49" s="19">
        <v>1472</v>
      </c>
      <c r="CG49" s="19">
        <v>1424</v>
      </c>
      <c r="CH49" s="49">
        <v>1385</v>
      </c>
      <c r="CI49" s="49">
        <v>1378</v>
      </c>
      <c r="CJ49" s="49">
        <v>1392</v>
      </c>
      <c r="CK49" s="49">
        <v>1384</v>
      </c>
      <c r="CL49" s="49">
        <v>1351</v>
      </c>
      <c r="CM49" s="49">
        <v>1368</v>
      </c>
      <c r="CN49" s="49">
        <v>1363</v>
      </c>
      <c r="CO49" s="17" t="s">
        <v>100</v>
      </c>
      <c r="CT49" t="s">
        <v>100</v>
      </c>
      <c r="CV49" t="s">
        <v>100</v>
      </c>
      <c r="CX49">
        <v>61500</v>
      </c>
      <c r="CY49">
        <v>62100</v>
      </c>
      <c r="CZ49">
        <v>61100</v>
      </c>
      <c r="DA49">
        <v>60700</v>
      </c>
      <c r="DB49">
        <v>60500</v>
      </c>
      <c r="DC49">
        <v>61000</v>
      </c>
      <c r="DD49">
        <v>61000</v>
      </c>
      <c r="DE49">
        <v>61800</v>
      </c>
      <c r="DF49">
        <v>61100</v>
      </c>
      <c r="DG49">
        <v>59700</v>
      </c>
      <c r="DH49">
        <v>60200</v>
      </c>
      <c r="DI49">
        <v>59400</v>
      </c>
      <c r="DJ49">
        <v>60300</v>
      </c>
      <c r="DK49">
        <v>61800</v>
      </c>
      <c r="DL49">
        <v>62400</v>
      </c>
      <c r="DM49">
        <v>62100</v>
      </c>
      <c r="DN49">
        <v>60400</v>
      </c>
      <c r="DO49">
        <v>60100</v>
      </c>
      <c r="DP49">
        <v>59600</v>
      </c>
      <c r="DQ49">
        <v>58800</v>
      </c>
      <c r="DR49">
        <v>60500</v>
      </c>
      <c r="DS49">
        <v>59800</v>
      </c>
      <c r="DT49">
        <v>60100</v>
      </c>
      <c r="DU49">
        <v>60800</v>
      </c>
      <c r="DV49">
        <v>62300</v>
      </c>
      <c r="DW49">
        <v>62600</v>
      </c>
      <c r="DX49">
        <v>63900</v>
      </c>
      <c r="DY49" s="19"/>
      <c r="DZ49" s="19"/>
      <c r="EA49" s="19"/>
      <c r="EB49" s="19"/>
      <c r="ED49" s="31">
        <f t="shared" si="0"/>
        <v>1.5674796747967481E-2</v>
      </c>
      <c r="EE49" s="31">
        <f t="shared" si="1"/>
        <v>1.3639291465378421E-2</v>
      </c>
      <c r="EF49" s="31">
        <f t="shared" si="2"/>
        <v>1.4189852700490998E-2</v>
      </c>
      <c r="EG49" s="31">
        <f t="shared" si="3"/>
        <v>1.4909390444810544E-2</v>
      </c>
      <c r="EH49" s="31">
        <f t="shared" si="4"/>
        <v>1.5586776859504133E-2</v>
      </c>
      <c r="EI49" s="31">
        <f t="shared" si="5"/>
        <v>1.178688524590164E-2</v>
      </c>
      <c r="EJ49" s="31">
        <f t="shared" si="6"/>
        <v>1.0754098360655738E-2</v>
      </c>
      <c r="EK49" s="31">
        <f t="shared" si="7"/>
        <v>1.0598705501618124E-2</v>
      </c>
      <c r="EL49" s="31">
        <f t="shared" si="8"/>
        <v>1.2913256955810148E-2</v>
      </c>
      <c r="EM49" s="31">
        <f t="shared" si="9"/>
        <v>1.2948073701842547E-2</v>
      </c>
      <c r="EN49" s="31">
        <f t="shared" si="10"/>
        <v>1.3205980066445184E-2</v>
      </c>
      <c r="EO49" s="31">
        <f t="shared" si="11"/>
        <v>1.8114478114478114E-2</v>
      </c>
      <c r="EP49" s="31">
        <f t="shared" si="12"/>
        <v>2.8988391376451077E-2</v>
      </c>
      <c r="EQ49" s="31">
        <f t="shared" si="13"/>
        <v>2.4854368932038837E-2</v>
      </c>
      <c r="ER49" s="31">
        <f t="shared" si="14"/>
        <v>2.4134615384615386E-2</v>
      </c>
      <c r="ES49" s="31">
        <f t="shared" si="15"/>
        <v>2.4009661835748791E-2</v>
      </c>
      <c r="ET49" s="31">
        <f t="shared" si="16"/>
        <v>2.7466887417218543E-2</v>
      </c>
      <c r="EU49" s="31">
        <f t="shared" si="17"/>
        <v>2.2129783693843594E-2</v>
      </c>
      <c r="EV49" s="31">
        <f t="shared" si="18"/>
        <v>2.1694630872483221E-2</v>
      </c>
      <c r="EW49" s="31">
        <f t="shared" si="19"/>
        <v>2.2551020408163265E-2</v>
      </c>
      <c r="EX49" s="31">
        <f t="shared" si="20"/>
        <v>2.4925619834710745E-2</v>
      </c>
      <c r="EY49" s="31">
        <f t="shared" si="21"/>
        <v>2.2558528428093645E-2</v>
      </c>
      <c r="EZ49" s="31">
        <f t="shared" si="22"/>
        <v>2.3610648918469219E-2</v>
      </c>
      <c r="FA49" s="31">
        <f t="shared" si="23"/>
        <v>2.3733552631578947E-2</v>
      </c>
      <c r="FB49" s="50">
        <f t="shared" si="24"/>
        <v>2.5200642054574639E-2</v>
      </c>
      <c r="FC49" s="50">
        <f t="shared" si="25"/>
        <v>2.2124600638977636E-2</v>
      </c>
      <c r="FD49" s="50">
        <f t="shared" si="26"/>
        <v>2.1658841940532081E-2</v>
      </c>
    </row>
    <row r="50" spans="1:160" ht="15" x14ac:dyDescent="0.25">
      <c r="A50" s="17" t="s">
        <v>101</v>
      </c>
      <c r="B50" s="19">
        <v>4048</v>
      </c>
      <c r="C50" s="19">
        <v>4066</v>
      </c>
      <c r="D50" s="19">
        <v>4166</v>
      </c>
      <c r="E50" s="19">
        <v>4096</v>
      </c>
      <c r="F50" s="19">
        <v>3963</v>
      </c>
      <c r="G50" s="19">
        <v>3880</v>
      </c>
      <c r="H50" s="19">
        <v>3981</v>
      </c>
      <c r="I50" s="19">
        <v>4099</v>
      </c>
      <c r="J50" s="19">
        <v>4179</v>
      </c>
      <c r="K50" s="19">
        <v>3893</v>
      </c>
      <c r="L50" s="19">
        <v>3912</v>
      </c>
      <c r="M50" s="19">
        <v>3770</v>
      </c>
      <c r="N50" s="19">
        <v>3678</v>
      </c>
      <c r="O50" s="19">
        <v>3676</v>
      </c>
      <c r="P50" s="19">
        <v>3250</v>
      </c>
      <c r="Q50" s="19">
        <v>3650</v>
      </c>
      <c r="R50" s="19">
        <v>3446</v>
      </c>
      <c r="S50" s="19">
        <v>3474</v>
      </c>
      <c r="T50" s="19">
        <v>3438</v>
      </c>
      <c r="U50" s="19">
        <v>3498</v>
      </c>
      <c r="V50" s="19">
        <v>3516</v>
      </c>
      <c r="W50" s="19">
        <v>3473</v>
      </c>
      <c r="X50" s="19">
        <v>3449</v>
      </c>
      <c r="Y50" s="19">
        <v>3281</v>
      </c>
      <c r="Z50" s="19">
        <v>3118</v>
      </c>
      <c r="AA50" s="19">
        <v>3203</v>
      </c>
      <c r="AB50" s="19">
        <v>3165</v>
      </c>
      <c r="AC50" s="19">
        <v>3184</v>
      </c>
      <c r="AD50" s="19">
        <v>3036</v>
      </c>
      <c r="AE50" s="19">
        <v>2915</v>
      </c>
      <c r="AF50" s="19">
        <v>2810</v>
      </c>
      <c r="AG50" s="19">
        <v>2919</v>
      </c>
      <c r="AH50" s="19">
        <v>3061</v>
      </c>
      <c r="AI50" s="19">
        <v>3058</v>
      </c>
      <c r="AJ50" s="19">
        <v>3024</v>
      </c>
      <c r="AK50" s="19">
        <v>3014</v>
      </c>
      <c r="AL50" s="19">
        <v>3006</v>
      </c>
      <c r="AM50" s="19">
        <v>3166</v>
      </c>
      <c r="AN50" s="19">
        <v>3352</v>
      </c>
      <c r="AO50" s="19">
        <v>3441</v>
      </c>
      <c r="AP50" s="19">
        <v>3564</v>
      </c>
      <c r="AQ50" s="19">
        <v>3835</v>
      </c>
      <c r="AR50" s="19">
        <v>4246</v>
      </c>
      <c r="AS50" s="19">
        <v>4744</v>
      </c>
      <c r="AT50" s="19">
        <v>5487</v>
      </c>
      <c r="AU50" s="19">
        <v>5784</v>
      </c>
      <c r="AV50" s="19">
        <v>6038</v>
      </c>
      <c r="AW50" s="19">
        <v>6013</v>
      </c>
      <c r="AX50" s="19">
        <v>5984</v>
      </c>
      <c r="AY50" s="19">
        <v>6090</v>
      </c>
      <c r="AZ50" s="19">
        <v>6312</v>
      </c>
      <c r="BA50" s="19">
        <v>6314</v>
      </c>
      <c r="BB50" s="19">
        <v>6174</v>
      </c>
      <c r="BC50" s="19">
        <v>5844</v>
      </c>
      <c r="BD50" s="19">
        <v>5796</v>
      </c>
      <c r="BE50" s="19">
        <v>5928</v>
      </c>
      <c r="BF50" s="19">
        <v>5934</v>
      </c>
      <c r="BG50" s="19">
        <v>5740</v>
      </c>
      <c r="BH50" s="19">
        <v>5560</v>
      </c>
      <c r="BI50" s="19">
        <v>5319</v>
      </c>
      <c r="BJ50" s="19">
        <v>5113</v>
      </c>
      <c r="BK50" s="19">
        <v>5154</v>
      </c>
      <c r="BL50" s="19">
        <v>5282</v>
      </c>
      <c r="BM50" s="19">
        <v>5280</v>
      </c>
      <c r="BN50" s="19">
        <v>5277</v>
      </c>
      <c r="BO50" s="19">
        <v>5270</v>
      </c>
      <c r="BP50" s="19">
        <v>5189</v>
      </c>
      <c r="BQ50" s="19">
        <v>5284</v>
      </c>
      <c r="BR50" s="19">
        <v>5429</v>
      </c>
      <c r="BS50" s="19">
        <v>5431</v>
      </c>
      <c r="BT50" s="19">
        <v>5566</v>
      </c>
      <c r="BU50" s="19">
        <v>5572</v>
      </c>
      <c r="BV50" s="19">
        <v>5641</v>
      </c>
      <c r="BW50" s="19">
        <v>5664</v>
      </c>
      <c r="BX50" s="19">
        <v>5920</v>
      </c>
      <c r="BY50" s="19">
        <v>5785</v>
      </c>
      <c r="BZ50" s="19">
        <v>5901</v>
      </c>
      <c r="CA50" s="19">
        <v>5925</v>
      </c>
      <c r="CB50" s="19">
        <v>6041</v>
      </c>
      <c r="CC50" s="19">
        <v>6156</v>
      </c>
      <c r="CD50" s="19">
        <v>6297</v>
      </c>
      <c r="CE50" s="19">
        <v>6229</v>
      </c>
      <c r="CF50" s="19">
        <v>6072</v>
      </c>
      <c r="CG50" s="19">
        <v>5910</v>
      </c>
      <c r="CH50" s="49">
        <v>5786</v>
      </c>
      <c r="CI50" s="49">
        <v>5795</v>
      </c>
      <c r="CJ50" s="49">
        <v>5794</v>
      </c>
      <c r="CK50" s="49">
        <v>5732</v>
      </c>
      <c r="CL50" s="49">
        <v>5678</v>
      </c>
      <c r="CM50" s="49">
        <v>5588</v>
      </c>
      <c r="CN50" s="49">
        <v>5529</v>
      </c>
      <c r="CO50" s="17" t="s">
        <v>101</v>
      </c>
      <c r="CT50" t="s">
        <v>101</v>
      </c>
      <c r="CV50" t="s">
        <v>101</v>
      </c>
      <c r="CX50">
        <v>156600</v>
      </c>
      <c r="CY50">
        <v>156400</v>
      </c>
      <c r="CZ50">
        <v>154700</v>
      </c>
      <c r="DA50">
        <v>154800</v>
      </c>
      <c r="DB50">
        <v>157000</v>
      </c>
      <c r="DC50">
        <v>154700</v>
      </c>
      <c r="DD50">
        <v>154700</v>
      </c>
      <c r="DE50">
        <v>162200</v>
      </c>
      <c r="DF50">
        <v>162200</v>
      </c>
      <c r="DG50">
        <v>162400</v>
      </c>
      <c r="DH50">
        <v>161700</v>
      </c>
      <c r="DI50">
        <v>159600</v>
      </c>
      <c r="DJ50">
        <v>155700</v>
      </c>
      <c r="DK50">
        <v>154300</v>
      </c>
      <c r="DL50">
        <v>156600</v>
      </c>
      <c r="DM50">
        <v>157200</v>
      </c>
      <c r="DN50">
        <v>160000</v>
      </c>
      <c r="DO50">
        <v>156100</v>
      </c>
      <c r="DP50">
        <v>156500</v>
      </c>
      <c r="DQ50">
        <v>153400</v>
      </c>
      <c r="DR50">
        <v>153000</v>
      </c>
      <c r="DS50">
        <v>158100</v>
      </c>
      <c r="DT50">
        <v>156200</v>
      </c>
      <c r="DU50">
        <v>158400</v>
      </c>
      <c r="DV50">
        <v>158900</v>
      </c>
      <c r="DW50">
        <v>159600</v>
      </c>
      <c r="DX50">
        <v>158700</v>
      </c>
      <c r="DY50" s="19"/>
      <c r="DZ50" s="19"/>
      <c r="EA50" s="19"/>
      <c r="EB50" s="19"/>
      <c r="ED50" s="31">
        <f t="shared" si="0"/>
        <v>2.4859514687100893E-2</v>
      </c>
      <c r="EE50" s="31">
        <f t="shared" si="1"/>
        <v>2.3516624040920715E-2</v>
      </c>
      <c r="EF50" s="31">
        <f t="shared" si="2"/>
        <v>2.3594053005817711E-2</v>
      </c>
      <c r="EG50" s="31">
        <f t="shared" si="3"/>
        <v>2.2209302325581395E-2</v>
      </c>
      <c r="EH50" s="31">
        <f t="shared" si="4"/>
        <v>2.2121019108280255E-2</v>
      </c>
      <c r="EI50" s="31">
        <f t="shared" si="5"/>
        <v>2.0155138978668389E-2</v>
      </c>
      <c r="EJ50" s="31">
        <f t="shared" si="6"/>
        <v>2.0581771170006462E-2</v>
      </c>
      <c r="EK50" s="31">
        <f t="shared" si="7"/>
        <v>1.7324290998766954E-2</v>
      </c>
      <c r="EL50" s="31">
        <f t="shared" si="8"/>
        <v>1.8853267570900122E-2</v>
      </c>
      <c r="EM50" s="31">
        <f t="shared" si="9"/>
        <v>1.8509852216748768E-2</v>
      </c>
      <c r="EN50" s="31">
        <f t="shared" si="10"/>
        <v>2.1280148423005567E-2</v>
      </c>
      <c r="EO50" s="31">
        <f t="shared" si="11"/>
        <v>2.6604010025062658E-2</v>
      </c>
      <c r="EP50" s="31">
        <f t="shared" si="12"/>
        <v>3.7148362235067435E-2</v>
      </c>
      <c r="EQ50" s="31">
        <f t="shared" si="13"/>
        <v>3.8781594296824366E-2</v>
      </c>
      <c r="ER50" s="31">
        <f t="shared" si="14"/>
        <v>4.0319284802043422E-2</v>
      </c>
      <c r="ES50" s="31">
        <f t="shared" si="15"/>
        <v>3.6870229007633586E-2</v>
      </c>
      <c r="ET50" s="31">
        <f t="shared" si="16"/>
        <v>3.5874999999999997E-2</v>
      </c>
      <c r="EU50" s="31">
        <f t="shared" si="17"/>
        <v>3.2754644458680336E-2</v>
      </c>
      <c r="EV50" s="31">
        <f t="shared" si="18"/>
        <v>3.3738019169329073E-2</v>
      </c>
      <c r="EW50" s="31">
        <f t="shared" si="19"/>
        <v>3.3826597131681881E-2</v>
      </c>
      <c r="EX50" s="31">
        <f t="shared" si="20"/>
        <v>3.5496732026143792E-2</v>
      </c>
      <c r="EY50" s="31">
        <f t="shared" si="21"/>
        <v>3.5679949399114487E-2</v>
      </c>
      <c r="EZ50" s="31">
        <f t="shared" si="22"/>
        <v>3.7035851472471189E-2</v>
      </c>
      <c r="FA50" s="31">
        <f t="shared" si="23"/>
        <v>3.8137626262626262E-2</v>
      </c>
      <c r="FB50" s="50">
        <f t="shared" si="24"/>
        <v>3.9200755191944617E-2</v>
      </c>
      <c r="FC50" s="50">
        <f t="shared" si="25"/>
        <v>3.6253132832080204E-2</v>
      </c>
      <c r="FD50" s="50">
        <f t="shared" si="26"/>
        <v>3.6118462507876495E-2</v>
      </c>
    </row>
    <row r="51" spans="1:160" ht="15" x14ac:dyDescent="0.25">
      <c r="A51" s="17" t="s">
        <v>102</v>
      </c>
      <c r="B51" s="19">
        <v>1112</v>
      </c>
      <c r="C51" s="19">
        <v>1025</v>
      </c>
      <c r="D51" s="19">
        <v>924</v>
      </c>
      <c r="E51" s="19">
        <v>892</v>
      </c>
      <c r="F51" s="19">
        <v>859</v>
      </c>
      <c r="G51" s="19">
        <v>854</v>
      </c>
      <c r="H51" s="19">
        <v>863</v>
      </c>
      <c r="I51" s="19">
        <v>920</v>
      </c>
      <c r="J51" s="19">
        <v>910</v>
      </c>
      <c r="K51" s="19">
        <v>914</v>
      </c>
      <c r="L51" s="19">
        <v>894</v>
      </c>
      <c r="M51" s="19">
        <v>878</v>
      </c>
      <c r="N51" s="19">
        <v>814</v>
      </c>
      <c r="O51" s="19">
        <v>801</v>
      </c>
      <c r="P51" s="19">
        <v>815</v>
      </c>
      <c r="Q51" s="19">
        <v>782</v>
      </c>
      <c r="R51" s="19">
        <v>743</v>
      </c>
      <c r="S51" s="19">
        <v>740</v>
      </c>
      <c r="T51" s="19">
        <v>754</v>
      </c>
      <c r="U51" s="19">
        <v>782</v>
      </c>
      <c r="V51" s="19">
        <v>760</v>
      </c>
      <c r="W51" s="19">
        <v>744</v>
      </c>
      <c r="X51" s="19">
        <v>671</v>
      </c>
      <c r="Y51" s="19">
        <v>665</v>
      </c>
      <c r="Z51" s="19">
        <v>667</v>
      </c>
      <c r="AA51" s="19">
        <v>667</v>
      </c>
      <c r="AB51" s="19">
        <v>688</v>
      </c>
      <c r="AC51" s="19">
        <v>650</v>
      </c>
      <c r="AD51" s="19">
        <v>657</v>
      </c>
      <c r="AE51" s="19">
        <v>633</v>
      </c>
      <c r="AF51" s="19">
        <v>652</v>
      </c>
      <c r="AG51" s="19">
        <v>667</v>
      </c>
      <c r="AH51" s="19">
        <v>703</v>
      </c>
      <c r="AI51" s="19">
        <v>662</v>
      </c>
      <c r="AJ51" s="19">
        <v>634</v>
      </c>
      <c r="AK51" s="19">
        <v>629</v>
      </c>
      <c r="AL51" s="19">
        <v>634</v>
      </c>
      <c r="AM51" s="19">
        <v>695</v>
      </c>
      <c r="AN51" s="19">
        <v>790</v>
      </c>
      <c r="AO51" s="19">
        <v>819</v>
      </c>
      <c r="AP51" s="19">
        <v>862</v>
      </c>
      <c r="AQ51" s="19">
        <v>972</v>
      </c>
      <c r="AR51" s="19">
        <v>1082</v>
      </c>
      <c r="AS51" s="19">
        <v>1254</v>
      </c>
      <c r="AT51" s="19">
        <v>1481</v>
      </c>
      <c r="AU51" s="19">
        <v>1563</v>
      </c>
      <c r="AV51" s="19">
        <v>1633</v>
      </c>
      <c r="AW51" s="19">
        <v>1622</v>
      </c>
      <c r="AX51" s="19">
        <v>1657</v>
      </c>
      <c r="AY51" s="19">
        <v>1675</v>
      </c>
      <c r="AZ51" s="19">
        <v>1743</v>
      </c>
      <c r="BA51" s="19">
        <v>1759</v>
      </c>
      <c r="BB51" s="19">
        <v>1728</v>
      </c>
      <c r="BC51" s="19">
        <v>1660</v>
      </c>
      <c r="BD51" s="19">
        <v>1631</v>
      </c>
      <c r="BE51" s="19">
        <v>1709</v>
      </c>
      <c r="BF51" s="19">
        <v>1678</v>
      </c>
      <c r="BG51" s="19">
        <v>1595</v>
      </c>
      <c r="BH51" s="19">
        <v>1496</v>
      </c>
      <c r="BI51" s="19">
        <v>1424</v>
      </c>
      <c r="BJ51" s="19">
        <v>1341</v>
      </c>
      <c r="BK51" s="19">
        <v>1341</v>
      </c>
      <c r="BL51" s="19">
        <v>1358</v>
      </c>
      <c r="BM51" s="19">
        <v>1348</v>
      </c>
      <c r="BN51" s="19">
        <v>1328</v>
      </c>
      <c r="BO51" s="19">
        <v>1277</v>
      </c>
      <c r="BP51" s="19">
        <v>1289</v>
      </c>
      <c r="BQ51" s="19">
        <v>1383</v>
      </c>
      <c r="BR51" s="19">
        <v>1389</v>
      </c>
      <c r="BS51" s="19">
        <v>1393</v>
      </c>
      <c r="BT51" s="19">
        <v>1373</v>
      </c>
      <c r="BU51" s="19">
        <v>1323</v>
      </c>
      <c r="BV51" s="19">
        <v>1323</v>
      </c>
      <c r="BW51" s="19">
        <v>1383</v>
      </c>
      <c r="BX51" s="19">
        <v>1424</v>
      </c>
      <c r="BY51" s="19">
        <v>1404</v>
      </c>
      <c r="BZ51" s="19">
        <v>1403</v>
      </c>
      <c r="CA51" s="19">
        <v>1330</v>
      </c>
      <c r="CB51" s="19">
        <v>1297</v>
      </c>
      <c r="CC51" s="19">
        <v>1375</v>
      </c>
      <c r="CD51" s="19">
        <v>1425</v>
      </c>
      <c r="CE51" s="19">
        <v>1374</v>
      </c>
      <c r="CF51" s="19">
        <v>1277</v>
      </c>
      <c r="CG51" s="19">
        <v>1241</v>
      </c>
      <c r="CH51" s="49">
        <v>1268</v>
      </c>
      <c r="CI51" s="49">
        <v>1319</v>
      </c>
      <c r="CJ51" s="49">
        <v>1327</v>
      </c>
      <c r="CK51" s="49">
        <v>1329</v>
      </c>
      <c r="CL51" s="49">
        <v>1313</v>
      </c>
      <c r="CM51" s="49">
        <v>1283</v>
      </c>
      <c r="CN51" s="49">
        <v>1221</v>
      </c>
      <c r="CO51" s="17" t="s">
        <v>102</v>
      </c>
      <c r="CT51" t="s">
        <v>102</v>
      </c>
      <c r="CV51" t="s">
        <v>102</v>
      </c>
      <c r="CX51">
        <v>49700</v>
      </c>
      <c r="CY51">
        <v>49300</v>
      </c>
      <c r="CZ51">
        <v>50300</v>
      </c>
      <c r="DA51">
        <v>50700</v>
      </c>
      <c r="DB51">
        <v>50000</v>
      </c>
      <c r="DC51">
        <v>48600</v>
      </c>
      <c r="DD51">
        <v>48000</v>
      </c>
      <c r="DE51">
        <v>49100</v>
      </c>
      <c r="DF51">
        <v>48600</v>
      </c>
      <c r="DG51">
        <v>48700</v>
      </c>
      <c r="DH51">
        <v>48600</v>
      </c>
      <c r="DI51">
        <v>48100</v>
      </c>
      <c r="DJ51">
        <v>47700</v>
      </c>
      <c r="DK51">
        <v>48500</v>
      </c>
      <c r="DL51">
        <v>48300</v>
      </c>
      <c r="DM51">
        <v>48000</v>
      </c>
      <c r="DN51">
        <v>48600</v>
      </c>
      <c r="DO51">
        <v>47000</v>
      </c>
      <c r="DP51">
        <v>48100</v>
      </c>
      <c r="DQ51">
        <v>46400</v>
      </c>
      <c r="DR51">
        <v>45200</v>
      </c>
      <c r="DS51">
        <v>44100</v>
      </c>
      <c r="DT51">
        <v>44300</v>
      </c>
      <c r="DU51">
        <v>44300</v>
      </c>
      <c r="DV51">
        <v>43200</v>
      </c>
      <c r="DW51">
        <v>45200</v>
      </c>
      <c r="DX51">
        <v>44400</v>
      </c>
      <c r="DY51" s="19"/>
      <c r="DZ51" s="19"/>
      <c r="EA51" s="19"/>
      <c r="EB51" s="19"/>
      <c r="ED51" s="31">
        <f t="shared" si="0"/>
        <v>1.8390342052313883E-2</v>
      </c>
      <c r="EE51" s="31">
        <f t="shared" si="1"/>
        <v>1.6511156186612575E-2</v>
      </c>
      <c r="EF51" s="31">
        <f t="shared" si="2"/>
        <v>1.5546719681908549E-2</v>
      </c>
      <c r="EG51" s="31">
        <f t="shared" si="3"/>
        <v>1.4871794871794871E-2</v>
      </c>
      <c r="EH51" s="31">
        <f t="shared" si="4"/>
        <v>1.4880000000000001E-2</v>
      </c>
      <c r="EI51" s="31">
        <f t="shared" si="5"/>
        <v>1.3724279835390946E-2</v>
      </c>
      <c r="EJ51" s="31">
        <f t="shared" si="6"/>
        <v>1.3541666666666667E-2</v>
      </c>
      <c r="EK51" s="31">
        <f t="shared" si="7"/>
        <v>1.3279022403258655E-2</v>
      </c>
      <c r="EL51" s="31">
        <f t="shared" si="8"/>
        <v>1.3621399176954733E-2</v>
      </c>
      <c r="EM51" s="31">
        <f t="shared" si="9"/>
        <v>1.3018480492813142E-2</v>
      </c>
      <c r="EN51" s="31">
        <f t="shared" si="10"/>
        <v>1.6851851851851851E-2</v>
      </c>
      <c r="EO51" s="31">
        <f t="shared" si="11"/>
        <v>2.2494802494802495E-2</v>
      </c>
      <c r="EP51" s="31">
        <f t="shared" si="12"/>
        <v>3.2767295597484279E-2</v>
      </c>
      <c r="EQ51" s="31">
        <f t="shared" si="13"/>
        <v>3.4164948453608249E-2</v>
      </c>
      <c r="ER51" s="31">
        <f t="shared" si="14"/>
        <v>3.6418219461697723E-2</v>
      </c>
      <c r="ES51" s="31">
        <f t="shared" si="15"/>
        <v>3.3979166666666664E-2</v>
      </c>
      <c r="ET51" s="31">
        <f t="shared" si="16"/>
        <v>3.2818930041152265E-2</v>
      </c>
      <c r="EU51" s="31">
        <f t="shared" si="17"/>
        <v>2.8531914893617023E-2</v>
      </c>
      <c r="EV51" s="31">
        <f t="shared" si="18"/>
        <v>2.8024948024948024E-2</v>
      </c>
      <c r="EW51" s="31">
        <f t="shared" si="19"/>
        <v>2.7780172413793103E-2</v>
      </c>
      <c r="EX51" s="31">
        <f t="shared" si="20"/>
        <v>3.0818584070796459E-2</v>
      </c>
      <c r="EY51" s="31">
        <f t="shared" si="21"/>
        <v>0.03</v>
      </c>
      <c r="EZ51" s="31">
        <f t="shared" si="22"/>
        <v>3.1693002257336345E-2</v>
      </c>
      <c r="FA51" s="31">
        <f t="shared" si="23"/>
        <v>2.9277652370203161E-2</v>
      </c>
      <c r="FB51" s="50">
        <f t="shared" si="24"/>
        <v>3.1805555555555552E-2</v>
      </c>
      <c r="FC51" s="50">
        <f t="shared" si="25"/>
        <v>2.8053097345132744E-2</v>
      </c>
      <c r="FD51" s="50">
        <f t="shared" si="26"/>
        <v>2.9932432432432432E-2</v>
      </c>
    </row>
    <row r="52" spans="1:160" ht="15" x14ac:dyDescent="0.25">
      <c r="A52" s="17" t="s">
        <v>103</v>
      </c>
      <c r="B52" s="19">
        <v>932</v>
      </c>
      <c r="C52" s="19">
        <v>983</v>
      </c>
      <c r="D52" s="19">
        <v>999</v>
      </c>
      <c r="E52" s="19">
        <v>994</v>
      </c>
      <c r="F52" s="19">
        <v>982</v>
      </c>
      <c r="G52" s="19">
        <v>1002</v>
      </c>
      <c r="H52" s="19">
        <v>991</v>
      </c>
      <c r="I52" s="19">
        <v>1032</v>
      </c>
      <c r="J52" s="19">
        <v>1113</v>
      </c>
      <c r="K52" s="19">
        <v>1119</v>
      </c>
      <c r="L52" s="19">
        <v>1114</v>
      </c>
      <c r="M52" s="19">
        <v>1049</v>
      </c>
      <c r="N52" s="19">
        <v>1022</v>
      </c>
      <c r="O52" s="19">
        <v>1037</v>
      </c>
      <c r="P52" s="19">
        <v>1059</v>
      </c>
      <c r="Q52" s="19">
        <v>1024</v>
      </c>
      <c r="R52" s="19">
        <v>1016</v>
      </c>
      <c r="S52" s="19">
        <v>1010</v>
      </c>
      <c r="T52" s="19">
        <v>954</v>
      </c>
      <c r="U52" s="19">
        <v>977</v>
      </c>
      <c r="V52" s="19">
        <v>1010</v>
      </c>
      <c r="W52" s="19">
        <v>991</v>
      </c>
      <c r="X52" s="19">
        <v>976</v>
      </c>
      <c r="Y52" s="19">
        <v>943</v>
      </c>
      <c r="Z52" s="19">
        <v>900</v>
      </c>
      <c r="AA52" s="19">
        <v>866</v>
      </c>
      <c r="AB52" s="19">
        <v>855</v>
      </c>
      <c r="AC52" s="19">
        <v>831</v>
      </c>
      <c r="AD52" s="19">
        <v>824</v>
      </c>
      <c r="AE52" s="19">
        <v>797</v>
      </c>
      <c r="AF52" s="19">
        <v>758</v>
      </c>
      <c r="AG52" s="19">
        <v>814</v>
      </c>
      <c r="AH52" s="19">
        <v>834</v>
      </c>
      <c r="AI52" s="19">
        <v>837</v>
      </c>
      <c r="AJ52" s="19">
        <v>836</v>
      </c>
      <c r="AK52" s="19">
        <v>844</v>
      </c>
      <c r="AL52" s="19">
        <v>837</v>
      </c>
      <c r="AM52" s="19">
        <v>825</v>
      </c>
      <c r="AN52" s="19">
        <v>912</v>
      </c>
      <c r="AO52" s="19">
        <v>944</v>
      </c>
      <c r="AP52" s="19">
        <v>1008</v>
      </c>
      <c r="AQ52" s="19">
        <v>1108</v>
      </c>
      <c r="AR52" s="19">
        <v>1246</v>
      </c>
      <c r="AS52" s="19">
        <v>1439</v>
      </c>
      <c r="AT52" s="19">
        <v>1693</v>
      </c>
      <c r="AU52" s="19">
        <v>1830</v>
      </c>
      <c r="AV52" s="19">
        <v>1940</v>
      </c>
      <c r="AW52" s="19">
        <v>1962</v>
      </c>
      <c r="AX52" s="19">
        <v>1940</v>
      </c>
      <c r="AY52" s="19">
        <v>1947</v>
      </c>
      <c r="AZ52" s="19">
        <v>1988</v>
      </c>
      <c r="BA52" s="19">
        <v>1945</v>
      </c>
      <c r="BB52" s="19">
        <v>1993</v>
      </c>
      <c r="BC52" s="19">
        <v>1972</v>
      </c>
      <c r="BD52" s="19">
        <v>1954</v>
      </c>
      <c r="BE52" s="19">
        <v>2067</v>
      </c>
      <c r="BF52" s="19">
        <v>2071</v>
      </c>
      <c r="BG52" s="19">
        <v>2071</v>
      </c>
      <c r="BH52" s="19">
        <v>2060</v>
      </c>
      <c r="BI52" s="19">
        <v>1972</v>
      </c>
      <c r="BJ52" s="19">
        <v>1839</v>
      </c>
      <c r="BK52" s="19">
        <v>1801</v>
      </c>
      <c r="BL52" s="19">
        <v>1814</v>
      </c>
      <c r="BM52" s="19">
        <v>1866</v>
      </c>
      <c r="BN52" s="19">
        <v>1805</v>
      </c>
      <c r="BO52" s="19">
        <v>1851</v>
      </c>
      <c r="BP52" s="19">
        <v>1845</v>
      </c>
      <c r="BQ52" s="19">
        <v>1952</v>
      </c>
      <c r="BR52" s="19">
        <v>2005</v>
      </c>
      <c r="BS52" s="19">
        <v>2000</v>
      </c>
      <c r="BT52" s="19">
        <v>1994</v>
      </c>
      <c r="BU52" s="19">
        <v>1978</v>
      </c>
      <c r="BV52" s="19">
        <v>1938</v>
      </c>
      <c r="BW52" s="19">
        <v>1997</v>
      </c>
      <c r="BX52" s="19">
        <v>1985</v>
      </c>
      <c r="BY52" s="19">
        <v>2053</v>
      </c>
      <c r="BZ52" s="19">
        <v>2075</v>
      </c>
      <c r="CA52" s="19">
        <v>2071</v>
      </c>
      <c r="CB52" s="19">
        <v>2011</v>
      </c>
      <c r="CC52" s="19">
        <v>2136</v>
      </c>
      <c r="CD52" s="19">
        <v>2189</v>
      </c>
      <c r="CE52" s="19">
        <v>2123</v>
      </c>
      <c r="CF52" s="19">
        <v>1968</v>
      </c>
      <c r="CG52" s="19">
        <v>1965</v>
      </c>
      <c r="CH52" s="49">
        <v>1913</v>
      </c>
      <c r="CI52" s="49">
        <v>1876</v>
      </c>
      <c r="CJ52" s="49">
        <v>1860</v>
      </c>
      <c r="CK52" s="49">
        <v>1896</v>
      </c>
      <c r="CL52" s="49">
        <v>1903</v>
      </c>
      <c r="CM52" s="49">
        <v>1915</v>
      </c>
      <c r="CN52" s="49">
        <v>1912</v>
      </c>
      <c r="CO52" s="17" t="s">
        <v>103</v>
      </c>
      <c r="CT52" t="s">
        <v>103</v>
      </c>
      <c r="CV52" t="s">
        <v>103</v>
      </c>
      <c r="CX52">
        <v>47700</v>
      </c>
      <c r="CY52">
        <v>47200</v>
      </c>
      <c r="CZ52">
        <v>47700</v>
      </c>
      <c r="DA52">
        <v>47100</v>
      </c>
      <c r="DB52">
        <v>46900</v>
      </c>
      <c r="DC52">
        <v>46300</v>
      </c>
      <c r="DD52">
        <v>44000</v>
      </c>
      <c r="DE52">
        <v>44300</v>
      </c>
      <c r="DF52">
        <v>45000</v>
      </c>
      <c r="DG52">
        <v>47800</v>
      </c>
      <c r="DH52">
        <v>48500</v>
      </c>
      <c r="DI52">
        <v>48700</v>
      </c>
      <c r="DJ52">
        <v>46200</v>
      </c>
      <c r="DK52">
        <v>45500</v>
      </c>
      <c r="DL52">
        <v>46600</v>
      </c>
      <c r="DM52">
        <v>46100</v>
      </c>
      <c r="DN52">
        <v>48400</v>
      </c>
      <c r="DO52">
        <v>47000</v>
      </c>
      <c r="DP52">
        <v>46200</v>
      </c>
      <c r="DQ52">
        <v>44700</v>
      </c>
      <c r="DR52">
        <v>45700</v>
      </c>
      <c r="DS52">
        <v>47000</v>
      </c>
      <c r="DT52">
        <v>45900</v>
      </c>
      <c r="DU52">
        <v>48800</v>
      </c>
      <c r="DV52">
        <v>48100</v>
      </c>
      <c r="DW52">
        <v>48400</v>
      </c>
      <c r="DX52">
        <v>48900</v>
      </c>
      <c r="DY52" s="19"/>
      <c r="DZ52" s="19"/>
      <c r="EA52" s="19"/>
      <c r="EB52" s="19"/>
      <c r="ED52" s="31">
        <f t="shared" si="0"/>
        <v>2.3459119496855346E-2</v>
      </c>
      <c r="EE52" s="31">
        <f t="shared" si="1"/>
        <v>2.1652542372881355E-2</v>
      </c>
      <c r="EF52" s="31">
        <f t="shared" si="2"/>
        <v>2.1467505241090146E-2</v>
      </c>
      <c r="EG52" s="31">
        <f t="shared" si="3"/>
        <v>2.0254777070063693E-2</v>
      </c>
      <c r="EH52" s="31">
        <f t="shared" si="4"/>
        <v>2.1130063965884863E-2</v>
      </c>
      <c r="EI52" s="31">
        <f t="shared" si="5"/>
        <v>1.9438444924406047E-2</v>
      </c>
      <c r="EJ52" s="31">
        <f t="shared" si="6"/>
        <v>1.8886363636363635E-2</v>
      </c>
      <c r="EK52" s="31">
        <f t="shared" si="7"/>
        <v>1.7110609480812642E-2</v>
      </c>
      <c r="EL52" s="31">
        <f t="shared" si="8"/>
        <v>1.8599999999999998E-2</v>
      </c>
      <c r="EM52" s="31">
        <f t="shared" si="9"/>
        <v>1.7510460251046026E-2</v>
      </c>
      <c r="EN52" s="31">
        <f t="shared" si="10"/>
        <v>1.9463917525773197E-2</v>
      </c>
      <c r="EO52" s="31">
        <f t="shared" si="11"/>
        <v>2.5585215605749487E-2</v>
      </c>
      <c r="EP52" s="31">
        <f t="shared" si="12"/>
        <v>3.961038961038961E-2</v>
      </c>
      <c r="EQ52" s="31">
        <f t="shared" si="13"/>
        <v>4.263736263736264E-2</v>
      </c>
      <c r="ER52" s="31">
        <f t="shared" si="14"/>
        <v>4.1738197424892702E-2</v>
      </c>
      <c r="ES52" s="31">
        <f t="shared" si="15"/>
        <v>4.2386117136659435E-2</v>
      </c>
      <c r="ET52" s="31">
        <f t="shared" si="16"/>
        <v>4.2789256198347107E-2</v>
      </c>
      <c r="EU52" s="31">
        <f t="shared" si="17"/>
        <v>3.9127659574468086E-2</v>
      </c>
      <c r="EV52" s="31">
        <f t="shared" si="18"/>
        <v>4.0389610389610392E-2</v>
      </c>
      <c r="EW52" s="31">
        <f t="shared" si="19"/>
        <v>4.1275167785234899E-2</v>
      </c>
      <c r="EX52" s="31">
        <f t="shared" si="20"/>
        <v>4.3763676148796497E-2</v>
      </c>
      <c r="EY52" s="31">
        <f t="shared" si="21"/>
        <v>4.1234042553191491E-2</v>
      </c>
      <c r="EZ52" s="31">
        <f t="shared" si="22"/>
        <v>4.4727668845315906E-2</v>
      </c>
      <c r="FA52" s="31">
        <f t="shared" si="23"/>
        <v>4.120901639344262E-2</v>
      </c>
      <c r="FB52" s="50">
        <f t="shared" si="24"/>
        <v>4.4137214137214137E-2</v>
      </c>
      <c r="FC52" s="50">
        <f t="shared" si="25"/>
        <v>3.9524793388429749E-2</v>
      </c>
      <c r="FD52" s="50">
        <f t="shared" si="26"/>
        <v>3.8773006134969326E-2</v>
      </c>
    </row>
    <row r="53" spans="1:160" ht="15" x14ac:dyDescent="0.25">
      <c r="A53" s="17" t="s">
        <v>104</v>
      </c>
      <c r="B53" s="19">
        <v>910</v>
      </c>
      <c r="C53" s="19">
        <v>971</v>
      </c>
      <c r="D53" s="19">
        <v>1030</v>
      </c>
      <c r="E53" s="19">
        <v>1017</v>
      </c>
      <c r="F53" s="19">
        <v>975</v>
      </c>
      <c r="G53" s="19">
        <v>982</v>
      </c>
      <c r="H53" s="19">
        <v>1008</v>
      </c>
      <c r="I53" s="19">
        <v>1087</v>
      </c>
      <c r="J53" s="19">
        <v>1146</v>
      </c>
      <c r="K53" s="19">
        <v>1123</v>
      </c>
      <c r="L53" s="19">
        <v>1096</v>
      </c>
      <c r="M53" s="19">
        <v>1055</v>
      </c>
      <c r="N53" s="19">
        <v>1103</v>
      </c>
      <c r="O53" s="19">
        <v>1148</v>
      </c>
      <c r="P53" s="19">
        <v>1247</v>
      </c>
      <c r="Q53" s="19">
        <v>1262</v>
      </c>
      <c r="R53" s="19">
        <v>1226</v>
      </c>
      <c r="S53" s="19">
        <v>1195</v>
      </c>
      <c r="T53" s="19">
        <v>1167</v>
      </c>
      <c r="U53" s="19">
        <v>1261</v>
      </c>
      <c r="V53" s="19">
        <v>1314</v>
      </c>
      <c r="W53" s="19">
        <v>1294</v>
      </c>
      <c r="X53" s="19">
        <v>1238</v>
      </c>
      <c r="Y53" s="19">
        <v>1202</v>
      </c>
      <c r="Z53" s="19">
        <v>1103</v>
      </c>
      <c r="AA53" s="19">
        <v>1119</v>
      </c>
      <c r="AB53" s="19">
        <v>1086</v>
      </c>
      <c r="AC53" s="19">
        <v>1058</v>
      </c>
      <c r="AD53" s="19">
        <v>1042</v>
      </c>
      <c r="AE53" s="19">
        <v>973</v>
      </c>
      <c r="AF53" s="19">
        <v>951</v>
      </c>
      <c r="AG53" s="19">
        <v>1003</v>
      </c>
      <c r="AH53" s="19">
        <v>1090</v>
      </c>
      <c r="AI53" s="19">
        <v>1086</v>
      </c>
      <c r="AJ53" s="19">
        <v>1095</v>
      </c>
      <c r="AK53" s="19">
        <v>1107</v>
      </c>
      <c r="AL53" s="19">
        <v>1151</v>
      </c>
      <c r="AM53" s="19">
        <v>1188</v>
      </c>
      <c r="AN53" s="19">
        <v>1307</v>
      </c>
      <c r="AO53" s="19">
        <v>1369</v>
      </c>
      <c r="AP53" s="19">
        <v>1370</v>
      </c>
      <c r="AQ53" s="19">
        <v>1546</v>
      </c>
      <c r="AR53" s="19">
        <v>1731</v>
      </c>
      <c r="AS53" s="19">
        <v>1949</v>
      </c>
      <c r="AT53" s="19">
        <v>2229</v>
      </c>
      <c r="AU53" s="19">
        <v>2293</v>
      </c>
      <c r="AV53" s="19">
        <v>2333</v>
      </c>
      <c r="AW53" s="19">
        <v>2301</v>
      </c>
      <c r="AX53" s="19">
        <v>2272</v>
      </c>
      <c r="AY53" s="19">
        <v>2289</v>
      </c>
      <c r="AZ53" s="19">
        <v>2386</v>
      </c>
      <c r="BA53" s="19">
        <v>2348</v>
      </c>
      <c r="BB53" s="19">
        <v>2307</v>
      </c>
      <c r="BC53" s="19">
        <v>2302</v>
      </c>
      <c r="BD53" s="19">
        <v>2332</v>
      </c>
      <c r="BE53" s="19">
        <v>2452</v>
      </c>
      <c r="BF53" s="19">
        <v>2430</v>
      </c>
      <c r="BG53" s="19">
        <v>2333</v>
      </c>
      <c r="BH53" s="19">
        <v>2282</v>
      </c>
      <c r="BI53" s="19">
        <v>2151</v>
      </c>
      <c r="BJ53" s="19">
        <v>2054</v>
      </c>
      <c r="BK53" s="19">
        <v>2091</v>
      </c>
      <c r="BL53" s="19">
        <v>2131</v>
      </c>
      <c r="BM53" s="19">
        <v>2103</v>
      </c>
      <c r="BN53" s="19">
        <v>2034</v>
      </c>
      <c r="BO53" s="19">
        <v>2030</v>
      </c>
      <c r="BP53" s="19">
        <v>2032</v>
      </c>
      <c r="BQ53" s="19">
        <v>2151</v>
      </c>
      <c r="BR53" s="19">
        <v>2209</v>
      </c>
      <c r="BS53" s="19">
        <v>2223</v>
      </c>
      <c r="BT53" s="19">
        <v>2247</v>
      </c>
      <c r="BU53" s="19">
        <v>2231</v>
      </c>
      <c r="BV53" s="19">
        <v>2231</v>
      </c>
      <c r="BW53" s="19">
        <v>2326</v>
      </c>
      <c r="BX53" s="19">
        <v>2390</v>
      </c>
      <c r="BY53" s="19">
        <v>2386</v>
      </c>
      <c r="BZ53" s="19">
        <v>2348</v>
      </c>
      <c r="CA53" s="19">
        <v>2392</v>
      </c>
      <c r="CB53" s="19">
        <v>2443</v>
      </c>
      <c r="CC53" s="19">
        <v>2612</v>
      </c>
      <c r="CD53" s="19">
        <v>2593</v>
      </c>
      <c r="CE53" s="19">
        <v>2559</v>
      </c>
      <c r="CF53" s="19">
        <v>2507</v>
      </c>
      <c r="CG53" s="19">
        <v>2401</v>
      </c>
      <c r="CH53" s="49">
        <v>2299</v>
      </c>
      <c r="CI53" s="49">
        <v>2345</v>
      </c>
      <c r="CJ53" s="49">
        <v>2302</v>
      </c>
      <c r="CK53" s="49">
        <v>2226</v>
      </c>
      <c r="CL53" s="49">
        <v>2137</v>
      </c>
      <c r="CM53" s="49">
        <v>2192</v>
      </c>
      <c r="CN53" s="49">
        <v>2162</v>
      </c>
      <c r="CO53" s="17" t="s">
        <v>104</v>
      </c>
      <c r="CT53" t="s">
        <v>104</v>
      </c>
      <c r="CV53" t="s">
        <v>104</v>
      </c>
      <c r="CX53">
        <v>53600</v>
      </c>
      <c r="CY53">
        <v>51900</v>
      </c>
      <c r="CZ53">
        <v>52200</v>
      </c>
      <c r="DA53">
        <v>51600</v>
      </c>
      <c r="DB53">
        <v>53400</v>
      </c>
      <c r="DC53">
        <v>54900</v>
      </c>
      <c r="DD53">
        <v>55200</v>
      </c>
      <c r="DE53">
        <v>57900</v>
      </c>
      <c r="DF53">
        <v>57500</v>
      </c>
      <c r="DG53">
        <v>57400</v>
      </c>
      <c r="DH53">
        <v>57400</v>
      </c>
      <c r="DI53">
        <v>57500</v>
      </c>
      <c r="DJ53">
        <v>57300</v>
      </c>
      <c r="DK53">
        <v>59200</v>
      </c>
      <c r="DL53">
        <v>59800</v>
      </c>
      <c r="DM53">
        <v>60400</v>
      </c>
      <c r="DN53">
        <v>60700</v>
      </c>
      <c r="DO53">
        <v>61200</v>
      </c>
      <c r="DP53">
        <v>60500</v>
      </c>
      <c r="DQ53">
        <v>59100</v>
      </c>
      <c r="DR53">
        <v>59100</v>
      </c>
      <c r="DS53">
        <v>58000</v>
      </c>
      <c r="DT53">
        <v>57200</v>
      </c>
      <c r="DU53">
        <v>56000</v>
      </c>
      <c r="DV53">
        <v>57800</v>
      </c>
      <c r="DW53">
        <v>55500</v>
      </c>
      <c r="DX53">
        <v>54700</v>
      </c>
      <c r="DY53" s="19"/>
      <c r="DZ53" s="19"/>
      <c r="EA53" s="19"/>
      <c r="EB53" s="19"/>
      <c r="ED53" s="31">
        <f t="shared" si="0"/>
        <v>2.0951492537313432E-2</v>
      </c>
      <c r="EE53" s="31">
        <f t="shared" si="1"/>
        <v>2.1252408477842002E-2</v>
      </c>
      <c r="EF53" s="31">
        <f t="shared" si="2"/>
        <v>2.4176245210727969E-2</v>
      </c>
      <c r="EG53" s="31">
        <f t="shared" si="3"/>
        <v>2.2616279069767441E-2</v>
      </c>
      <c r="EH53" s="31">
        <f t="shared" si="4"/>
        <v>2.4232209737827717E-2</v>
      </c>
      <c r="EI53" s="31">
        <f t="shared" si="5"/>
        <v>2.0091074681238615E-2</v>
      </c>
      <c r="EJ53" s="31">
        <f t="shared" si="6"/>
        <v>1.9166666666666665E-2</v>
      </c>
      <c r="EK53" s="31">
        <f t="shared" si="7"/>
        <v>1.6424870466321243E-2</v>
      </c>
      <c r="EL53" s="31">
        <f t="shared" si="8"/>
        <v>1.8886956521739131E-2</v>
      </c>
      <c r="EM53" s="31">
        <f t="shared" si="9"/>
        <v>2.005226480836237E-2</v>
      </c>
      <c r="EN53" s="31">
        <f t="shared" si="10"/>
        <v>2.3850174216027874E-2</v>
      </c>
      <c r="EO53" s="31">
        <f t="shared" si="11"/>
        <v>3.0104347826086956E-2</v>
      </c>
      <c r="EP53" s="31">
        <f t="shared" si="12"/>
        <v>4.00174520069808E-2</v>
      </c>
      <c r="EQ53" s="31">
        <f t="shared" si="13"/>
        <v>3.8378378378378375E-2</v>
      </c>
      <c r="ER53" s="31">
        <f t="shared" si="14"/>
        <v>3.9264214046822746E-2</v>
      </c>
      <c r="ES53" s="31">
        <f t="shared" si="15"/>
        <v>3.8609271523178806E-2</v>
      </c>
      <c r="ET53" s="31">
        <f t="shared" si="16"/>
        <v>3.8434925864909389E-2</v>
      </c>
      <c r="EU53" s="31">
        <f t="shared" si="17"/>
        <v>3.3562091503267971E-2</v>
      </c>
      <c r="EV53" s="31">
        <f t="shared" si="18"/>
        <v>3.4760330578512397E-2</v>
      </c>
      <c r="EW53" s="31">
        <f t="shared" si="19"/>
        <v>3.4382402707275807E-2</v>
      </c>
      <c r="EX53" s="31">
        <f t="shared" si="20"/>
        <v>3.7614213197969544E-2</v>
      </c>
      <c r="EY53" s="31">
        <f t="shared" si="21"/>
        <v>3.846551724137931E-2</v>
      </c>
      <c r="EZ53" s="31">
        <f t="shared" si="22"/>
        <v>4.1713286713286717E-2</v>
      </c>
      <c r="FA53" s="31">
        <f t="shared" si="23"/>
        <v>4.3624999999999997E-2</v>
      </c>
      <c r="FB53" s="50">
        <f t="shared" si="24"/>
        <v>4.4273356401384086E-2</v>
      </c>
      <c r="FC53" s="50">
        <f t="shared" si="25"/>
        <v>4.1423423423423422E-2</v>
      </c>
      <c r="FD53" s="50">
        <f t="shared" si="26"/>
        <v>4.0694698354661794E-2</v>
      </c>
    </row>
    <row r="54" spans="1:160" ht="15" x14ac:dyDescent="0.25">
      <c r="A54" s="17" t="s">
        <v>105</v>
      </c>
      <c r="B54" s="19">
        <v>3482</v>
      </c>
      <c r="C54" s="19">
        <v>3557</v>
      </c>
      <c r="D54" s="19">
        <v>3314</v>
      </c>
      <c r="E54" s="19">
        <v>3357</v>
      </c>
      <c r="F54" s="19">
        <v>3171</v>
      </c>
      <c r="G54" s="19">
        <v>3215</v>
      </c>
      <c r="H54" s="19">
        <v>3282</v>
      </c>
      <c r="I54" s="19">
        <v>3509</v>
      </c>
      <c r="J54" s="19">
        <v>3745</v>
      </c>
      <c r="K54" s="19">
        <v>4101</v>
      </c>
      <c r="L54" s="19">
        <v>3701</v>
      </c>
      <c r="M54" s="19">
        <v>3593</v>
      </c>
      <c r="N54" s="19">
        <v>3513</v>
      </c>
      <c r="O54" s="19">
        <v>3475</v>
      </c>
      <c r="P54" s="19">
        <v>3435</v>
      </c>
      <c r="Q54" s="19">
        <v>3554</v>
      </c>
      <c r="R54" s="19">
        <v>3429</v>
      </c>
      <c r="S54" s="19">
        <v>3406</v>
      </c>
      <c r="T54" s="19">
        <v>3311</v>
      </c>
      <c r="U54" s="19">
        <v>3479</v>
      </c>
      <c r="V54" s="19">
        <v>3497</v>
      </c>
      <c r="W54" s="19">
        <v>3408</v>
      </c>
      <c r="X54" s="19">
        <v>3260</v>
      </c>
      <c r="Y54" s="19">
        <v>3103</v>
      </c>
      <c r="Z54" s="19">
        <v>3020</v>
      </c>
      <c r="AA54" s="19">
        <v>3048</v>
      </c>
      <c r="AB54" s="19">
        <v>3026</v>
      </c>
      <c r="AC54" s="19">
        <v>2894</v>
      </c>
      <c r="AD54" s="19">
        <v>2801</v>
      </c>
      <c r="AE54" s="19">
        <v>2656</v>
      </c>
      <c r="AF54" s="19">
        <v>2544</v>
      </c>
      <c r="AG54" s="19">
        <v>2741</v>
      </c>
      <c r="AH54" s="19">
        <v>2795</v>
      </c>
      <c r="AI54" s="19">
        <v>2793</v>
      </c>
      <c r="AJ54" s="19">
        <v>2781</v>
      </c>
      <c r="AK54" s="19">
        <v>2790</v>
      </c>
      <c r="AL54" s="19">
        <v>2864</v>
      </c>
      <c r="AM54" s="19">
        <v>3041</v>
      </c>
      <c r="AN54" s="19">
        <v>3353</v>
      </c>
      <c r="AO54" s="19">
        <v>3430</v>
      </c>
      <c r="AP54" s="19">
        <v>3557</v>
      </c>
      <c r="AQ54" s="19">
        <v>4060</v>
      </c>
      <c r="AR54" s="19">
        <v>4509</v>
      </c>
      <c r="AS54" s="19">
        <v>5457</v>
      </c>
      <c r="AT54" s="19">
        <v>6493</v>
      </c>
      <c r="AU54" s="19">
        <v>6853</v>
      </c>
      <c r="AV54" s="19">
        <v>7184</v>
      </c>
      <c r="AW54" s="19">
        <v>7293</v>
      </c>
      <c r="AX54" s="19">
        <v>7155</v>
      </c>
      <c r="AY54" s="19">
        <v>7250</v>
      </c>
      <c r="AZ54" s="19">
        <v>7329</v>
      </c>
      <c r="BA54" s="19">
        <v>7390</v>
      </c>
      <c r="BB54" s="19">
        <v>7132</v>
      </c>
      <c r="BC54" s="19">
        <v>6892</v>
      </c>
      <c r="BD54" s="19">
        <v>6539</v>
      </c>
      <c r="BE54" s="19">
        <v>7246</v>
      </c>
      <c r="BF54" s="19">
        <v>7010</v>
      </c>
      <c r="BG54" s="19">
        <v>6943</v>
      </c>
      <c r="BH54" s="19">
        <v>6954</v>
      </c>
      <c r="BI54" s="19">
        <v>6259</v>
      </c>
      <c r="BJ54" s="19">
        <v>5917</v>
      </c>
      <c r="BK54" s="19">
        <v>5935</v>
      </c>
      <c r="BL54" s="19">
        <v>6005</v>
      </c>
      <c r="BM54" s="19">
        <v>5896</v>
      </c>
      <c r="BN54" s="19">
        <v>5738</v>
      </c>
      <c r="BO54" s="19">
        <v>5663</v>
      </c>
      <c r="BP54" s="19">
        <v>5646</v>
      </c>
      <c r="BQ54" s="19">
        <v>6054</v>
      </c>
      <c r="BR54" s="19">
        <v>6311</v>
      </c>
      <c r="BS54" s="19">
        <v>6265</v>
      </c>
      <c r="BT54" s="19">
        <v>6149</v>
      </c>
      <c r="BU54" s="19">
        <v>5976</v>
      </c>
      <c r="BV54" s="19">
        <v>6008</v>
      </c>
      <c r="BW54" s="19">
        <v>6225</v>
      </c>
      <c r="BX54" s="19">
        <v>6331</v>
      </c>
      <c r="BY54" s="19">
        <v>6336</v>
      </c>
      <c r="BZ54" s="19">
        <v>6150</v>
      </c>
      <c r="CA54" s="19">
        <v>6055</v>
      </c>
      <c r="CB54" s="19">
        <v>6017</v>
      </c>
      <c r="CC54" s="19">
        <v>6361</v>
      </c>
      <c r="CD54" s="19">
        <v>6687</v>
      </c>
      <c r="CE54" s="19">
        <v>6631</v>
      </c>
      <c r="CF54" s="19">
        <v>6361</v>
      </c>
      <c r="CG54" s="19">
        <v>6186</v>
      </c>
      <c r="CH54" s="49">
        <v>6118</v>
      </c>
      <c r="CI54" s="49">
        <v>6112</v>
      </c>
      <c r="CJ54" s="49">
        <v>6202</v>
      </c>
      <c r="CK54" s="49">
        <v>6138</v>
      </c>
      <c r="CL54" s="49">
        <v>6107</v>
      </c>
      <c r="CM54" s="49">
        <v>6050</v>
      </c>
      <c r="CN54" s="49">
        <v>6008</v>
      </c>
      <c r="CO54" s="17" t="s">
        <v>105</v>
      </c>
      <c r="CT54" t="s">
        <v>105</v>
      </c>
      <c r="CV54" t="s">
        <v>105</v>
      </c>
      <c r="CX54">
        <v>251400</v>
      </c>
      <c r="CY54">
        <v>251600</v>
      </c>
      <c r="CZ54">
        <v>255200</v>
      </c>
      <c r="DA54">
        <v>250400</v>
      </c>
      <c r="DB54">
        <v>249400</v>
      </c>
      <c r="DC54">
        <v>250100</v>
      </c>
      <c r="DD54">
        <v>243300</v>
      </c>
      <c r="DE54">
        <v>243900</v>
      </c>
      <c r="DF54">
        <v>249300</v>
      </c>
      <c r="DG54">
        <v>248900</v>
      </c>
      <c r="DH54">
        <v>245600</v>
      </c>
      <c r="DI54">
        <v>250800</v>
      </c>
      <c r="DJ54">
        <v>250600</v>
      </c>
      <c r="DK54">
        <v>251100</v>
      </c>
      <c r="DL54">
        <v>252100</v>
      </c>
      <c r="DM54">
        <v>250700</v>
      </c>
      <c r="DN54">
        <v>250200</v>
      </c>
      <c r="DO54">
        <v>247600</v>
      </c>
      <c r="DP54">
        <v>250300</v>
      </c>
      <c r="DQ54">
        <v>248000</v>
      </c>
      <c r="DR54">
        <v>249000</v>
      </c>
      <c r="DS54">
        <v>252200</v>
      </c>
      <c r="DT54">
        <v>247000</v>
      </c>
      <c r="DU54">
        <v>249600</v>
      </c>
      <c r="DV54">
        <v>250000</v>
      </c>
      <c r="DW54">
        <v>247200</v>
      </c>
      <c r="DX54">
        <v>250000</v>
      </c>
      <c r="DY54" s="19"/>
      <c r="DZ54" s="19"/>
      <c r="EA54" s="19"/>
      <c r="EB54" s="19"/>
      <c r="ED54" s="31">
        <f t="shared" si="0"/>
        <v>1.6312649164677805E-2</v>
      </c>
      <c r="EE54" s="31">
        <f t="shared" si="1"/>
        <v>1.3962639109697934E-2</v>
      </c>
      <c r="EF54" s="31">
        <f t="shared" si="2"/>
        <v>1.3926332288401254E-2</v>
      </c>
      <c r="EG54" s="31">
        <f t="shared" si="3"/>
        <v>1.3222843450479234E-2</v>
      </c>
      <c r="EH54" s="31">
        <f t="shared" si="4"/>
        <v>1.3664795509222134E-2</v>
      </c>
      <c r="EI54" s="31">
        <f t="shared" si="5"/>
        <v>1.207516993202719E-2</v>
      </c>
      <c r="EJ54" s="31">
        <f t="shared" si="6"/>
        <v>1.1894780106863954E-2</v>
      </c>
      <c r="EK54" s="31">
        <f t="shared" si="7"/>
        <v>1.043050430504305E-2</v>
      </c>
      <c r="EL54" s="31">
        <f t="shared" si="8"/>
        <v>1.1203369434416365E-2</v>
      </c>
      <c r="EM54" s="31">
        <f t="shared" si="9"/>
        <v>1.15066291683407E-2</v>
      </c>
      <c r="EN54" s="31">
        <f t="shared" si="10"/>
        <v>1.3965798045602607E-2</v>
      </c>
      <c r="EO54" s="31">
        <f t="shared" si="11"/>
        <v>1.7978468899521531E-2</v>
      </c>
      <c r="EP54" s="31">
        <f t="shared" si="12"/>
        <v>2.7346368715083801E-2</v>
      </c>
      <c r="EQ54" s="31">
        <f t="shared" si="13"/>
        <v>2.849462365591398E-2</v>
      </c>
      <c r="ER54" s="31">
        <f t="shared" si="14"/>
        <v>2.9313764379214596E-2</v>
      </c>
      <c r="ES54" s="31">
        <f t="shared" si="15"/>
        <v>2.6082967690466693E-2</v>
      </c>
      <c r="ET54" s="31">
        <f t="shared" si="16"/>
        <v>2.7749800159872103E-2</v>
      </c>
      <c r="EU54" s="31">
        <f t="shared" si="17"/>
        <v>2.3897415185783522E-2</v>
      </c>
      <c r="EV54" s="31">
        <f t="shared" si="18"/>
        <v>2.3555733120255693E-2</v>
      </c>
      <c r="EW54" s="31">
        <f t="shared" si="19"/>
        <v>2.2766129032258064E-2</v>
      </c>
      <c r="EX54" s="31">
        <f t="shared" si="20"/>
        <v>2.5160642570281125E-2</v>
      </c>
      <c r="EY54" s="31">
        <f t="shared" si="21"/>
        <v>2.3822363203806502E-2</v>
      </c>
      <c r="EZ54" s="31">
        <f t="shared" si="22"/>
        <v>2.5651821862348177E-2</v>
      </c>
      <c r="FA54" s="31">
        <f t="shared" si="23"/>
        <v>2.4106570512820513E-2</v>
      </c>
      <c r="FB54" s="50">
        <f t="shared" si="24"/>
        <v>2.6523999999999999E-2</v>
      </c>
      <c r="FC54" s="50">
        <f t="shared" si="25"/>
        <v>2.4749190938511328E-2</v>
      </c>
      <c r="FD54" s="50">
        <f t="shared" si="26"/>
        <v>2.4552000000000001E-2</v>
      </c>
    </row>
    <row r="55" spans="1:160" ht="15" x14ac:dyDescent="0.25">
      <c r="A55" s="17" t="s">
        <v>106</v>
      </c>
      <c r="B55" s="19">
        <v>1109</v>
      </c>
      <c r="C55" s="19">
        <v>1160</v>
      </c>
      <c r="D55" s="19">
        <v>1341</v>
      </c>
      <c r="E55" s="19">
        <v>1226</v>
      </c>
      <c r="F55" s="19">
        <v>1175</v>
      </c>
      <c r="G55" s="19">
        <v>1158</v>
      </c>
      <c r="H55" s="19">
        <v>1185</v>
      </c>
      <c r="I55" s="19">
        <v>1290</v>
      </c>
      <c r="J55" s="19">
        <v>1344</v>
      </c>
      <c r="K55" s="19">
        <v>1401</v>
      </c>
      <c r="L55" s="19">
        <v>1405</v>
      </c>
      <c r="M55" s="19">
        <v>1397</v>
      </c>
      <c r="N55" s="19">
        <v>1416</v>
      </c>
      <c r="O55" s="19">
        <v>1398</v>
      </c>
      <c r="P55" s="19">
        <v>1410</v>
      </c>
      <c r="Q55" s="19">
        <v>1301</v>
      </c>
      <c r="R55" s="19">
        <v>1286</v>
      </c>
      <c r="S55" s="19">
        <v>1244</v>
      </c>
      <c r="T55" s="19">
        <v>1266</v>
      </c>
      <c r="U55" s="19">
        <v>1401</v>
      </c>
      <c r="V55" s="19">
        <v>1418</v>
      </c>
      <c r="W55" s="19">
        <v>1365</v>
      </c>
      <c r="X55" s="19">
        <v>1345</v>
      </c>
      <c r="Y55" s="19">
        <v>1293</v>
      </c>
      <c r="Z55" s="19">
        <v>1261</v>
      </c>
      <c r="AA55" s="19">
        <v>1364</v>
      </c>
      <c r="AB55" s="19">
        <v>1382</v>
      </c>
      <c r="AC55" s="19">
        <v>1273</v>
      </c>
      <c r="AD55" s="19">
        <v>1259</v>
      </c>
      <c r="AE55" s="19">
        <v>1225</v>
      </c>
      <c r="AF55" s="19">
        <v>1300</v>
      </c>
      <c r="AG55" s="19">
        <v>1397</v>
      </c>
      <c r="AH55" s="19">
        <v>1413</v>
      </c>
      <c r="AI55" s="19">
        <v>1342</v>
      </c>
      <c r="AJ55" s="19">
        <v>1408</v>
      </c>
      <c r="AK55" s="19">
        <v>1427</v>
      </c>
      <c r="AL55" s="19">
        <v>1364</v>
      </c>
      <c r="AM55" s="19">
        <v>1494</v>
      </c>
      <c r="AN55" s="19">
        <v>1523</v>
      </c>
      <c r="AO55" s="19">
        <v>1580</v>
      </c>
      <c r="AP55" s="19">
        <v>1623</v>
      </c>
      <c r="AQ55" s="19">
        <v>1751</v>
      </c>
      <c r="AR55" s="19">
        <v>1937</v>
      </c>
      <c r="AS55" s="19">
        <v>2170</v>
      </c>
      <c r="AT55" s="19">
        <v>2458</v>
      </c>
      <c r="AU55" s="19">
        <v>2508</v>
      </c>
      <c r="AV55" s="19">
        <v>2604</v>
      </c>
      <c r="AW55" s="19">
        <v>2659</v>
      </c>
      <c r="AX55" s="19">
        <v>2530</v>
      </c>
      <c r="AY55" s="19">
        <v>2572</v>
      </c>
      <c r="AZ55" s="19">
        <v>2594</v>
      </c>
      <c r="BA55" s="19">
        <v>2486</v>
      </c>
      <c r="BB55" s="19">
        <v>2383</v>
      </c>
      <c r="BC55" s="19">
        <v>2441</v>
      </c>
      <c r="BD55" s="19">
        <v>2483</v>
      </c>
      <c r="BE55" s="19">
        <v>2595</v>
      </c>
      <c r="BF55" s="19">
        <v>2560</v>
      </c>
      <c r="BG55" s="19">
        <v>2460</v>
      </c>
      <c r="BH55" s="19">
        <v>2433</v>
      </c>
      <c r="BI55" s="19">
        <v>2360</v>
      </c>
      <c r="BJ55" s="19">
        <v>2264</v>
      </c>
      <c r="BK55" s="19">
        <v>2324</v>
      </c>
      <c r="BL55" s="19">
        <v>2365</v>
      </c>
      <c r="BM55" s="19">
        <v>2288</v>
      </c>
      <c r="BN55" s="19">
        <v>2219</v>
      </c>
      <c r="BO55" s="19">
        <v>2173</v>
      </c>
      <c r="BP55" s="19">
        <v>2210</v>
      </c>
      <c r="BQ55" s="19">
        <v>2349</v>
      </c>
      <c r="BR55" s="19">
        <v>2389</v>
      </c>
      <c r="BS55" s="19">
        <v>2391</v>
      </c>
      <c r="BT55" s="19">
        <v>2423</v>
      </c>
      <c r="BU55" s="19">
        <v>2398</v>
      </c>
      <c r="BV55" s="19">
        <v>2391</v>
      </c>
      <c r="BW55" s="19">
        <v>2546</v>
      </c>
      <c r="BX55" s="19">
        <v>2595</v>
      </c>
      <c r="BY55" s="19">
        <v>2640</v>
      </c>
      <c r="BZ55" s="19">
        <v>2598</v>
      </c>
      <c r="CA55" s="19">
        <v>2652</v>
      </c>
      <c r="CB55" s="19">
        <v>2676</v>
      </c>
      <c r="CC55" s="19">
        <v>2789</v>
      </c>
      <c r="CD55" s="19">
        <v>2893</v>
      </c>
      <c r="CE55" s="19">
        <v>2871</v>
      </c>
      <c r="CF55" s="19">
        <v>2924</v>
      </c>
      <c r="CG55" s="19">
        <v>2853</v>
      </c>
      <c r="CH55" s="49">
        <v>2803</v>
      </c>
      <c r="CI55" s="49">
        <v>2830</v>
      </c>
      <c r="CJ55" s="49">
        <v>2866</v>
      </c>
      <c r="CK55" s="49">
        <v>2888</v>
      </c>
      <c r="CL55" s="49">
        <v>2756</v>
      </c>
      <c r="CM55" s="49">
        <v>2744</v>
      </c>
      <c r="CN55" s="49">
        <v>2656</v>
      </c>
      <c r="CO55" s="17" t="s">
        <v>106</v>
      </c>
      <c r="CT55" t="s">
        <v>106</v>
      </c>
      <c r="CV55" t="s">
        <v>106</v>
      </c>
      <c r="CX55">
        <v>40700</v>
      </c>
      <c r="CY55">
        <v>39800</v>
      </c>
      <c r="CZ55">
        <v>40800</v>
      </c>
      <c r="DA55">
        <v>40100</v>
      </c>
      <c r="DB55">
        <v>38200</v>
      </c>
      <c r="DC55">
        <v>39400</v>
      </c>
      <c r="DD55">
        <v>39500</v>
      </c>
      <c r="DE55">
        <v>37500</v>
      </c>
      <c r="DF55">
        <v>39100</v>
      </c>
      <c r="DG55">
        <v>39500</v>
      </c>
      <c r="DH55">
        <v>37900</v>
      </c>
      <c r="DI55">
        <v>39900</v>
      </c>
      <c r="DJ55">
        <v>38500</v>
      </c>
      <c r="DK55">
        <v>37800</v>
      </c>
      <c r="DL55">
        <v>38800</v>
      </c>
      <c r="DM55">
        <v>37500</v>
      </c>
      <c r="DN55">
        <v>39500</v>
      </c>
      <c r="DO55">
        <v>39400</v>
      </c>
      <c r="DP55">
        <v>39500</v>
      </c>
      <c r="DQ55">
        <v>41000</v>
      </c>
      <c r="DR55">
        <v>39700</v>
      </c>
      <c r="DS55">
        <v>39700</v>
      </c>
      <c r="DT55">
        <v>40200</v>
      </c>
      <c r="DU55">
        <v>39800</v>
      </c>
      <c r="DV55">
        <v>39600</v>
      </c>
      <c r="DW55">
        <v>42200</v>
      </c>
      <c r="DX55">
        <v>40800</v>
      </c>
      <c r="DY55" s="19"/>
      <c r="DZ55" s="19"/>
      <c r="EA55" s="19"/>
      <c r="EB55" s="19"/>
      <c r="ED55" s="31">
        <f t="shared" si="0"/>
        <v>3.4422604422604419E-2</v>
      </c>
      <c r="EE55" s="31">
        <f t="shared" si="1"/>
        <v>3.557788944723618E-2</v>
      </c>
      <c r="EF55" s="31">
        <f t="shared" si="2"/>
        <v>3.1887254901960788E-2</v>
      </c>
      <c r="EG55" s="31">
        <f t="shared" si="3"/>
        <v>3.1571072319201997E-2</v>
      </c>
      <c r="EH55" s="31">
        <f t="shared" si="4"/>
        <v>3.5732984293193715E-2</v>
      </c>
      <c r="EI55" s="31">
        <f t="shared" si="5"/>
        <v>3.200507614213198E-2</v>
      </c>
      <c r="EJ55" s="31">
        <f t="shared" si="6"/>
        <v>3.2227848101265825E-2</v>
      </c>
      <c r="EK55" s="31">
        <f t="shared" si="7"/>
        <v>3.4666666666666665E-2</v>
      </c>
      <c r="EL55" s="31">
        <f t="shared" si="8"/>
        <v>3.4322250639386188E-2</v>
      </c>
      <c r="EM55" s="31">
        <f t="shared" si="9"/>
        <v>3.4531645569620253E-2</v>
      </c>
      <c r="EN55" s="31">
        <f t="shared" si="10"/>
        <v>4.1688654353562005E-2</v>
      </c>
      <c r="EO55" s="31">
        <f t="shared" si="11"/>
        <v>4.8546365914786969E-2</v>
      </c>
      <c r="EP55" s="31">
        <f t="shared" si="12"/>
        <v>6.5142857142857141E-2</v>
      </c>
      <c r="EQ55" s="31">
        <f t="shared" si="13"/>
        <v>6.6931216931216925E-2</v>
      </c>
      <c r="ER55" s="31">
        <f t="shared" si="14"/>
        <v>6.4072164948453608E-2</v>
      </c>
      <c r="ES55" s="31">
        <f t="shared" si="15"/>
        <v>6.6213333333333332E-2</v>
      </c>
      <c r="ET55" s="31">
        <f t="shared" si="16"/>
        <v>6.2278481012658225E-2</v>
      </c>
      <c r="EU55" s="31">
        <f t="shared" si="17"/>
        <v>5.7461928934010149E-2</v>
      </c>
      <c r="EV55" s="31">
        <f t="shared" si="18"/>
        <v>5.7924050632911395E-2</v>
      </c>
      <c r="EW55" s="31">
        <f t="shared" si="19"/>
        <v>5.3902439024390243E-2</v>
      </c>
      <c r="EX55" s="31">
        <f t="shared" si="20"/>
        <v>6.022670025188917E-2</v>
      </c>
      <c r="EY55" s="31">
        <f t="shared" si="21"/>
        <v>6.022670025188917E-2</v>
      </c>
      <c r="EZ55" s="31">
        <f t="shared" si="22"/>
        <v>6.5671641791044774E-2</v>
      </c>
      <c r="FA55" s="31">
        <f t="shared" si="23"/>
        <v>6.7236180904522616E-2</v>
      </c>
      <c r="FB55" s="50">
        <f t="shared" si="24"/>
        <v>7.2499999999999995E-2</v>
      </c>
      <c r="FC55" s="50">
        <f t="shared" si="25"/>
        <v>6.6421800947867302E-2</v>
      </c>
      <c r="FD55" s="50">
        <f t="shared" si="26"/>
        <v>7.0784313725490197E-2</v>
      </c>
    </row>
    <row r="56" spans="1:160" ht="15" x14ac:dyDescent="0.25">
      <c r="A56" s="17" t="s">
        <v>107</v>
      </c>
      <c r="B56" s="19">
        <v>1930</v>
      </c>
      <c r="C56" s="19">
        <v>1923</v>
      </c>
      <c r="D56" s="19">
        <v>2030</v>
      </c>
      <c r="E56" s="19">
        <v>2022</v>
      </c>
      <c r="F56" s="19">
        <v>1973</v>
      </c>
      <c r="G56" s="19">
        <v>1961</v>
      </c>
      <c r="H56" s="19">
        <v>1977</v>
      </c>
      <c r="I56" s="19">
        <v>2261</v>
      </c>
      <c r="J56" s="19">
        <v>2269</v>
      </c>
      <c r="K56" s="19">
        <v>2316</v>
      </c>
      <c r="L56" s="19">
        <v>2361</v>
      </c>
      <c r="M56" s="19">
        <v>2319</v>
      </c>
      <c r="N56" s="19">
        <v>2330</v>
      </c>
      <c r="O56" s="19">
        <v>2414</v>
      </c>
      <c r="P56" s="19">
        <v>2094</v>
      </c>
      <c r="Q56" s="19">
        <v>2411</v>
      </c>
      <c r="R56" s="19">
        <v>2378</v>
      </c>
      <c r="S56" s="19">
        <v>2316</v>
      </c>
      <c r="T56" s="19">
        <v>2176</v>
      </c>
      <c r="U56" s="19">
        <v>2399</v>
      </c>
      <c r="V56" s="19">
        <v>2410</v>
      </c>
      <c r="W56" s="19">
        <v>2372</v>
      </c>
      <c r="X56" s="19">
        <v>2353</v>
      </c>
      <c r="Y56" s="19">
        <v>2276</v>
      </c>
      <c r="Z56" s="19">
        <v>2217</v>
      </c>
      <c r="AA56" s="19">
        <v>2226</v>
      </c>
      <c r="AB56" s="19">
        <v>2184</v>
      </c>
      <c r="AC56" s="19">
        <v>2177</v>
      </c>
      <c r="AD56" s="19">
        <v>2134</v>
      </c>
      <c r="AE56" s="19">
        <v>2093</v>
      </c>
      <c r="AF56" s="19">
        <v>2164</v>
      </c>
      <c r="AG56" s="19">
        <v>2296</v>
      </c>
      <c r="AH56" s="19">
        <v>2378</v>
      </c>
      <c r="AI56" s="19">
        <v>2377</v>
      </c>
      <c r="AJ56" s="19">
        <v>2317</v>
      </c>
      <c r="AK56" s="19">
        <v>2300</v>
      </c>
      <c r="AL56" s="19">
        <v>2353</v>
      </c>
      <c r="AM56" s="19">
        <v>2542</v>
      </c>
      <c r="AN56" s="19">
        <v>2707</v>
      </c>
      <c r="AO56" s="19">
        <v>2753</v>
      </c>
      <c r="AP56" s="19">
        <v>2852</v>
      </c>
      <c r="AQ56" s="19">
        <v>3006</v>
      </c>
      <c r="AR56" s="19">
        <v>3281</v>
      </c>
      <c r="AS56" s="19">
        <v>3693</v>
      </c>
      <c r="AT56" s="19">
        <v>4260</v>
      </c>
      <c r="AU56" s="19">
        <v>4493</v>
      </c>
      <c r="AV56" s="19">
        <v>4570</v>
      </c>
      <c r="AW56" s="19">
        <v>4605</v>
      </c>
      <c r="AX56" s="19">
        <v>4607</v>
      </c>
      <c r="AY56" s="19">
        <v>4611</v>
      </c>
      <c r="AZ56" s="19">
        <v>4812</v>
      </c>
      <c r="BA56" s="19">
        <v>4837</v>
      </c>
      <c r="BB56" s="19">
        <v>4721</v>
      </c>
      <c r="BC56" s="19">
        <v>4732</v>
      </c>
      <c r="BD56" s="19">
        <v>4729</v>
      </c>
      <c r="BE56" s="19">
        <v>4936</v>
      </c>
      <c r="BF56" s="19">
        <v>4782</v>
      </c>
      <c r="BG56" s="19">
        <v>4697</v>
      </c>
      <c r="BH56" s="19">
        <v>4556</v>
      </c>
      <c r="BI56" s="19">
        <v>4359</v>
      </c>
      <c r="BJ56" s="19">
        <v>4106</v>
      </c>
      <c r="BK56" s="19">
        <v>4077</v>
      </c>
      <c r="BL56" s="19">
        <v>4180</v>
      </c>
      <c r="BM56" s="19">
        <v>4124</v>
      </c>
      <c r="BN56" s="19">
        <v>4025</v>
      </c>
      <c r="BO56" s="19">
        <v>4011</v>
      </c>
      <c r="BP56" s="19">
        <v>3902</v>
      </c>
      <c r="BQ56" s="19">
        <v>4193</v>
      </c>
      <c r="BR56" s="19">
        <v>4294</v>
      </c>
      <c r="BS56" s="19">
        <v>4294</v>
      </c>
      <c r="BT56" s="19">
        <v>4332</v>
      </c>
      <c r="BU56" s="19">
        <v>4350</v>
      </c>
      <c r="BV56" s="19">
        <v>4281</v>
      </c>
      <c r="BW56" s="19">
        <v>4429</v>
      </c>
      <c r="BX56" s="19">
        <v>4569</v>
      </c>
      <c r="BY56" s="19">
        <v>4670</v>
      </c>
      <c r="BZ56" s="19">
        <v>4643</v>
      </c>
      <c r="CA56" s="19">
        <v>4659</v>
      </c>
      <c r="CB56" s="19">
        <v>4669</v>
      </c>
      <c r="CC56" s="19">
        <v>4910</v>
      </c>
      <c r="CD56" s="19">
        <v>5050</v>
      </c>
      <c r="CE56" s="19">
        <v>5039</v>
      </c>
      <c r="CF56" s="19">
        <v>4952</v>
      </c>
      <c r="CG56" s="19">
        <v>4885</v>
      </c>
      <c r="CH56" s="49">
        <v>4829</v>
      </c>
      <c r="CI56" s="49">
        <v>4918</v>
      </c>
      <c r="CJ56" s="49">
        <v>4969</v>
      </c>
      <c r="CK56" s="49">
        <v>4944</v>
      </c>
      <c r="CL56" s="49">
        <v>4829</v>
      </c>
      <c r="CM56" s="49">
        <v>4782</v>
      </c>
      <c r="CN56" s="49">
        <v>4718</v>
      </c>
      <c r="CO56" s="17" t="s">
        <v>107</v>
      </c>
      <c r="CT56" t="s">
        <v>107</v>
      </c>
      <c r="CV56" t="s">
        <v>107</v>
      </c>
      <c r="CX56">
        <v>92300</v>
      </c>
      <c r="CY56">
        <v>90500</v>
      </c>
      <c r="CZ56">
        <v>90200</v>
      </c>
      <c r="DA56">
        <v>87800</v>
      </c>
      <c r="DB56">
        <v>87000</v>
      </c>
      <c r="DC56">
        <v>87300</v>
      </c>
      <c r="DD56">
        <v>87800</v>
      </c>
      <c r="DE56">
        <v>90500</v>
      </c>
      <c r="DF56">
        <v>90200</v>
      </c>
      <c r="DG56">
        <v>89800</v>
      </c>
      <c r="DH56">
        <v>88300</v>
      </c>
      <c r="DI56">
        <v>87600</v>
      </c>
      <c r="DJ56">
        <v>87000</v>
      </c>
      <c r="DK56">
        <v>86700</v>
      </c>
      <c r="DL56">
        <v>88500</v>
      </c>
      <c r="DM56">
        <v>88900</v>
      </c>
      <c r="DN56">
        <v>88500</v>
      </c>
      <c r="DO56">
        <v>90100</v>
      </c>
      <c r="DP56">
        <v>90400</v>
      </c>
      <c r="DQ56">
        <v>89800</v>
      </c>
      <c r="DR56">
        <v>90300</v>
      </c>
      <c r="DS56">
        <v>89300</v>
      </c>
      <c r="DT56">
        <v>88400</v>
      </c>
      <c r="DU56">
        <v>90700</v>
      </c>
      <c r="DV56">
        <v>92300</v>
      </c>
      <c r="DW56">
        <v>94100</v>
      </c>
      <c r="DX56">
        <v>97500</v>
      </c>
      <c r="DY56" s="19"/>
      <c r="DZ56" s="19"/>
      <c r="EA56" s="19"/>
      <c r="EB56" s="19"/>
      <c r="ED56" s="31">
        <f t="shared" si="0"/>
        <v>2.5092091007583965E-2</v>
      </c>
      <c r="EE56" s="31">
        <f t="shared" si="1"/>
        <v>2.5745856353591161E-2</v>
      </c>
      <c r="EF56" s="31">
        <f t="shared" si="2"/>
        <v>2.6729490022172949E-2</v>
      </c>
      <c r="EG56" s="31">
        <f t="shared" si="3"/>
        <v>2.478359908883827E-2</v>
      </c>
      <c r="EH56" s="31">
        <f t="shared" si="4"/>
        <v>2.7264367816091956E-2</v>
      </c>
      <c r="EI56" s="31">
        <f t="shared" si="5"/>
        <v>2.5395189003436427E-2</v>
      </c>
      <c r="EJ56" s="31">
        <f t="shared" si="6"/>
        <v>2.4794988610478359E-2</v>
      </c>
      <c r="EK56" s="31">
        <f t="shared" si="7"/>
        <v>2.3911602209944753E-2</v>
      </c>
      <c r="EL56" s="31">
        <f t="shared" si="8"/>
        <v>2.6352549889135254E-2</v>
      </c>
      <c r="EM56" s="31">
        <f t="shared" si="9"/>
        <v>2.6202672605790647E-2</v>
      </c>
      <c r="EN56" s="31">
        <f t="shared" si="10"/>
        <v>3.1177802944507362E-2</v>
      </c>
      <c r="EO56" s="31">
        <f t="shared" si="11"/>
        <v>3.7454337899543381E-2</v>
      </c>
      <c r="EP56" s="31">
        <f t="shared" si="12"/>
        <v>5.164367816091954E-2</v>
      </c>
      <c r="EQ56" s="31">
        <f t="shared" si="13"/>
        <v>5.3137254901960786E-2</v>
      </c>
      <c r="ER56" s="31">
        <f t="shared" si="14"/>
        <v>5.465536723163842E-2</v>
      </c>
      <c r="ES56" s="31">
        <f t="shared" si="15"/>
        <v>5.3194600674915639E-2</v>
      </c>
      <c r="ET56" s="31">
        <f t="shared" si="16"/>
        <v>5.3073446327683613E-2</v>
      </c>
      <c r="EU56" s="31">
        <f t="shared" si="17"/>
        <v>4.5571587125416202E-2</v>
      </c>
      <c r="EV56" s="31">
        <f t="shared" si="18"/>
        <v>4.5619469026548676E-2</v>
      </c>
      <c r="EW56" s="31">
        <f t="shared" si="19"/>
        <v>4.3452115812917594E-2</v>
      </c>
      <c r="EX56" s="31">
        <f t="shared" si="20"/>
        <v>4.7552602436323366E-2</v>
      </c>
      <c r="EY56" s="31">
        <f t="shared" si="21"/>
        <v>4.793952967525196E-2</v>
      </c>
      <c r="EZ56" s="31">
        <f t="shared" si="22"/>
        <v>5.2828054298642534E-2</v>
      </c>
      <c r="FA56" s="31">
        <f t="shared" si="23"/>
        <v>5.1477398015435501E-2</v>
      </c>
      <c r="FB56" s="50">
        <f t="shared" si="24"/>
        <v>5.4593716143011915E-2</v>
      </c>
      <c r="FC56" s="50">
        <f t="shared" si="25"/>
        <v>5.1317747077577046E-2</v>
      </c>
      <c r="FD56" s="50">
        <f t="shared" si="26"/>
        <v>5.0707692307692308E-2</v>
      </c>
    </row>
    <row r="57" spans="1:160" ht="15" x14ac:dyDescent="0.25">
      <c r="A57" s="17" t="s">
        <v>108</v>
      </c>
      <c r="B57" s="19">
        <v>2925</v>
      </c>
      <c r="C57" s="19">
        <v>2957</v>
      </c>
      <c r="D57" s="19">
        <v>3051</v>
      </c>
      <c r="E57" s="19">
        <v>2999</v>
      </c>
      <c r="F57" s="19">
        <v>2944</v>
      </c>
      <c r="G57" s="19">
        <v>3006</v>
      </c>
      <c r="H57" s="19">
        <v>3102</v>
      </c>
      <c r="I57" s="19">
        <v>3406</v>
      </c>
      <c r="J57" s="19">
        <v>3515</v>
      </c>
      <c r="K57" s="19">
        <v>3464</v>
      </c>
      <c r="L57" s="19">
        <v>3441</v>
      </c>
      <c r="M57" s="19">
        <v>3338</v>
      </c>
      <c r="N57" s="19">
        <v>3176</v>
      </c>
      <c r="O57" s="19">
        <v>3180</v>
      </c>
      <c r="P57" s="19">
        <v>3120</v>
      </c>
      <c r="Q57" s="19">
        <v>3042</v>
      </c>
      <c r="R57" s="19">
        <v>2954</v>
      </c>
      <c r="S57" s="19">
        <v>3001</v>
      </c>
      <c r="T57" s="19">
        <v>3021</v>
      </c>
      <c r="U57" s="19">
        <v>3237</v>
      </c>
      <c r="V57" s="19">
        <v>3288</v>
      </c>
      <c r="W57" s="19">
        <v>3173</v>
      </c>
      <c r="X57" s="19">
        <v>3037</v>
      </c>
      <c r="Y57" s="19">
        <v>2860</v>
      </c>
      <c r="Z57" s="19">
        <v>2807</v>
      </c>
      <c r="AA57" s="19">
        <v>2777</v>
      </c>
      <c r="AB57" s="19">
        <v>2860</v>
      </c>
      <c r="AC57" s="19">
        <v>2798</v>
      </c>
      <c r="AD57" s="19">
        <v>2688</v>
      </c>
      <c r="AE57" s="19">
        <v>2684</v>
      </c>
      <c r="AF57" s="19">
        <v>2831</v>
      </c>
      <c r="AG57" s="19">
        <v>3047</v>
      </c>
      <c r="AH57" s="19">
        <v>3244</v>
      </c>
      <c r="AI57" s="19">
        <v>3301</v>
      </c>
      <c r="AJ57" s="19">
        <v>3290</v>
      </c>
      <c r="AK57" s="19">
        <v>3231</v>
      </c>
      <c r="AL57" s="19">
        <v>3143</v>
      </c>
      <c r="AM57" s="19">
        <v>3353</v>
      </c>
      <c r="AN57" s="19">
        <v>3494</v>
      </c>
      <c r="AO57" s="19">
        <v>3583</v>
      </c>
      <c r="AP57" s="19">
        <v>3674</v>
      </c>
      <c r="AQ57" s="19">
        <v>4141</v>
      </c>
      <c r="AR57" s="19">
        <v>4626</v>
      </c>
      <c r="AS57" s="19">
        <v>5274</v>
      </c>
      <c r="AT57" s="19">
        <v>5805</v>
      </c>
      <c r="AU57" s="19">
        <v>5987</v>
      </c>
      <c r="AV57" s="19">
        <v>6176</v>
      </c>
      <c r="AW57" s="19">
        <v>5963</v>
      </c>
      <c r="AX57" s="19">
        <v>5953</v>
      </c>
      <c r="AY57" s="19">
        <v>6055</v>
      </c>
      <c r="AZ57" s="19">
        <v>6023</v>
      </c>
      <c r="BA57" s="19">
        <v>5951</v>
      </c>
      <c r="BB57" s="19">
        <v>5900</v>
      </c>
      <c r="BC57" s="19">
        <v>5856</v>
      </c>
      <c r="BD57" s="19">
        <v>5935</v>
      </c>
      <c r="BE57" s="19">
        <v>6294</v>
      </c>
      <c r="BF57" s="19">
        <v>6230</v>
      </c>
      <c r="BG57" s="19">
        <v>6002</v>
      </c>
      <c r="BH57" s="19">
        <v>5847</v>
      </c>
      <c r="BI57" s="19">
        <v>5494</v>
      </c>
      <c r="BJ57" s="19">
        <v>5235</v>
      </c>
      <c r="BK57" s="19">
        <v>5175</v>
      </c>
      <c r="BL57" s="19">
        <v>5247</v>
      </c>
      <c r="BM57" s="19">
        <v>5205</v>
      </c>
      <c r="BN57" s="19">
        <v>5124</v>
      </c>
      <c r="BO57" s="19">
        <v>5126</v>
      </c>
      <c r="BP57" s="19">
        <v>5148</v>
      </c>
      <c r="BQ57" s="19">
        <v>5442</v>
      </c>
      <c r="BR57" s="19">
        <v>5414</v>
      </c>
      <c r="BS57" s="19">
        <v>5332</v>
      </c>
      <c r="BT57" s="19">
        <v>5279</v>
      </c>
      <c r="BU57" s="19">
        <v>5250</v>
      </c>
      <c r="BV57" s="19">
        <v>5308</v>
      </c>
      <c r="BW57" s="19">
        <v>5553</v>
      </c>
      <c r="BX57" s="19">
        <v>5721</v>
      </c>
      <c r="BY57" s="19">
        <v>5701</v>
      </c>
      <c r="BZ57" s="19">
        <v>5669</v>
      </c>
      <c r="CA57" s="19">
        <v>5728</v>
      </c>
      <c r="CB57" s="19">
        <v>5787</v>
      </c>
      <c r="CC57" s="19">
        <v>6209</v>
      </c>
      <c r="CD57" s="19">
        <v>6320</v>
      </c>
      <c r="CE57" s="19">
        <v>6272</v>
      </c>
      <c r="CF57" s="19">
        <v>6127</v>
      </c>
      <c r="CG57" s="19">
        <v>5959</v>
      </c>
      <c r="CH57" s="49">
        <v>5770</v>
      </c>
      <c r="CI57" s="49">
        <v>5881</v>
      </c>
      <c r="CJ57" s="49">
        <v>5931</v>
      </c>
      <c r="CK57" s="49">
        <v>5945</v>
      </c>
      <c r="CL57" s="49">
        <v>5950</v>
      </c>
      <c r="CM57" s="49">
        <v>6019</v>
      </c>
      <c r="CN57" s="49">
        <v>6095</v>
      </c>
      <c r="CO57" s="17" t="s">
        <v>108</v>
      </c>
      <c r="CT57" t="s">
        <v>108</v>
      </c>
      <c r="CV57" t="s">
        <v>108</v>
      </c>
      <c r="CX57">
        <v>75900</v>
      </c>
      <c r="CY57">
        <v>77000</v>
      </c>
      <c r="CZ57">
        <v>78300</v>
      </c>
      <c r="DA57">
        <v>78800</v>
      </c>
      <c r="DB57">
        <v>78000</v>
      </c>
      <c r="DC57">
        <v>77300</v>
      </c>
      <c r="DD57">
        <v>76000</v>
      </c>
      <c r="DE57">
        <v>76000</v>
      </c>
      <c r="DF57">
        <v>75900</v>
      </c>
      <c r="DG57">
        <v>75400</v>
      </c>
      <c r="DH57">
        <v>74200</v>
      </c>
      <c r="DI57">
        <v>75000</v>
      </c>
      <c r="DJ57">
        <v>77200</v>
      </c>
      <c r="DK57">
        <v>76900</v>
      </c>
      <c r="DL57">
        <v>78800</v>
      </c>
      <c r="DM57">
        <v>78500</v>
      </c>
      <c r="DN57">
        <v>76800</v>
      </c>
      <c r="DO57">
        <v>76600</v>
      </c>
      <c r="DP57">
        <v>75400</v>
      </c>
      <c r="DQ57">
        <v>75000</v>
      </c>
      <c r="DR57">
        <v>77100</v>
      </c>
      <c r="DS57">
        <v>76700</v>
      </c>
      <c r="DT57">
        <v>76700</v>
      </c>
      <c r="DU57">
        <v>77900</v>
      </c>
      <c r="DV57">
        <v>77100</v>
      </c>
      <c r="DW57">
        <v>78300</v>
      </c>
      <c r="DX57">
        <v>79400</v>
      </c>
      <c r="DY57" s="19"/>
      <c r="DZ57" s="19"/>
      <c r="EA57" s="19"/>
      <c r="EB57" s="19"/>
      <c r="ED57" s="31">
        <f t="shared" si="0"/>
        <v>4.5638998682476943E-2</v>
      </c>
      <c r="EE57" s="31">
        <f t="shared" si="1"/>
        <v>4.1246753246753247E-2</v>
      </c>
      <c r="EF57" s="31">
        <f t="shared" si="2"/>
        <v>3.8850574712643679E-2</v>
      </c>
      <c r="EG57" s="31">
        <f t="shared" si="3"/>
        <v>3.8337563451776649E-2</v>
      </c>
      <c r="EH57" s="31">
        <f t="shared" si="4"/>
        <v>4.0679487179487182E-2</v>
      </c>
      <c r="EI57" s="31">
        <f t="shared" si="5"/>
        <v>3.6313065976714104E-2</v>
      </c>
      <c r="EJ57" s="31">
        <f t="shared" si="6"/>
        <v>3.6815789473684211E-2</v>
      </c>
      <c r="EK57" s="31">
        <f t="shared" si="7"/>
        <v>3.7249999999999998E-2</v>
      </c>
      <c r="EL57" s="31">
        <f t="shared" si="8"/>
        <v>4.3491436100131751E-2</v>
      </c>
      <c r="EM57" s="31">
        <f t="shared" si="9"/>
        <v>4.1684350132625995E-2</v>
      </c>
      <c r="EN57" s="31">
        <f t="shared" si="10"/>
        <v>4.8288409703504044E-2</v>
      </c>
      <c r="EO57" s="31">
        <f t="shared" si="11"/>
        <v>6.1679999999999999E-2</v>
      </c>
      <c r="EP57" s="31">
        <f t="shared" si="12"/>
        <v>7.7551813471502584E-2</v>
      </c>
      <c r="EQ57" s="31">
        <f t="shared" si="13"/>
        <v>7.7412223667100127E-2</v>
      </c>
      <c r="ER57" s="31">
        <f t="shared" si="14"/>
        <v>7.5520304568527916E-2</v>
      </c>
      <c r="ES57" s="31">
        <f t="shared" si="15"/>
        <v>7.5605095541401268E-2</v>
      </c>
      <c r="ET57" s="31">
        <f t="shared" si="16"/>
        <v>7.8151041666666671E-2</v>
      </c>
      <c r="EU57" s="31">
        <f t="shared" si="17"/>
        <v>6.8342036553524804E-2</v>
      </c>
      <c r="EV57" s="31">
        <f t="shared" si="18"/>
        <v>6.9031830238726791E-2</v>
      </c>
      <c r="EW57" s="31">
        <f t="shared" si="19"/>
        <v>6.8640000000000007E-2</v>
      </c>
      <c r="EX57" s="31">
        <f t="shared" si="20"/>
        <v>6.9156939040207518E-2</v>
      </c>
      <c r="EY57" s="31">
        <f t="shared" si="21"/>
        <v>6.9204693611473272E-2</v>
      </c>
      <c r="EZ57" s="31">
        <f t="shared" si="22"/>
        <v>7.4328552803129069E-2</v>
      </c>
      <c r="FA57" s="31">
        <f t="shared" si="23"/>
        <v>7.4287548138639276E-2</v>
      </c>
      <c r="FB57" s="50">
        <f t="shared" si="24"/>
        <v>8.1348897535667958E-2</v>
      </c>
      <c r="FC57" s="50">
        <f t="shared" si="25"/>
        <v>7.3690932311621965E-2</v>
      </c>
      <c r="FD57" s="50">
        <f t="shared" si="26"/>
        <v>7.4874055415617133E-2</v>
      </c>
    </row>
    <row r="58" spans="1:160" ht="15" x14ac:dyDescent="0.25">
      <c r="A58" s="17" t="s">
        <v>109</v>
      </c>
      <c r="B58" s="19">
        <v>2691</v>
      </c>
      <c r="C58" s="19">
        <v>2677</v>
      </c>
      <c r="D58" s="19">
        <v>2637</v>
      </c>
      <c r="E58" s="19">
        <v>2619</v>
      </c>
      <c r="F58" s="19">
        <v>2727</v>
      </c>
      <c r="G58" s="19">
        <v>2786</v>
      </c>
      <c r="H58" s="19">
        <v>2853</v>
      </c>
      <c r="I58" s="19">
        <v>3138</v>
      </c>
      <c r="J58" s="19">
        <v>3292</v>
      </c>
      <c r="K58" s="19">
        <v>3335</v>
      </c>
      <c r="L58" s="19">
        <v>3377</v>
      </c>
      <c r="M58" s="19">
        <v>3352</v>
      </c>
      <c r="N58" s="19">
        <v>3243</v>
      </c>
      <c r="O58" s="19">
        <v>3414</v>
      </c>
      <c r="P58" s="19">
        <v>3400</v>
      </c>
      <c r="Q58" s="19">
        <v>3476</v>
      </c>
      <c r="R58" s="19">
        <v>3411</v>
      </c>
      <c r="S58" s="19">
        <v>3338</v>
      </c>
      <c r="T58" s="19">
        <v>3389</v>
      </c>
      <c r="U58" s="19">
        <v>3602</v>
      </c>
      <c r="V58" s="19">
        <v>3651</v>
      </c>
      <c r="W58" s="19">
        <v>3529</v>
      </c>
      <c r="X58" s="19">
        <v>3526</v>
      </c>
      <c r="Y58" s="19">
        <v>3434</v>
      </c>
      <c r="Z58" s="19">
        <v>3187</v>
      </c>
      <c r="AA58" s="19">
        <v>3222</v>
      </c>
      <c r="AB58" s="19">
        <v>3208</v>
      </c>
      <c r="AC58" s="19">
        <v>3088</v>
      </c>
      <c r="AD58" s="19">
        <v>2915</v>
      </c>
      <c r="AE58" s="19">
        <v>2838</v>
      </c>
      <c r="AF58" s="19">
        <v>2918</v>
      </c>
      <c r="AG58" s="19">
        <v>3005</v>
      </c>
      <c r="AH58" s="19">
        <v>3152</v>
      </c>
      <c r="AI58" s="19">
        <v>3190</v>
      </c>
      <c r="AJ58" s="19">
        <v>3170</v>
      </c>
      <c r="AK58" s="19">
        <v>3261</v>
      </c>
      <c r="AL58" s="19">
        <v>3357</v>
      </c>
      <c r="AM58" s="19">
        <v>3494</v>
      </c>
      <c r="AN58" s="19">
        <v>3778</v>
      </c>
      <c r="AO58" s="19">
        <v>3932</v>
      </c>
      <c r="AP58" s="19">
        <v>4071</v>
      </c>
      <c r="AQ58" s="19">
        <v>4336</v>
      </c>
      <c r="AR58" s="19">
        <v>4740</v>
      </c>
      <c r="AS58" s="19">
        <v>5166</v>
      </c>
      <c r="AT58" s="19">
        <v>5749</v>
      </c>
      <c r="AU58" s="19">
        <v>6006</v>
      </c>
      <c r="AV58" s="19">
        <v>6237</v>
      </c>
      <c r="AW58" s="19">
        <v>6257</v>
      </c>
      <c r="AX58" s="19">
        <v>6251</v>
      </c>
      <c r="AY58" s="19">
        <v>6317</v>
      </c>
      <c r="AZ58" s="19">
        <v>6456</v>
      </c>
      <c r="BA58" s="19">
        <v>6419</v>
      </c>
      <c r="BB58" s="19">
        <v>6289</v>
      </c>
      <c r="BC58" s="19">
        <v>6063</v>
      </c>
      <c r="BD58" s="19">
        <v>6145</v>
      </c>
      <c r="BE58" s="19">
        <v>6397</v>
      </c>
      <c r="BF58" s="19">
        <v>6501</v>
      </c>
      <c r="BG58" s="19">
        <v>6306</v>
      </c>
      <c r="BH58" s="19">
        <v>6075</v>
      </c>
      <c r="BI58" s="19">
        <v>5978</v>
      </c>
      <c r="BJ58" s="19">
        <v>5654</v>
      </c>
      <c r="BK58" s="19">
        <v>5654</v>
      </c>
      <c r="BL58" s="19">
        <v>5723</v>
      </c>
      <c r="BM58" s="19">
        <v>5720</v>
      </c>
      <c r="BN58" s="19">
        <v>5626</v>
      </c>
      <c r="BO58" s="19">
        <v>5604</v>
      </c>
      <c r="BP58" s="19">
        <v>5712</v>
      </c>
      <c r="BQ58" s="19">
        <v>5994</v>
      </c>
      <c r="BR58" s="19">
        <v>6078</v>
      </c>
      <c r="BS58" s="19">
        <v>6045</v>
      </c>
      <c r="BT58" s="19">
        <v>6113</v>
      </c>
      <c r="BU58" s="19">
        <v>6089</v>
      </c>
      <c r="BV58" s="19">
        <v>5954</v>
      </c>
      <c r="BW58" s="19">
        <v>6117</v>
      </c>
      <c r="BX58" s="19">
        <v>6284</v>
      </c>
      <c r="BY58" s="19">
        <v>6322</v>
      </c>
      <c r="BZ58" s="19">
        <v>6275</v>
      </c>
      <c r="CA58" s="19">
        <v>6304</v>
      </c>
      <c r="CB58" s="19">
        <v>6558</v>
      </c>
      <c r="CC58" s="19">
        <v>6838</v>
      </c>
      <c r="CD58" s="19">
        <v>6984</v>
      </c>
      <c r="CE58" s="19">
        <v>6906</v>
      </c>
      <c r="CF58" s="19">
        <v>6740</v>
      </c>
      <c r="CG58" s="19">
        <v>6815</v>
      </c>
      <c r="CH58" s="49">
        <v>6625</v>
      </c>
      <c r="CI58" s="49">
        <v>6546</v>
      </c>
      <c r="CJ58" s="49">
        <v>6591</v>
      </c>
      <c r="CK58" s="49">
        <v>6481</v>
      </c>
      <c r="CL58" s="49">
        <v>6544</v>
      </c>
      <c r="CM58" s="49">
        <v>6538</v>
      </c>
      <c r="CN58" s="49">
        <v>6519</v>
      </c>
      <c r="CO58" s="17" t="s">
        <v>109</v>
      </c>
      <c r="CT58" t="s">
        <v>109</v>
      </c>
      <c r="CV58" t="s">
        <v>109</v>
      </c>
      <c r="CX58">
        <v>92600</v>
      </c>
      <c r="CY58">
        <v>93500</v>
      </c>
      <c r="CZ58">
        <v>94700</v>
      </c>
      <c r="DA58">
        <v>96800</v>
      </c>
      <c r="DB58">
        <v>98100</v>
      </c>
      <c r="DC58">
        <v>98200</v>
      </c>
      <c r="DD58">
        <v>97400</v>
      </c>
      <c r="DE58">
        <v>96000</v>
      </c>
      <c r="DF58">
        <v>96000</v>
      </c>
      <c r="DG58">
        <v>97000</v>
      </c>
      <c r="DH58">
        <v>97400</v>
      </c>
      <c r="DI58">
        <v>98800</v>
      </c>
      <c r="DJ58">
        <v>99900</v>
      </c>
      <c r="DK58">
        <v>98900</v>
      </c>
      <c r="DL58">
        <v>99600</v>
      </c>
      <c r="DM58">
        <v>98300</v>
      </c>
      <c r="DN58">
        <v>97700</v>
      </c>
      <c r="DO58">
        <v>98100</v>
      </c>
      <c r="DP58">
        <v>98000</v>
      </c>
      <c r="DQ58">
        <v>98300</v>
      </c>
      <c r="DR58">
        <v>97500</v>
      </c>
      <c r="DS58">
        <v>97000</v>
      </c>
      <c r="DT58">
        <v>98900</v>
      </c>
      <c r="DU58">
        <v>98900</v>
      </c>
      <c r="DV58">
        <v>99300</v>
      </c>
      <c r="DW58">
        <v>99700</v>
      </c>
      <c r="DX58">
        <v>99800</v>
      </c>
      <c r="DY58" s="19"/>
      <c r="DZ58" s="19"/>
      <c r="EA58" s="19"/>
      <c r="EB58" s="19"/>
      <c r="ED58" s="31">
        <f t="shared" si="0"/>
        <v>3.6015118790496757E-2</v>
      </c>
      <c r="EE58" s="31">
        <f t="shared" si="1"/>
        <v>3.4684491978609629E-2</v>
      </c>
      <c r="EF58" s="31">
        <f t="shared" si="2"/>
        <v>3.6705385427666312E-2</v>
      </c>
      <c r="EG58" s="31">
        <f t="shared" si="3"/>
        <v>3.5010330578512397E-2</v>
      </c>
      <c r="EH58" s="31">
        <f t="shared" si="4"/>
        <v>3.5973496432212031E-2</v>
      </c>
      <c r="EI58" s="31">
        <f t="shared" si="5"/>
        <v>3.2454175152749488E-2</v>
      </c>
      <c r="EJ58" s="31">
        <f t="shared" si="6"/>
        <v>3.1704312114989731E-2</v>
      </c>
      <c r="EK58" s="31">
        <f t="shared" si="7"/>
        <v>3.0395833333333334E-2</v>
      </c>
      <c r="EL58" s="31">
        <f t="shared" si="8"/>
        <v>3.3229166666666664E-2</v>
      </c>
      <c r="EM58" s="31">
        <f t="shared" si="9"/>
        <v>3.4608247422680413E-2</v>
      </c>
      <c r="EN58" s="31">
        <f t="shared" si="10"/>
        <v>4.0369609856262832E-2</v>
      </c>
      <c r="EO58" s="31">
        <f t="shared" si="11"/>
        <v>4.7975708502024289E-2</v>
      </c>
      <c r="EP58" s="31">
        <f t="shared" si="12"/>
        <v>6.0120120120120121E-2</v>
      </c>
      <c r="EQ58" s="31">
        <f t="shared" si="13"/>
        <v>6.3205257836198181E-2</v>
      </c>
      <c r="ER58" s="31">
        <f t="shared" si="14"/>
        <v>6.4447791164658638E-2</v>
      </c>
      <c r="ES58" s="31">
        <f t="shared" si="15"/>
        <v>6.2512716174974572E-2</v>
      </c>
      <c r="ET58" s="31">
        <f t="shared" si="16"/>
        <v>6.4544524053224153E-2</v>
      </c>
      <c r="EU58" s="31">
        <f t="shared" si="17"/>
        <v>5.7635066258919468E-2</v>
      </c>
      <c r="EV58" s="31">
        <f t="shared" si="18"/>
        <v>5.8367346938775509E-2</v>
      </c>
      <c r="EW58" s="31">
        <f t="shared" si="19"/>
        <v>5.8107833163784331E-2</v>
      </c>
      <c r="EX58" s="31">
        <f t="shared" si="20"/>
        <v>6.2E-2</v>
      </c>
      <c r="EY58" s="31">
        <f t="shared" si="21"/>
        <v>6.1381443298969073E-2</v>
      </c>
      <c r="EZ58" s="31">
        <f t="shared" si="22"/>
        <v>6.3923154701718901E-2</v>
      </c>
      <c r="FA58" s="31">
        <f t="shared" si="23"/>
        <v>6.6309403437815981E-2</v>
      </c>
      <c r="FB58" s="50">
        <f t="shared" si="24"/>
        <v>6.9546827794561936E-2</v>
      </c>
      <c r="FC58" s="50">
        <f t="shared" si="25"/>
        <v>6.6449348044132397E-2</v>
      </c>
      <c r="FD58" s="50">
        <f t="shared" si="26"/>
        <v>6.4939879759519037E-2</v>
      </c>
    </row>
    <row r="59" spans="1:160" ht="15" x14ac:dyDescent="0.25">
      <c r="A59" s="17" t="s">
        <v>110</v>
      </c>
      <c r="B59" s="19">
        <v>1194</v>
      </c>
      <c r="C59" s="19">
        <v>1233</v>
      </c>
      <c r="D59" s="19">
        <v>1255</v>
      </c>
      <c r="E59" s="19">
        <v>1297</v>
      </c>
      <c r="F59" s="19">
        <v>1281</v>
      </c>
      <c r="G59" s="19">
        <v>1262</v>
      </c>
      <c r="H59" s="19">
        <v>1263</v>
      </c>
      <c r="I59" s="19">
        <v>1338</v>
      </c>
      <c r="J59" s="19">
        <v>1416</v>
      </c>
      <c r="K59" s="19">
        <v>1411</v>
      </c>
      <c r="L59" s="19">
        <v>1380</v>
      </c>
      <c r="M59" s="19">
        <v>1428</v>
      </c>
      <c r="N59" s="19">
        <v>1434</v>
      </c>
      <c r="O59" s="19">
        <v>1244</v>
      </c>
      <c r="P59" s="19">
        <v>1210</v>
      </c>
      <c r="Q59" s="19">
        <v>1258</v>
      </c>
      <c r="R59" s="19">
        <v>1313</v>
      </c>
      <c r="S59" s="19">
        <v>1387</v>
      </c>
      <c r="T59" s="19">
        <v>1374</v>
      </c>
      <c r="U59" s="19">
        <v>1442</v>
      </c>
      <c r="V59" s="19">
        <v>1477</v>
      </c>
      <c r="W59" s="19">
        <v>1415</v>
      </c>
      <c r="X59" s="19">
        <v>1407</v>
      </c>
      <c r="Y59" s="19">
        <v>1325</v>
      </c>
      <c r="Z59" s="19">
        <v>1270</v>
      </c>
      <c r="AA59" s="19">
        <v>1227</v>
      </c>
      <c r="AB59" s="19">
        <v>1241</v>
      </c>
      <c r="AC59" s="19">
        <v>1233</v>
      </c>
      <c r="AD59" s="19">
        <v>1206</v>
      </c>
      <c r="AE59" s="19">
        <v>1172</v>
      </c>
      <c r="AF59" s="19">
        <v>1172</v>
      </c>
      <c r="AG59" s="19">
        <v>1213</v>
      </c>
      <c r="AH59" s="19">
        <v>1215</v>
      </c>
      <c r="AI59" s="19">
        <v>1196</v>
      </c>
      <c r="AJ59" s="19">
        <v>1166</v>
      </c>
      <c r="AK59" s="19">
        <v>1182</v>
      </c>
      <c r="AL59" s="19">
        <v>1107</v>
      </c>
      <c r="AM59" s="19">
        <v>1089</v>
      </c>
      <c r="AN59" s="19">
        <v>1128</v>
      </c>
      <c r="AO59" s="19">
        <v>1155</v>
      </c>
      <c r="AP59" s="19">
        <v>1173</v>
      </c>
      <c r="AQ59" s="19">
        <v>1266</v>
      </c>
      <c r="AR59" s="19">
        <v>1374</v>
      </c>
      <c r="AS59" s="19">
        <v>1487</v>
      </c>
      <c r="AT59" s="19">
        <v>1763</v>
      </c>
      <c r="AU59" s="19">
        <v>1853</v>
      </c>
      <c r="AV59" s="19">
        <v>1891</v>
      </c>
      <c r="AW59" s="19">
        <v>1980</v>
      </c>
      <c r="AX59" s="19">
        <v>1965</v>
      </c>
      <c r="AY59" s="19">
        <v>1963</v>
      </c>
      <c r="AZ59" s="19">
        <v>1986</v>
      </c>
      <c r="BA59" s="19">
        <v>1976</v>
      </c>
      <c r="BB59" s="19">
        <v>2009</v>
      </c>
      <c r="BC59" s="19">
        <v>1920</v>
      </c>
      <c r="BD59" s="19">
        <v>1919</v>
      </c>
      <c r="BE59" s="19">
        <v>1917</v>
      </c>
      <c r="BF59" s="19">
        <v>1921</v>
      </c>
      <c r="BG59" s="19">
        <v>1906</v>
      </c>
      <c r="BH59" s="19">
        <v>1869</v>
      </c>
      <c r="BI59" s="19">
        <v>1819</v>
      </c>
      <c r="BJ59" s="19">
        <v>1758</v>
      </c>
      <c r="BK59" s="19">
        <v>1721</v>
      </c>
      <c r="BL59" s="19">
        <v>1695</v>
      </c>
      <c r="BM59" s="19">
        <v>1716</v>
      </c>
      <c r="BN59" s="19">
        <v>1699</v>
      </c>
      <c r="BO59" s="19">
        <v>1651</v>
      </c>
      <c r="BP59" s="19">
        <v>1639</v>
      </c>
      <c r="BQ59" s="19">
        <v>1726</v>
      </c>
      <c r="BR59" s="19">
        <v>1771</v>
      </c>
      <c r="BS59" s="19">
        <v>1723</v>
      </c>
      <c r="BT59" s="19">
        <v>1731</v>
      </c>
      <c r="BU59" s="19">
        <v>1659</v>
      </c>
      <c r="BV59" s="19">
        <v>1692</v>
      </c>
      <c r="BW59" s="19">
        <v>1699</v>
      </c>
      <c r="BX59" s="19">
        <v>1735</v>
      </c>
      <c r="BY59" s="19">
        <v>1761</v>
      </c>
      <c r="BZ59" s="19">
        <v>1791</v>
      </c>
      <c r="CA59" s="19">
        <v>1715</v>
      </c>
      <c r="CB59" s="19">
        <v>1678</v>
      </c>
      <c r="CC59" s="19">
        <v>1779</v>
      </c>
      <c r="CD59" s="19">
        <v>1849</v>
      </c>
      <c r="CE59" s="19">
        <v>1830</v>
      </c>
      <c r="CF59" s="19">
        <v>1779</v>
      </c>
      <c r="CG59" s="19">
        <v>1718</v>
      </c>
      <c r="CH59" s="49">
        <v>1669</v>
      </c>
      <c r="CI59" s="49">
        <v>1720</v>
      </c>
      <c r="CJ59" s="49">
        <v>1683</v>
      </c>
      <c r="CK59" s="49">
        <v>1693</v>
      </c>
      <c r="CL59" s="49">
        <v>1686</v>
      </c>
      <c r="CM59" s="49">
        <v>1651</v>
      </c>
      <c r="CN59" s="49">
        <v>1645</v>
      </c>
      <c r="CO59" s="17" t="s">
        <v>110</v>
      </c>
      <c r="CT59" t="s">
        <v>110</v>
      </c>
      <c r="CV59" t="s">
        <v>110</v>
      </c>
      <c r="CX59">
        <v>55700</v>
      </c>
      <c r="CY59">
        <v>59600</v>
      </c>
      <c r="CZ59">
        <v>61800</v>
      </c>
      <c r="DA59">
        <v>60200</v>
      </c>
      <c r="DB59">
        <v>58800</v>
      </c>
      <c r="DC59">
        <v>57200</v>
      </c>
      <c r="DD59">
        <v>58000</v>
      </c>
      <c r="DE59">
        <v>58000</v>
      </c>
      <c r="DF59">
        <v>63500</v>
      </c>
      <c r="DG59">
        <v>61000</v>
      </c>
      <c r="DH59">
        <v>60900</v>
      </c>
      <c r="DI59">
        <v>58900</v>
      </c>
      <c r="DJ59">
        <v>62900</v>
      </c>
      <c r="DK59">
        <v>63000</v>
      </c>
      <c r="DL59">
        <v>63800</v>
      </c>
      <c r="DM59">
        <v>64700</v>
      </c>
      <c r="DN59">
        <v>64100</v>
      </c>
      <c r="DO59">
        <v>65500</v>
      </c>
      <c r="DP59">
        <v>66800</v>
      </c>
      <c r="DQ59">
        <v>68500</v>
      </c>
      <c r="DR59">
        <v>69000</v>
      </c>
      <c r="DS59">
        <v>72300</v>
      </c>
      <c r="DT59">
        <v>71900</v>
      </c>
      <c r="DU59">
        <v>70600</v>
      </c>
      <c r="DV59">
        <v>69500</v>
      </c>
      <c r="DW59">
        <v>67800</v>
      </c>
      <c r="DX59">
        <v>69700</v>
      </c>
      <c r="DY59" s="19"/>
      <c r="DZ59" s="19"/>
      <c r="EA59" s="19"/>
      <c r="EB59" s="19"/>
      <c r="ED59" s="31">
        <f t="shared" si="0"/>
        <v>2.5332136445242369E-2</v>
      </c>
      <c r="EE59" s="31">
        <f t="shared" si="1"/>
        <v>2.4060402684563758E-2</v>
      </c>
      <c r="EF59" s="31">
        <f t="shared" si="2"/>
        <v>2.0355987055016182E-2</v>
      </c>
      <c r="EG59" s="31">
        <f t="shared" si="3"/>
        <v>2.2823920265780732E-2</v>
      </c>
      <c r="EH59" s="31">
        <f t="shared" si="4"/>
        <v>2.4064625850340134E-2</v>
      </c>
      <c r="EI59" s="31">
        <f t="shared" si="5"/>
        <v>2.2202797202797202E-2</v>
      </c>
      <c r="EJ59" s="31">
        <f t="shared" si="6"/>
        <v>2.1258620689655172E-2</v>
      </c>
      <c r="EK59" s="31">
        <f t="shared" si="7"/>
        <v>2.0206896551724137E-2</v>
      </c>
      <c r="EL59" s="31">
        <f t="shared" si="8"/>
        <v>1.8834645669291338E-2</v>
      </c>
      <c r="EM59" s="31">
        <f t="shared" si="9"/>
        <v>1.8147540983606558E-2</v>
      </c>
      <c r="EN59" s="31">
        <f t="shared" si="10"/>
        <v>1.896551724137931E-2</v>
      </c>
      <c r="EO59" s="31">
        <f t="shared" si="11"/>
        <v>2.3327674023769101E-2</v>
      </c>
      <c r="EP59" s="31">
        <f t="shared" si="12"/>
        <v>2.945945945945946E-2</v>
      </c>
      <c r="EQ59" s="31">
        <f t="shared" si="13"/>
        <v>3.1190476190476192E-2</v>
      </c>
      <c r="ER59" s="31">
        <f t="shared" si="14"/>
        <v>3.0971786833855798E-2</v>
      </c>
      <c r="ES59" s="31">
        <f t="shared" si="15"/>
        <v>2.9659969088098918E-2</v>
      </c>
      <c r="ET59" s="31">
        <f t="shared" si="16"/>
        <v>2.9734789391575662E-2</v>
      </c>
      <c r="EU59" s="31">
        <f t="shared" si="17"/>
        <v>2.6839694656488548E-2</v>
      </c>
      <c r="EV59" s="31">
        <f t="shared" si="18"/>
        <v>2.568862275449102E-2</v>
      </c>
      <c r="EW59" s="31">
        <f t="shared" si="19"/>
        <v>2.3927007299270074E-2</v>
      </c>
      <c r="EX59" s="31">
        <f t="shared" si="20"/>
        <v>2.4971014492753622E-2</v>
      </c>
      <c r="EY59" s="31">
        <f t="shared" si="21"/>
        <v>2.3402489626556017E-2</v>
      </c>
      <c r="EZ59" s="31">
        <f t="shared" si="22"/>
        <v>2.4492350486787204E-2</v>
      </c>
      <c r="FA59" s="31">
        <f t="shared" si="23"/>
        <v>2.376770538243626E-2</v>
      </c>
      <c r="FB59" s="50">
        <f t="shared" si="24"/>
        <v>2.6330935251798561E-2</v>
      </c>
      <c r="FC59" s="50">
        <f t="shared" si="25"/>
        <v>2.4616519174041299E-2</v>
      </c>
      <c r="FD59" s="50">
        <f t="shared" si="26"/>
        <v>2.4289813486370156E-2</v>
      </c>
    </row>
    <row r="60" spans="1:160" ht="15" x14ac:dyDescent="0.25">
      <c r="A60" s="17" t="s">
        <v>111</v>
      </c>
      <c r="B60" s="19">
        <v>4591</v>
      </c>
      <c r="C60" s="19">
        <v>4665</v>
      </c>
      <c r="D60" s="19">
        <v>4673</v>
      </c>
      <c r="E60" s="19">
        <v>4656</v>
      </c>
      <c r="F60" s="19">
        <v>4655</v>
      </c>
      <c r="G60" s="19">
        <v>4721</v>
      </c>
      <c r="H60" s="19">
        <v>4757</v>
      </c>
      <c r="I60" s="19">
        <v>5071</v>
      </c>
      <c r="J60" s="19">
        <v>5273</v>
      </c>
      <c r="K60" s="19">
        <v>5247</v>
      </c>
      <c r="L60" s="19">
        <v>5132</v>
      </c>
      <c r="M60" s="19">
        <v>5324</v>
      </c>
      <c r="N60" s="19">
        <v>5219</v>
      </c>
      <c r="O60" s="19">
        <v>4811</v>
      </c>
      <c r="P60" s="19">
        <v>4810</v>
      </c>
      <c r="Q60" s="19">
        <v>4929</v>
      </c>
      <c r="R60" s="19">
        <v>5136</v>
      </c>
      <c r="S60" s="19">
        <v>5225</v>
      </c>
      <c r="T60" s="19">
        <v>5213</v>
      </c>
      <c r="U60" s="19">
        <v>5493</v>
      </c>
      <c r="V60" s="19">
        <v>5460</v>
      </c>
      <c r="W60" s="19">
        <v>5345</v>
      </c>
      <c r="X60" s="19">
        <v>5279</v>
      </c>
      <c r="Y60" s="19">
        <v>5012</v>
      </c>
      <c r="Z60" s="19">
        <v>4684</v>
      </c>
      <c r="AA60" s="19">
        <v>4521</v>
      </c>
      <c r="AB60" s="19">
        <v>4564</v>
      </c>
      <c r="AC60" s="19">
        <v>4517</v>
      </c>
      <c r="AD60" s="19">
        <v>4422</v>
      </c>
      <c r="AE60" s="19">
        <v>4292</v>
      </c>
      <c r="AF60" s="19">
        <v>4315</v>
      </c>
      <c r="AG60" s="19">
        <v>4615</v>
      </c>
      <c r="AH60" s="19">
        <v>4619</v>
      </c>
      <c r="AI60" s="19">
        <v>4675</v>
      </c>
      <c r="AJ60" s="19">
        <v>4649</v>
      </c>
      <c r="AK60" s="19">
        <v>4708</v>
      </c>
      <c r="AL60" s="19">
        <v>4760</v>
      </c>
      <c r="AM60" s="19">
        <v>4805</v>
      </c>
      <c r="AN60" s="19">
        <v>5107</v>
      </c>
      <c r="AO60" s="19">
        <v>5213</v>
      </c>
      <c r="AP60" s="19">
        <v>5391</v>
      </c>
      <c r="AQ60" s="19">
        <v>6112</v>
      </c>
      <c r="AR60" s="19">
        <v>6811</v>
      </c>
      <c r="AS60" s="19">
        <v>7647</v>
      </c>
      <c r="AT60" s="19">
        <v>9230</v>
      </c>
      <c r="AU60" s="19">
        <v>9698</v>
      </c>
      <c r="AV60" s="19">
        <v>9948</v>
      </c>
      <c r="AW60" s="19">
        <v>9936</v>
      </c>
      <c r="AX60" s="19">
        <v>9939</v>
      </c>
      <c r="AY60" s="19">
        <v>9752</v>
      </c>
      <c r="AZ60" s="19">
        <v>9845</v>
      </c>
      <c r="BA60" s="19">
        <v>9727</v>
      </c>
      <c r="BB60" s="19">
        <v>9601</v>
      </c>
      <c r="BC60" s="19">
        <v>9393</v>
      </c>
      <c r="BD60" s="19">
        <v>9345</v>
      </c>
      <c r="BE60" s="19">
        <v>9835</v>
      </c>
      <c r="BF60" s="19">
        <v>9852</v>
      </c>
      <c r="BG60" s="19">
        <v>9642</v>
      </c>
      <c r="BH60" s="19">
        <v>9324</v>
      </c>
      <c r="BI60" s="19">
        <v>8841</v>
      </c>
      <c r="BJ60" s="19">
        <v>8383</v>
      </c>
      <c r="BK60" s="19">
        <v>8192</v>
      </c>
      <c r="BL60" s="19">
        <v>8161</v>
      </c>
      <c r="BM60" s="19">
        <v>8037</v>
      </c>
      <c r="BN60" s="19">
        <v>7996</v>
      </c>
      <c r="BO60" s="19">
        <v>7815</v>
      </c>
      <c r="BP60" s="19">
        <v>7828</v>
      </c>
      <c r="BQ60" s="19">
        <v>8309</v>
      </c>
      <c r="BR60" s="19">
        <v>8549</v>
      </c>
      <c r="BS60" s="19">
        <v>8486</v>
      </c>
      <c r="BT60" s="19">
        <v>8471</v>
      </c>
      <c r="BU60" s="19">
        <v>8293</v>
      </c>
      <c r="BV60" s="19">
        <v>8316</v>
      </c>
      <c r="BW60" s="19">
        <v>8555</v>
      </c>
      <c r="BX60" s="19">
        <v>8663</v>
      </c>
      <c r="BY60" s="19">
        <v>8757</v>
      </c>
      <c r="BZ60" s="19">
        <v>8798</v>
      </c>
      <c r="CA60" s="19">
        <v>8640</v>
      </c>
      <c r="CB60" s="19">
        <v>8561</v>
      </c>
      <c r="CC60" s="19">
        <v>9101</v>
      </c>
      <c r="CD60" s="19">
        <v>9401</v>
      </c>
      <c r="CE60" s="19">
        <v>9354</v>
      </c>
      <c r="CF60" s="19">
        <v>9086</v>
      </c>
      <c r="CG60" s="19">
        <v>8880</v>
      </c>
      <c r="CH60" s="49">
        <v>8589</v>
      </c>
      <c r="CI60" s="49">
        <v>8702</v>
      </c>
      <c r="CJ60" s="49">
        <v>8708</v>
      </c>
      <c r="CK60" s="49">
        <v>8817</v>
      </c>
      <c r="CL60" s="49">
        <v>8722</v>
      </c>
      <c r="CM60" s="49">
        <v>8466</v>
      </c>
      <c r="CN60" s="49">
        <v>8324</v>
      </c>
      <c r="CO60" s="17" t="s">
        <v>111</v>
      </c>
      <c r="CT60" t="s">
        <v>111</v>
      </c>
      <c r="CV60" t="s">
        <v>111</v>
      </c>
      <c r="CX60">
        <v>298300</v>
      </c>
      <c r="CY60">
        <v>298800</v>
      </c>
      <c r="CZ60">
        <v>305200</v>
      </c>
      <c r="DA60">
        <v>305900</v>
      </c>
      <c r="DB60">
        <v>304300</v>
      </c>
      <c r="DC60">
        <v>304700</v>
      </c>
      <c r="DD60">
        <v>303100</v>
      </c>
      <c r="DE60">
        <v>301400</v>
      </c>
      <c r="DF60">
        <v>313200</v>
      </c>
      <c r="DG60">
        <v>313500</v>
      </c>
      <c r="DH60">
        <v>311700</v>
      </c>
      <c r="DI60">
        <v>310100</v>
      </c>
      <c r="DJ60">
        <v>316000</v>
      </c>
      <c r="DK60">
        <v>316000</v>
      </c>
      <c r="DL60">
        <v>318100</v>
      </c>
      <c r="DM60">
        <v>316000</v>
      </c>
      <c r="DN60">
        <v>312600</v>
      </c>
      <c r="DO60">
        <v>314200</v>
      </c>
      <c r="DP60">
        <v>312600</v>
      </c>
      <c r="DQ60">
        <v>312700</v>
      </c>
      <c r="DR60">
        <v>314000</v>
      </c>
      <c r="DS60">
        <v>319600</v>
      </c>
      <c r="DT60">
        <v>320200</v>
      </c>
      <c r="DU60">
        <v>319500</v>
      </c>
      <c r="DV60">
        <v>319600</v>
      </c>
      <c r="DW60">
        <v>313400</v>
      </c>
      <c r="DX60">
        <v>317300</v>
      </c>
      <c r="DY60" s="19"/>
      <c r="DZ60" s="19"/>
      <c r="EA60" s="19"/>
      <c r="EB60" s="19"/>
      <c r="ED60" s="31">
        <f t="shared" si="0"/>
        <v>1.7589674824002682E-2</v>
      </c>
      <c r="EE60" s="31">
        <f t="shared" si="1"/>
        <v>1.7466532797858099E-2</v>
      </c>
      <c r="EF60" s="31">
        <f t="shared" si="2"/>
        <v>1.6150065530799475E-2</v>
      </c>
      <c r="EG60" s="31">
        <f t="shared" si="3"/>
        <v>1.7041516835567178E-2</v>
      </c>
      <c r="EH60" s="31">
        <f t="shared" si="4"/>
        <v>1.7564903056194545E-2</v>
      </c>
      <c r="EI60" s="31">
        <f t="shared" si="5"/>
        <v>1.537249753856252E-2</v>
      </c>
      <c r="EJ60" s="31">
        <f t="shared" si="6"/>
        <v>1.4902672385351369E-2</v>
      </c>
      <c r="EK60" s="31">
        <f t="shared" si="7"/>
        <v>1.4316522893165229E-2</v>
      </c>
      <c r="EL60" s="31">
        <f t="shared" si="8"/>
        <v>1.4926564495530013E-2</v>
      </c>
      <c r="EM60" s="31">
        <f t="shared" si="9"/>
        <v>1.518341307814992E-2</v>
      </c>
      <c r="EN60" s="31">
        <f t="shared" si="10"/>
        <v>1.6724414501122876E-2</v>
      </c>
      <c r="EO60" s="31">
        <f t="shared" si="11"/>
        <v>2.1963882618510157E-2</v>
      </c>
      <c r="EP60" s="31">
        <f t="shared" si="12"/>
        <v>3.068987341772152E-2</v>
      </c>
      <c r="EQ60" s="31">
        <f t="shared" si="13"/>
        <v>3.1452531645569617E-2</v>
      </c>
      <c r="ER60" s="31">
        <f t="shared" si="14"/>
        <v>3.0578434454574033E-2</v>
      </c>
      <c r="ES60" s="31">
        <f t="shared" si="15"/>
        <v>2.9572784810126582E-2</v>
      </c>
      <c r="ET60" s="31">
        <f t="shared" si="16"/>
        <v>3.0844529750479847E-2</v>
      </c>
      <c r="EU60" s="31">
        <f t="shared" si="17"/>
        <v>2.6680458306810949E-2</v>
      </c>
      <c r="EV60" s="31">
        <f t="shared" si="18"/>
        <v>2.571017274472169E-2</v>
      </c>
      <c r="EW60" s="31">
        <f t="shared" si="19"/>
        <v>2.5033578509753757E-2</v>
      </c>
      <c r="EX60" s="31">
        <f t="shared" si="20"/>
        <v>2.7025477707006369E-2</v>
      </c>
      <c r="EY60" s="31">
        <f t="shared" si="21"/>
        <v>2.6020025031289112E-2</v>
      </c>
      <c r="EZ60" s="31">
        <f t="shared" si="22"/>
        <v>2.7348532167395377E-2</v>
      </c>
      <c r="FA60" s="31">
        <f t="shared" si="23"/>
        <v>2.6794992175273865E-2</v>
      </c>
      <c r="FB60" s="50">
        <f t="shared" si="24"/>
        <v>2.9267834793491865E-2</v>
      </c>
      <c r="FC60" s="50">
        <f t="shared" si="25"/>
        <v>2.7405871091257181E-2</v>
      </c>
      <c r="FD60" s="50">
        <f t="shared" si="26"/>
        <v>2.7787582729278285E-2</v>
      </c>
    </row>
    <row r="61" spans="1:160" ht="15" x14ac:dyDescent="0.25">
      <c r="A61" s="17" t="s">
        <v>112</v>
      </c>
      <c r="B61" s="19">
        <v>5441</v>
      </c>
      <c r="C61" s="19">
        <v>5407</v>
      </c>
      <c r="D61" s="19">
        <v>5376</v>
      </c>
      <c r="E61" s="19">
        <v>5374</v>
      </c>
      <c r="F61" s="19">
        <v>5449</v>
      </c>
      <c r="G61" s="19">
        <v>5441</v>
      </c>
      <c r="H61" s="19">
        <v>5490</v>
      </c>
      <c r="I61" s="19">
        <v>5587</v>
      </c>
      <c r="J61" s="19">
        <v>5730</v>
      </c>
      <c r="K61" s="19">
        <v>5614</v>
      </c>
      <c r="L61" s="19">
        <v>5590</v>
      </c>
      <c r="M61" s="19">
        <v>5520</v>
      </c>
      <c r="N61" s="19">
        <v>5455</v>
      </c>
      <c r="O61" s="19">
        <v>5444</v>
      </c>
      <c r="P61" s="19">
        <v>5356</v>
      </c>
      <c r="Q61" s="19">
        <v>5355</v>
      </c>
      <c r="R61" s="19">
        <v>5213</v>
      </c>
      <c r="S61" s="19">
        <v>5106</v>
      </c>
      <c r="T61" s="19">
        <v>4857</v>
      </c>
      <c r="U61" s="19">
        <v>4904</v>
      </c>
      <c r="V61" s="19">
        <v>4887</v>
      </c>
      <c r="W61" s="19">
        <v>4863</v>
      </c>
      <c r="X61" s="19">
        <v>4597</v>
      </c>
      <c r="Y61" s="19">
        <v>4429</v>
      </c>
      <c r="Z61" s="19">
        <v>4215</v>
      </c>
      <c r="AA61" s="19">
        <v>4170</v>
      </c>
      <c r="AB61" s="19">
        <v>4120</v>
      </c>
      <c r="AC61" s="19">
        <v>4065</v>
      </c>
      <c r="AD61" s="19">
        <v>4025</v>
      </c>
      <c r="AE61" s="19">
        <v>3957</v>
      </c>
      <c r="AF61" s="19">
        <v>3902</v>
      </c>
      <c r="AG61" s="19">
        <v>3888</v>
      </c>
      <c r="AH61" s="19">
        <v>3839</v>
      </c>
      <c r="AI61" s="19">
        <v>3839</v>
      </c>
      <c r="AJ61" s="19">
        <v>3782</v>
      </c>
      <c r="AK61" s="19">
        <v>3784</v>
      </c>
      <c r="AL61" s="19">
        <v>3833</v>
      </c>
      <c r="AM61" s="19">
        <v>3832</v>
      </c>
      <c r="AN61" s="19">
        <v>3883</v>
      </c>
      <c r="AO61" s="19">
        <v>3956</v>
      </c>
      <c r="AP61" s="19">
        <v>4066</v>
      </c>
      <c r="AQ61" s="19">
        <v>4225</v>
      </c>
      <c r="AR61" s="19">
        <v>4367</v>
      </c>
      <c r="AS61" s="19">
        <v>4642</v>
      </c>
      <c r="AT61" s="19">
        <v>5052</v>
      </c>
      <c r="AU61" s="19">
        <v>5209</v>
      </c>
      <c r="AV61" s="19">
        <v>5342</v>
      </c>
      <c r="AW61" s="19">
        <v>5353</v>
      </c>
      <c r="AX61" s="19">
        <v>5411</v>
      </c>
      <c r="AY61" s="19">
        <v>5633</v>
      </c>
      <c r="AZ61" s="19">
        <v>5725</v>
      </c>
      <c r="BA61" s="19">
        <v>5842</v>
      </c>
      <c r="BB61" s="19">
        <v>6005</v>
      </c>
      <c r="BC61" s="19">
        <v>6017</v>
      </c>
      <c r="BD61" s="19">
        <v>5974</v>
      </c>
      <c r="BE61" s="19">
        <v>5979</v>
      </c>
      <c r="BF61" s="19">
        <v>5935</v>
      </c>
      <c r="BG61" s="19">
        <v>5932</v>
      </c>
      <c r="BH61" s="19">
        <v>5840</v>
      </c>
      <c r="BI61" s="19">
        <v>5650</v>
      </c>
      <c r="BJ61" s="19">
        <v>5479</v>
      </c>
      <c r="BK61" s="19">
        <v>5562</v>
      </c>
      <c r="BL61" s="19">
        <v>5522</v>
      </c>
      <c r="BM61" s="19">
        <v>5549</v>
      </c>
      <c r="BN61" s="19">
        <v>5503</v>
      </c>
      <c r="BO61" s="19">
        <v>5308</v>
      </c>
      <c r="BP61" s="19">
        <v>5177</v>
      </c>
      <c r="BQ61" s="19">
        <v>5415</v>
      </c>
      <c r="BR61" s="19">
        <v>5449</v>
      </c>
      <c r="BS61" s="19">
        <v>5352</v>
      </c>
      <c r="BT61" s="19">
        <v>5578</v>
      </c>
      <c r="BU61" s="19">
        <v>5656</v>
      </c>
      <c r="BV61" s="19">
        <v>5652</v>
      </c>
      <c r="BW61" s="19">
        <v>5595</v>
      </c>
      <c r="BX61" s="19">
        <v>5680</v>
      </c>
      <c r="BY61" s="19">
        <v>5669</v>
      </c>
      <c r="BZ61" s="19">
        <v>5694</v>
      </c>
      <c r="CA61" s="19">
        <v>5620</v>
      </c>
      <c r="CB61" s="19">
        <v>5598</v>
      </c>
      <c r="CC61" s="19">
        <v>5578</v>
      </c>
      <c r="CD61" s="19">
        <v>5586</v>
      </c>
      <c r="CE61" s="19">
        <v>5562</v>
      </c>
      <c r="CF61" s="19">
        <v>5419</v>
      </c>
      <c r="CG61" s="19">
        <v>5315</v>
      </c>
      <c r="CH61" s="49">
        <v>5237</v>
      </c>
      <c r="CI61" s="49">
        <v>5224</v>
      </c>
      <c r="CJ61" s="49">
        <v>5201</v>
      </c>
      <c r="CK61" s="49">
        <v>5269</v>
      </c>
      <c r="CL61" s="49">
        <v>5174</v>
      </c>
      <c r="CM61" s="49">
        <v>5179</v>
      </c>
      <c r="CN61" s="49">
        <v>5074</v>
      </c>
      <c r="CO61" s="17" t="s">
        <v>112</v>
      </c>
      <c r="CT61" t="s">
        <v>112</v>
      </c>
      <c r="CV61" t="s">
        <v>112</v>
      </c>
      <c r="CX61">
        <v>109200</v>
      </c>
      <c r="CY61">
        <v>111400</v>
      </c>
      <c r="CZ61">
        <v>118000</v>
      </c>
      <c r="DA61">
        <v>115800</v>
      </c>
      <c r="DB61">
        <v>116200</v>
      </c>
      <c r="DC61">
        <v>115700</v>
      </c>
      <c r="DD61">
        <v>112700</v>
      </c>
      <c r="DE61">
        <v>118000</v>
      </c>
      <c r="DF61">
        <v>119300</v>
      </c>
      <c r="DG61">
        <v>118900</v>
      </c>
      <c r="DH61">
        <v>120800</v>
      </c>
      <c r="DI61">
        <v>120200</v>
      </c>
      <c r="DJ61">
        <v>119400</v>
      </c>
      <c r="DK61">
        <v>121800</v>
      </c>
      <c r="DL61">
        <v>119900</v>
      </c>
      <c r="DM61">
        <v>122100</v>
      </c>
      <c r="DN61">
        <v>127800</v>
      </c>
      <c r="DO61">
        <v>123000</v>
      </c>
      <c r="DP61">
        <v>124500</v>
      </c>
      <c r="DQ61">
        <v>128000</v>
      </c>
      <c r="DR61">
        <v>126900</v>
      </c>
      <c r="DS61">
        <v>128700</v>
      </c>
      <c r="DT61">
        <v>128200</v>
      </c>
      <c r="DU61">
        <v>118300</v>
      </c>
      <c r="DV61">
        <v>115200</v>
      </c>
      <c r="DW61">
        <v>118400</v>
      </c>
      <c r="DX61">
        <v>120000</v>
      </c>
      <c r="DY61" s="19"/>
      <c r="DZ61" s="19"/>
      <c r="EA61" s="19"/>
      <c r="EB61" s="19"/>
      <c r="ED61" s="31">
        <f t="shared" si="0"/>
        <v>5.1410256410256414E-2</v>
      </c>
      <c r="EE61" s="31">
        <f t="shared" si="1"/>
        <v>4.8967684021543986E-2</v>
      </c>
      <c r="EF61" s="31">
        <f t="shared" si="2"/>
        <v>4.5381355932203389E-2</v>
      </c>
      <c r="EG61" s="31">
        <f t="shared" si="3"/>
        <v>4.1943005181347151E-2</v>
      </c>
      <c r="EH61" s="31">
        <f t="shared" si="4"/>
        <v>4.1850258175559381E-2</v>
      </c>
      <c r="EI61" s="31">
        <f t="shared" si="5"/>
        <v>3.6430423509075195E-2</v>
      </c>
      <c r="EJ61" s="31">
        <f t="shared" si="6"/>
        <v>3.6069210292812778E-2</v>
      </c>
      <c r="EK61" s="31">
        <f t="shared" si="7"/>
        <v>3.3067796610169495E-2</v>
      </c>
      <c r="EL61" s="31">
        <f t="shared" si="8"/>
        <v>3.2179379715004189E-2</v>
      </c>
      <c r="EM61" s="31">
        <f t="shared" si="9"/>
        <v>3.2237174095878889E-2</v>
      </c>
      <c r="EN61" s="31">
        <f t="shared" si="10"/>
        <v>3.2748344370860924E-2</v>
      </c>
      <c r="EO61" s="31">
        <f t="shared" si="11"/>
        <v>3.6331114808652247E-2</v>
      </c>
      <c r="EP61" s="31">
        <f t="shared" si="12"/>
        <v>4.3626465661641543E-2</v>
      </c>
      <c r="EQ61" s="31">
        <f t="shared" si="13"/>
        <v>4.4425287356321841E-2</v>
      </c>
      <c r="ER61" s="31">
        <f t="shared" si="14"/>
        <v>4.8723936613844873E-2</v>
      </c>
      <c r="ES61" s="31">
        <f t="shared" si="15"/>
        <v>4.8927108927108928E-2</v>
      </c>
      <c r="ET61" s="31">
        <f t="shared" si="16"/>
        <v>4.6416275430359935E-2</v>
      </c>
      <c r="EU61" s="31">
        <f t="shared" si="17"/>
        <v>4.4544715447154472E-2</v>
      </c>
      <c r="EV61" s="31">
        <f t="shared" si="18"/>
        <v>4.4570281124497992E-2</v>
      </c>
      <c r="EW61" s="31">
        <f t="shared" si="19"/>
        <v>4.0445312499999997E-2</v>
      </c>
      <c r="EX61" s="31">
        <f t="shared" si="20"/>
        <v>4.2174940898345156E-2</v>
      </c>
      <c r="EY61" s="31">
        <f t="shared" si="21"/>
        <v>4.3916083916083919E-2</v>
      </c>
      <c r="EZ61" s="31">
        <f t="shared" si="22"/>
        <v>4.4219968798751952E-2</v>
      </c>
      <c r="FA61" s="31">
        <f t="shared" si="23"/>
        <v>4.7320371935756549E-2</v>
      </c>
      <c r="FB61" s="50">
        <f t="shared" si="24"/>
        <v>4.8281249999999998E-2</v>
      </c>
      <c r="FC61" s="50">
        <f t="shared" si="25"/>
        <v>4.4231418918918922E-2</v>
      </c>
      <c r="FD61" s="50">
        <f t="shared" si="26"/>
        <v>4.3908333333333334E-2</v>
      </c>
    </row>
    <row r="62" spans="1:160" ht="15" x14ac:dyDescent="0.25">
      <c r="A62" s="17" t="s">
        <v>113</v>
      </c>
      <c r="B62" s="19">
        <v>1152</v>
      </c>
      <c r="C62" s="19">
        <v>1178</v>
      </c>
      <c r="D62" s="19">
        <v>1240</v>
      </c>
      <c r="E62" s="19">
        <v>1237</v>
      </c>
      <c r="F62" s="19">
        <v>1222</v>
      </c>
      <c r="G62" s="19">
        <v>1226</v>
      </c>
      <c r="H62" s="19">
        <v>1275</v>
      </c>
      <c r="I62" s="19">
        <v>1364</v>
      </c>
      <c r="J62" s="19">
        <v>1438</v>
      </c>
      <c r="K62" s="19">
        <v>1580</v>
      </c>
      <c r="L62" s="19">
        <v>1707</v>
      </c>
      <c r="M62" s="19">
        <v>1636</v>
      </c>
      <c r="N62" s="19">
        <v>1377</v>
      </c>
      <c r="O62" s="19">
        <v>1374</v>
      </c>
      <c r="P62" s="19">
        <v>1434</v>
      </c>
      <c r="Q62" s="19">
        <v>1405</v>
      </c>
      <c r="R62" s="19">
        <v>1377</v>
      </c>
      <c r="S62" s="19">
        <v>1353</v>
      </c>
      <c r="T62" s="19">
        <v>1327</v>
      </c>
      <c r="U62" s="19">
        <v>1394</v>
      </c>
      <c r="V62" s="19">
        <v>1382</v>
      </c>
      <c r="W62" s="19">
        <v>1413</v>
      </c>
      <c r="X62" s="19">
        <v>1267</v>
      </c>
      <c r="Y62" s="19">
        <v>1224</v>
      </c>
      <c r="Z62" s="19">
        <v>1152</v>
      </c>
      <c r="AA62" s="19">
        <v>1121</v>
      </c>
      <c r="AB62" s="19">
        <v>1104</v>
      </c>
      <c r="AC62" s="19">
        <v>1094</v>
      </c>
      <c r="AD62" s="19">
        <v>1065</v>
      </c>
      <c r="AE62" s="19">
        <v>1051</v>
      </c>
      <c r="AF62" s="19">
        <v>1130</v>
      </c>
      <c r="AG62" s="19">
        <v>1208</v>
      </c>
      <c r="AH62" s="19">
        <v>1218</v>
      </c>
      <c r="AI62" s="19">
        <v>1179</v>
      </c>
      <c r="AJ62" s="19">
        <v>1169</v>
      </c>
      <c r="AK62" s="19">
        <v>1208</v>
      </c>
      <c r="AL62" s="19">
        <v>1233</v>
      </c>
      <c r="AM62" s="19">
        <v>1313</v>
      </c>
      <c r="AN62" s="19">
        <v>1480</v>
      </c>
      <c r="AO62" s="19">
        <v>1569</v>
      </c>
      <c r="AP62" s="19">
        <v>1691</v>
      </c>
      <c r="AQ62" s="19">
        <v>1934</v>
      </c>
      <c r="AR62" s="19">
        <v>2324</v>
      </c>
      <c r="AS62" s="19">
        <v>2583</v>
      </c>
      <c r="AT62" s="19">
        <v>3167</v>
      </c>
      <c r="AU62" s="19">
        <v>3278</v>
      </c>
      <c r="AV62" s="19">
        <v>3425</v>
      </c>
      <c r="AW62" s="19">
        <v>3139</v>
      </c>
      <c r="AX62" s="19">
        <v>3085</v>
      </c>
      <c r="AY62" s="19">
        <v>3037</v>
      </c>
      <c r="AZ62" s="19">
        <v>3064</v>
      </c>
      <c r="BA62" s="19">
        <v>3005</v>
      </c>
      <c r="BB62" s="19">
        <v>2947</v>
      </c>
      <c r="BC62" s="19">
        <v>2918</v>
      </c>
      <c r="BD62" s="19">
        <v>2965</v>
      </c>
      <c r="BE62" s="19">
        <v>3088</v>
      </c>
      <c r="BF62" s="19">
        <v>3000</v>
      </c>
      <c r="BG62" s="19">
        <v>2904</v>
      </c>
      <c r="BH62" s="19">
        <v>2769</v>
      </c>
      <c r="BI62" s="19">
        <v>2571</v>
      </c>
      <c r="BJ62" s="19">
        <v>2448</v>
      </c>
      <c r="BK62" s="19">
        <v>2357</v>
      </c>
      <c r="BL62" s="19">
        <v>2354</v>
      </c>
      <c r="BM62" s="19">
        <v>2282</v>
      </c>
      <c r="BN62" s="19">
        <v>2209</v>
      </c>
      <c r="BO62" s="19">
        <v>2224</v>
      </c>
      <c r="BP62" s="19">
        <v>2313</v>
      </c>
      <c r="BQ62" s="19">
        <v>2430</v>
      </c>
      <c r="BR62" s="19">
        <v>2400</v>
      </c>
      <c r="BS62" s="19">
        <v>2423</v>
      </c>
      <c r="BT62" s="19">
        <v>2453</v>
      </c>
      <c r="BU62" s="19">
        <v>2416</v>
      </c>
      <c r="BV62" s="19">
        <v>2338</v>
      </c>
      <c r="BW62" s="19">
        <v>2357</v>
      </c>
      <c r="BX62" s="19">
        <v>2358</v>
      </c>
      <c r="BY62" s="19">
        <v>2344</v>
      </c>
      <c r="BZ62" s="19">
        <v>2218</v>
      </c>
      <c r="CA62" s="19">
        <v>2214</v>
      </c>
      <c r="CB62" s="19">
        <v>2227</v>
      </c>
      <c r="CC62" s="19">
        <v>2476</v>
      </c>
      <c r="CD62" s="19">
        <v>2541</v>
      </c>
      <c r="CE62" s="19">
        <v>2429</v>
      </c>
      <c r="CF62" s="19">
        <v>2339</v>
      </c>
      <c r="CG62" s="19">
        <v>2287</v>
      </c>
      <c r="CH62" s="49">
        <v>2223</v>
      </c>
      <c r="CI62" s="49">
        <v>2253</v>
      </c>
      <c r="CJ62" s="49">
        <v>2291</v>
      </c>
      <c r="CK62" s="49">
        <v>2250</v>
      </c>
      <c r="CL62" s="49">
        <v>2246</v>
      </c>
      <c r="CM62" s="49">
        <v>2152</v>
      </c>
      <c r="CN62" s="49">
        <v>2135</v>
      </c>
      <c r="CO62" s="17" t="s">
        <v>113</v>
      </c>
      <c r="CT62" t="s">
        <v>113</v>
      </c>
      <c r="CV62" t="s">
        <v>113</v>
      </c>
      <c r="CX62">
        <v>45100</v>
      </c>
      <c r="CY62">
        <v>43900</v>
      </c>
      <c r="CZ62">
        <v>47300</v>
      </c>
      <c r="DA62">
        <v>48100</v>
      </c>
      <c r="DB62">
        <v>49000</v>
      </c>
      <c r="DC62">
        <v>49500</v>
      </c>
      <c r="DD62">
        <v>47000</v>
      </c>
      <c r="DE62">
        <v>48600</v>
      </c>
      <c r="DF62">
        <v>47200</v>
      </c>
      <c r="DG62">
        <v>47700</v>
      </c>
      <c r="DH62">
        <v>44500</v>
      </c>
      <c r="DI62">
        <v>44000</v>
      </c>
      <c r="DJ62">
        <v>44600</v>
      </c>
      <c r="DK62">
        <v>44900</v>
      </c>
      <c r="DL62">
        <v>45000</v>
      </c>
      <c r="DM62">
        <v>45600</v>
      </c>
      <c r="DN62">
        <v>47900</v>
      </c>
      <c r="DO62">
        <v>49800</v>
      </c>
      <c r="DP62">
        <v>50500</v>
      </c>
      <c r="DQ62">
        <v>51000</v>
      </c>
      <c r="DR62">
        <v>50500</v>
      </c>
      <c r="DS62">
        <v>48700</v>
      </c>
      <c r="DT62">
        <v>48900</v>
      </c>
      <c r="DU62">
        <v>48600</v>
      </c>
      <c r="DV62">
        <v>46600</v>
      </c>
      <c r="DW62">
        <v>44000</v>
      </c>
      <c r="DX62">
        <v>45300</v>
      </c>
      <c r="DY62" s="19"/>
      <c r="DZ62" s="19"/>
      <c r="EA62" s="19"/>
      <c r="EB62" s="19"/>
      <c r="ED62" s="31">
        <f t="shared" si="0"/>
        <v>3.5033259423503327E-2</v>
      </c>
      <c r="EE62" s="31">
        <f t="shared" si="1"/>
        <v>3.1366742596810937E-2</v>
      </c>
      <c r="EF62" s="31">
        <f t="shared" si="2"/>
        <v>2.9704016913319239E-2</v>
      </c>
      <c r="EG62" s="31">
        <f t="shared" si="3"/>
        <v>2.7588357588357589E-2</v>
      </c>
      <c r="EH62" s="31">
        <f t="shared" si="4"/>
        <v>2.8836734693877552E-2</v>
      </c>
      <c r="EI62" s="31">
        <f t="shared" si="5"/>
        <v>2.3272727272727271E-2</v>
      </c>
      <c r="EJ62" s="31">
        <f t="shared" si="6"/>
        <v>2.3276595744680852E-2</v>
      </c>
      <c r="EK62" s="31">
        <f t="shared" si="7"/>
        <v>2.3251028806584362E-2</v>
      </c>
      <c r="EL62" s="31">
        <f t="shared" si="8"/>
        <v>2.4978813559322036E-2</v>
      </c>
      <c r="EM62" s="31">
        <f t="shared" si="9"/>
        <v>2.5849056603773585E-2</v>
      </c>
      <c r="EN62" s="31">
        <f t="shared" si="10"/>
        <v>3.5258426966292132E-2</v>
      </c>
      <c r="EO62" s="31">
        <f t="shared" si="11"/>
        <v>5.281818181818182E-2</v>
      </c>
      <c r="EP62" s="31">
        <f t="shared" si="12"/>
        <v>7.3497757847533637E-2</v>
      </c>
      <c r="EQ62" s="31">
        <f t="shared" si="13"/>
        <v>6.8708240534521153E-2</v>
      </c>
      <c r="ER62" s="31">
        <f t="shared" si="14"/>
        <v>6.6777777777777783E-2</v>
      </c>
      <c r="ES62" s="31">
        <f t="shared" si="15"/>
        <v>6.5021929824561397E-2</v>
      </c>
      <c r="ET62" s="31">
        <f t="shared" si="16"/>
        <v>6.0626304801670146E-2</v>
      </c>
      <c r="EU62" s="31">
        <f t="shared" si="17"/>
        <v>4.9156626506024099E-2</v>
      </c>
      <c r="EV62" s="31">
        <f t="shared" si="18"/>
        <v>4.5188118811881187E-2</v>
      </c>
      <c r="EW62" s="31">
        <f t="shared" si="19"/>
        <v>4.5352941176470589E-2</v>
      </c>
      <c r="EX62" s="31">
        <f t="shared" si="20"/>
        <v>4.7980198019801981E-2</v>
      </c>
      <c r="EY62" s="31">
        <f t="shared" si="21"/>
        <v>4.8008213552361394E-2</v>
      </c>
      <c r="EZ62" s="31">
        <f t="shared" si="22"/>
        <v>4.7934560327198367E-2</v>
      </c>
      <c r="FA62" s="31">
        <f t="shared" si="23"/>
        <v>4.5823045267489711E-2</v>
      </c>
      <c r="FB62" s="50">
        <f t="shared" si="24"/>
        <v>5.2124463519313304E-2</v>
      </c>
      <c r="FC62" s="50">
        <f t="shared" si="25"/>
        <v>5.0522727272727275E-2</v>
      </c>
      <c r="FD62" s="50">
        <f t="shared" si="26"/>
        <v>4.9668874172185427E-2</v>
      </c>
    </row>
    <row r="63" spans="1:160" ht="15" x14ac:dyDescent="0.25">
      <c r="A63" s="17" t="s">
        <v>114</v>
      </c>
      <c r="B63" s="19">
        <v>1310</v>
      </c>
      <c r="C63" s="19">
        <v>1323</v>
      </c>
      <c r="D63" s="19">
        <v>1366</v>
      </c>
      <c r="E63" s="19">
        <v>1410</v>
      </c>
      <c r="F63" s="19">
        <v>1387</v>
      </c>
      <c r="G63" s="19">
        <v>1460</v>
      </c>
      <c r="H63" s="19">
        <v>1501</v>
      </c>
      <c r="I63" s="19">
        <v>1570</v>
      </c>
      <c r="J63" s="19">
        <v>1680</v>
      </c>
      <c r="K63" s="19">
        <v>1721</v>
      </c>
      <c r="L63" s="19">
        <v>1695</v>
      </c>
      <c r="M63" s="19">
        <v>1684</v>
      </c>
      <c r="N63" s="19">
        <v>1597</v>
      </c>
      <c r="O63" s="19">
        <v>1682</v>
      </c>
      <c r="P63" s="19">
        <v>1645</v>
      </c>
      <c r="Q63" s="19">
        <v>1614</v>
      </c>
      <c r="R63" s="19">
        <v>1456</v>
      </c>
      <c r="S63" s="19">
        <v>1449</v>
      </c>
      <c r="T63" s="19">
        <v>1425</v>
      </c>
      <c r="U63" s="19">
        <v>1497</v>
      </c>
      <c r="V63" s="19">
        <v>1514</v>
      </c>
      <c r="W63" s="19">
        <v>1543</v>
      </c>
      <c r="X63" s="19">
        <v>1529</v>
      </c>
      <c r="Y63" s="19">
        <v>1376</v>
      </c>
      <c r="Z63" s="19">
        <v>1268</v>
      </c>
      <c r="AA63" s="19">
        <v>1233</v>
      </c>
      <c r="AB63" s="19">
        <v>1211</v>
      </c>
      <c r="AC63" s="19">
        <v>1161</v>
      </c>
      <c r="AD63" s="19">
        <v>1109</v>
      </c>
      <c r="AE63" s="19">
        <v>1053</v>
      </c>
      <c r="AF63" s="19">
        <v>1068</v>
      </c>
      <c r="AG63" s="19">
        <v>1201</v>
      </c>
      <c r="AH63" s="19">
        <v>1229</v>
      </c>
      <c r="AI63" s="19">
        <v>1184</v>
      </c>
      <c r="AJ63" s="19">
        <v>1186</v>
      </c>
      <c r="AK63" s="19">
        <v>1206</v>
      </c>
      <c r="AL63" s="19">
        <v>1178</v>
      </c>
      <c r="AM63" s="19">
        <v>1168</v>
      </c>
      <c r="AN63" s="19">
        <v>1314</v>
      </c>
      <c r="AO63" s="19">
        <v>1329</v>
      </c>
      <c r="AP63" s="19">
        <v>1370</v>
      </c>
      <c r="AQ63" s="19">
        <v>1556</v>
      </c>
      <c r="AR63" s="19">
        <v>1772</v>
      </c>
      <c r="AS63" s="19">
        <v>1986</v>
      </c>
      <c r="AT63" s="19">
        <v>2299</v>
      </c>
      <c r="AU63" s="19">
        <v>2390</v>
      </c>
      <c r="AV63" s="19">
        <v>2432</v>
      </c>
      <c r="AW63" s="19">
        <v>2357</v>
      </c>
      <c r="AX63" s="19">
        <v>2309</v>
      </c>
      <c r="AY63" s="19">
        <v>2281</v>
      </c>
      <c r="AZ63" s="19">
        <v>2384</v>
      </c>
      <c r="BA63" s="19">
        <v>2324</v>
      </c>
      <c r="BB63" s="19">
        <v>2339</v>
      </c>
      <c r="BC63" s="19">
        <v>2367</v>
      </c>
      <c r="BD63" s="19">
        <v>2374</v>
      </c>
      <c r="BE63" s="19">
        <v>2556</v>
      </c>
      <c r="BF63" s="19">
        <v>2610</v>
      </c>
      <c r="BG63" s="19">
        <v>2507</v>
      </c>
      <c r="BH63" s="19">
        <v>2383</v>
      </c>
      <c r="BI63" s="19">
        <v>2229</v>
      </c>
      <c r="BJ63" s="19">
        <v>2117</v>
      </c>
      <c r="BK63" s="19">
        <v>2073</v>
      </c>
      <c r="BL63" s="19">
        <v>2077</v>
      </c>
      <c r="BM63" s="19">
        <v>2095</v>
      </c>
      <c r="BN63" s="19">
        <v>2022</v>
      </c>
      <c r="BO63" s="19">
        <v>1986</v>
      </c>
      <c r="BP63" s="19">
        <v>1981</v>
      </c>
      <c r="BQ63" s="19">
        <v>2173</v>
      </c>
      <c r="BR63" s="19">
        <v>2279</v>
      </c>
      <c r="BS63" s="19">
        <v>2273</v>
      </c>
      <c r="BT63" s="19">
        <v>2305</v>
      </c>
      <c r="BU63" s="19">
        <v>2286</v>
      </c>
      <c r="BV63" s="19">
        <v>2240</v>
      </c>
      <c r="BW63" s="19">
        <v>2273</v>
      </c>
      <c r="BX63" s="19">
        <v>2368</v>
      </c>
      <c r="BY63" s="19">
        <v>2352</v>
      </c>
      <c r="BZ63" s="19">
        <v>2426</v>
      </c>
      <c r="CA63" s="19">
        <v>2414</v>
      </c>
      <c r="CB63" s="19">
        <v>2451</v>
      </c>
      <c r="CC63" s="19">
        <v>2582</v>
      </c>
      <c r="CD63" s="19">
        <v>2655</v>
      </c>
      <c r="CE63" s="19">
        <v>2583</v>
      </c>
      <c r="CF63" s="19">
        <v>2524</v>
      </c>
      <c r="CG63" s="19">
        <v>2455</v>
      </c>
      <c r="CH63" s="49">
        <v>2380</v>
      </c>
      <c r="CI63" s="49">
        <v>2376</v>
      </c>
      <c r="CJ63" s="49">
        <v>2372</v>
      </c>
      <c r="CK63" s="49">
        <v>2381</v>
      </c>
      <c r="CL63" s="49">
        <v>2303</v>
      </c>
      <c r="CM63" s="49">
        <v>2230</v>
      </c>
      <c r="CN63" s="49">
        <v>2271</v>
      </c>
      <c r="CO63" s="17" t="s">
        <v>114</v>
      </c>
      <c r="CT63" t="s">
        <v>114</v>
      </c>
      <c r="CV63" t="s">
        <v>114</v>
      </c>
      <c r="CX63">
        <v>70900</v>
      </c>
      <c r="CY63">
        <v>71600</v>
      </c>
      <c r="CZ63">
        <v>72700</v>
      </c>
      <c r="DA63">
        <v>72400</v>
      </c>
      <c r="DB63">
        <v>72100</v>
      </c>
      <c r="DC63">
        <v>72200</v>
      </c>
      <c r="DD63">
        <v>73500</v>
      </c>
      <c r="DE63">
        <v>74400</v>
      </c>
      <c r="DF63">
        <v>75300</v>
      </c>
      <c r="DG63">
        <v>73600</v>
      </c>
      <c r="DH63">
        <v>71100</v>
      </c>
      <c r="DI63">
        <v>74100</v>
      </c>
      <c r="DJ63">
        <v>72300</v>
      </c>
      <c r="DK63">
        <v>73700</v>
      </c>
      <c r="DL63">
        <v>73000</v>
      </c>
      <c r="DM63">
        <v>71800</v>
      </c>
      <c r="DN63">
        <v>73400</v>
      </c>
      <c r="DO63">
        <v>73900</v>
      </c>
      <c r="DP63">
        <v>76200</v>
      </c>
      <c r="DQ63">
        <v>77000</v>
      </c>
      <c r="DR63">
        <v>74800</v>
      </c>
      <c r="DS63">
        <v>71800</v>
      </c>
      <c r="DT63">
        <v>74800</v>
      </c>
      <c r="DU63">
        <v>71600</v>
      </c>
      <c r="DV63">
        <v>72000</v>
      </c>
      <c r="DW63">
        <v>72300</v>
      </c>
      <c r="DX63">
        <v>70900</v>
      </c>
      <c r="DY63" s="19"/>
      <c r="DZ63" s="19"/>
      <c r="EA63" s="19"/>
      <c r="EB63" s="19"/>
      <c r="ED63" s="31">
        <f t="shared" si="0"/>
        <v>2.4273624823695345E-2</v>
      </c>
      <c r="EE63" s="31">
        <f t="shared" si="1"/>
        <v>2.2304469273743018E-2</v>
      </c>
      <c r="EF63" s="31">
        <f t="shared" si="2"/>
        <v>2.2200825309491058E-2</v>
      </c>
      <c r="EG63" s="31">
        <f t="shared" si="3"/>
        <v>1.9682320441988949E-2</v>
      </c>
      <c r="EH63" s="31">
        <f t="shared" si="4"/>
        <v>2.1400832177531207E-2</v>
      </c>
      <c r="EI63" s="31">
        <f t="shared" si="5"/>
        <v>1.7562326869806095E-2</v>
      </c>
      <c r="EJ63" s="31">
        <f t="shared" si="6"/>
        <v>1.579591836734694E-2</v>
      </c>
      <c r="EK63" s="31">
        <f t="shared" si="7"/>
        <v>1.4354838709677419E-2</v>
      </c>
      <c r="EL63" s="31">
        <f t="shared" si="8"/>
        <v>1.5723771580345287E-2</v>
      </c>
      <c r="EM63" s="31">
        <f t="shared" si="9"/>
        <v>1.6005434782608696E-2</v>
      </c>
      <c r="EN63" s="31">
        <f t="shared" si="10"/>
        <v>1.8691983122362869E-2</v>
      </c>
      <c r="EO63" s="31">
        <f t="shared" si="11"/>
        <v>2.3913630229419704E-2</v>
      </c>
      <c r="EP63" s="31">
        <f t="shared" si="12"/>
        <v>3.3056708160442601E-2</v>
      </c>
      <c r="EQ63" s="31">
        <f t="shared" si="13"/>
        <v>3.1329715061058347E-2</v>
      </c>
      <c r="ER63" s="31">
        <f t="shared" si="14"/>
        <v>3.1835616438356161E-2</v>
      </c>
      <c r="ES63" s="31">
        <f t="shared" si="15"/>
        <v>3.3064066852367686E-2</v>
      </c>
      <c r="ET63" s="31">
        <f t="shared" si="16"/>
        <v>3.4155313351498635E-2</v>
      </c>
      <c r="EU63" s="31">
        <f t="shared" si="17"/>
        <v>2.8646820027063598E-2</v>
      </c>
      <c r="EV63" s="31">
        <f t="shared" si="18"/>
        <v>2.7493438320209975E-2</v>
      </c>
      <c r="EW63" s="31">
        <f t="shared" si="19"/>
        <v>2.5727272727272727E-2</v>
      </c>
      <c r="EX63" s="31">
        <f t="shared" si="20"/>
        <v>3.0387700534759358E-2</v>
      </c>
      <c r="EY63" s="31">
        <f t="shared" si="21"/>
        <v>3.1197771587743731E-2</v>
      </c>
      <c r="EZ63" s="31">
        <f t="shared" si="22"/>
        <v>3.1443850267379676E-2</v>
      </c>
      <c r="FA63" s="31">
        <f t="shared" si="23"/>
        <v>3.4231843575418995E-2</v>
      </c>
      <c r="FB63" s="50">
        <f t="shared" si="24"/>
        <v>3.5874999999999997E-2</v>
      </c>
      <c r="FC63" s="50">
        <f t="shared" si="25"/>
        <v>3.2918395573997235E-2</v>
      </c>
      <c r="FD63" s="50">
        <f t="shared" si="26"/>
        <v>3.3582510578279268E-2</v>
      </c>
    </row>
    <row r="64" spans="1:160" ht="15" x14ac:dyDescent="0.25">
      <c r="A64" s="17" t="s">
        <v>115</v>
      </c>
      <c r="B64" s="19">
        <v>4651</v>
      </c>
      <c r="C64" s="19">
        <v>4806</v>
      </c>
      <c r="D64" s="19">
        <v>5006</v>
      </c>
      <c r="E64" s="19">
        <v>4981</v>
      </c>
      <c r="F64" s="19">
        <v>4991</v>
      </c>
      <c r="G64" s="19">
        <v>4949</v>
      </c>
      <c r="H64" s="19">
        <v>4923</v>
      </c>
      <c r="I64" s="19">
        <v>5376</v>
      </c>
      <c r="J64" s="19">
        <v>5454</v>
      </c>
      <c r="K64" s="19">
        <v>5453</v>
      </c>
      <c r="L64" s="19">
        <v>5382</v>
      </c>
      <c r="M64" s="19">
        <v>5228</v>
      </c>
      <c r="N64" s="19">
        <v>5052</v>
      </c>
      <c r="O64" s="19">
        <v>5158</v>
      </c>
      <c r="P64" s="19">
        <v>5261</v>
      </c>
      <c r="Q64" s="19">
        <v>5135</v>
      </c>
      <c r="R64" s="19">
        <v>4897</v>
      </c>
      <c r="S64" s="19">
        <v>4695</v>
      </c>
      <c r="T64" s="19">
        <v>4725</v>
      </c>
      <c r="U64" s="19">
        <v>4923</v>
      </c>
      <c r="V64" s="19">
        <v>5033</v>
      </c>
      <c r="W64" s="19">
        <v>4862</v>
      </c>
      <c r="X64" s="19">
        <v>4741</v>
      </c>
      <c r="Y64" s="19">
        <v>4601</v>
      </c>
      <c r="Z64" s="19">
        <v>4451</v>
      </c>
      <c r="AA64" s="19">
        <v>4470</v>
      </c>
      <c r="AB64" s="19">
        <v>4621</v>
      </c>
      <c r="AC64" s="19">
        <v>4488</v>
      </c>
      <c r="AD64" s="19">
        <v>4329</v>
      </c>
      <c r="AE64" s="19">
        <v>4258</v>
      </c>
      <c r="AF64" s="19">
        <v>4358</v>
      </c>
      <c r="AG64" s="19">
        <v>4617</v>
      </c>
      <c r="AH64" s="19">
        <v>4840</v>
      </c>
      <c r="AI64" s="19">
        <v>4805</v>
      </c>
      <c r="AJ64" s="19">
        <v>4823</v>
      </c>
      <c r="AK64" s="19">
        <v>4827</v>
      </c>
      <c r="AL64" s="19">
        <v>4815</v>
      </c>
      <c r="AM64" s="19">
        <v>5166</v>
      </c>
      <c r="AN64" s="19">
        <v>5628</v>
      </c>
      <c r="AO64" s="19">
        <v>5800</v>
      </c>
      <c r="AP64" s="19">
        <v>5856</v>
      </c>
      <c r="AQ64" s="19">
        <v>6188</v>
      </c>
      <c r="AR64" s="19">
        <v>6737</v>
      </c>
      <c r="AS64" s="19">
        <v>7344</v>
      </c>
      <c r="AT64" s="19">
        <v>8261</v>
      </c>
      <c r="AU64" s="19">
        <v>8573</v>
      </c>
      <c r="AV64" s="19">
        <v>8758</v>
      </c>
      <c r="AW64" s="19">
        <v>8863</v>
      </c>
      <c r="AX64" s="19">
        <v>8893</v>
      </c>
      <c r="AY64" s="19">
        <v>9156</v>
      </c>
      <c r="AZ64" s="19">
        <v>9630</v>
      </c>
      <c r="BA64" s="19">
        <v>9566</v>
      </c>
      <c r="BB64" s="19">
        <v>9435</v>
      </c>
      <c r="BC64" s="19">
        <v>9398</v>
      </c>
      <c r="BD64" s="19">
        <v>9257</v>
      </c>
      <c r="BE64" s="19">
        <v>9689</v>
      </c>
      <c r="BF64" s="19">
        <v>9897</v>
      </c>
      <c r="BG64" s="19">
        <v>9774</v>
      </c>
      <c r="BH64" s="19">
        <v>9633</v>
      </c>
      <c r="BI64" s="19">
        <v>9403</v>
      </c>
      <c r="BJ64" s="19">
        <v>8926</v>
      </c>
      <c r="BK64" s="19">
        <v>9028</v>
      </c>
      <c r="BL64" s="19">
        <v>9282</v>
      </c>
      <c r="BM64" s="19">
        <v>9279</v>
      </c>
      <c r="BN64" s="19">
        <v>9020</v>
      </c>
      <c r="BO64" s="19">
        <v>9230</v>
      </c>
      <c r="BP64" s="19">
        <v>9373</v>
      </c>
      <c r="BQ64" s="19">
        <v>9743</v>
      </c>
      <c r="BR64" s="19">
        <v>9841</v>
      </c>
      <c r="BS64" s="19">
        <v>9882</v>
      </c>
      <c r="BT64" s="19">
        <v>9780</v>
      </c>
      <c r="BU64" s="19">
        <v>9680</v>
      </c>
      <c r="BV64" s="19">
        <v>9646</v>
      </c>
      <c r="BW64" s="19">
        <v>10169</v>
      </c>
      <c r="BX64" s="19">
        <v>10428</v>
      </c>
      <c r="BY64" s="19">
        <v>10529</v>
      </c>
      <c r="BZ64" s="19">
        <v>10453</v>
      </c>
      <c r="CA64" s="19">
        <v>10409</v>
      </c>
      <c r="CB64" s="19">
        <v>10305</v>
      </c>
      <c r="CC64" s="19">
        <v>10789</v>
      </c>
      <c r="CD64" s="19">
        <v>11278</v>
      </c>
      <c r="CE64" s="19">
        <v>11239</v>
      </c>
      <c r="CF64" s="19">
        <v>10930</v>
      </c>
      <c r="CG64" s="19">
        <v>10731</v>
      </c>
      <c r="CH64" s="49">
        <v>10645</v>
      </c>
      <c r="CI64" s="49">
        <v>10670</v>
      </c>
      <c r="CJ64" s="49">
        <v>10801</v>
      </c>
      <c r="CK64" s="49">
        <v>10849</v>
      </c>
      <c r="CL64" s="49">
        <v>10727</v>
      </c>
      <c r="CM64" s="49">
        <v>10350</v>
      </c>
      <c r="CN64" s="49">
        <v>10289</v>
      </c>
      <c r="CO64" s="17" t="s">
        <v>115</v>
      </c>
      <c r="CT64" t="s">
        <v>115</v>
      </c>
      <c r="CV64" t="s">
        <v>115</v>
      </c>
      <c r="CX64">
        <v>153800</v>
      </c>
      <c r="CY64">
        <v>156700</v>
      </c>
      <c r="CZ64">
        <v>154700</v>
      </c>
      <c r="DA64">
        <v>154400</v>
      </c>
      <c r="DB64">
        <v>154500</v>
      </c>
      <c r="DC64">
        <v>156900</v>
      </c>
      <c r="DD64">
        <v>157000</v>
      </c>
      <c r="DE64">
        <v>161200</v>
      </c>
      <c r="DF64">
        <v>163000</v>
      </c>
      <c r="DG64">
        <v>164100</v>
      </c>
      <c r="DH64">
        <v>166800</v>
      </c>
      <c r="DI64">
        <v>167500</v>
      </c>
      <c r="DJ64">
        <v>167700</v>
      </c>
      <c r="DK64">
        <v>165600</v>
      </c>
      <c r="DL64">
        <v>169400</v>
      </c>
      <c r="DM64">
        <v>170100</v>
      </c>
      <c r="DN64">
        <v>171200</v>
      </c>
      <c r="DO64">
        <v>171400</v>
      </c>
      <c r="DP64">
        <v>170100</v>
      </c>
      <c r="DQ64">
        <v>168800</v>
      </c>
      <c r="DR64">
        <v>167300</v>
      </c>
      <c r="DS64">
        <v>172600</v>
      </c>
      <c r="DT64">
        <v>170900</v>
      </c>
      <c r="DU64">
        <v>172200</v>
      </c>
      <c r="DV64">
        <v>172100</v>
      </c>
      <c r="DW64">
        <v>171600</v>
      </c>
      <c r="DX64">
        <v>170000</v>
      </c>
      <c r="DY64" s="19"/>
      <c r="DZ64" s="19"/>
      <c r="EA64" s="19"/>
      <c r="EB64" s="19"/>
      <c r="ED64" s="31">
        <f t="shared" si="0"/>
        <v>3.5455136540962287E-2</v>
      </c>
      <c r="EE64" s="31">
        <f t="shared" si="1"/>
        <v>3.2239948947032547E-2</v>
      </c>
      <c r="EF64" s="31">
        <f t="shared" si="2"/>
        <v>3.319327731092437E-2</v>
      </c>
      <c r="EG64" s="31">
        <f t="shared" si="3"/>
        <v>3.0602331606217618E-2</v>
      </c>
      <c r="EH64" s="31">
        <f t="shared" si="4"/>
        <v>3.1469255663430423E-2</v>
      </c>
      <c r="EI64" s="31">
        <f t="shared" si="5"/>
        <v>2.8368387507966858E-2</v>
      </c>
      <c r="EJ64" s="31">
        <f t="shared" si="6"/>
        <v>2.8585987261146497E-2</v>
      </c>
      <c r="EK64" s="31">
        <f t="shared" si="7"/>
        <v>2.7034739454094292E-2</v>
      </c>
      <c r="EL64" s="31">
        <f t="shared" si="8"/>
        <v>2.9478527607361964E-2</v>
      </c>
      <c r="EM64" s="31">
        <f t="shared" si="9"/>
        <v>2.9341864716636197E-2</v>
      </c>
      <c r="EN64" s="31">
        <f t="shared" si="10"/>
        <v>3.4772182254196642E-2</v>
      </c>
      <c r="EO64" s="31">
        <f t="shared" si="11"/>
        <v>4.0220895522388063E-2</v>
      </c>
      <c r="EP64" s="31">
        <f t="shared" si="12"/>
        <v>5.1121049493142515E-2</v>
      </c>
      <c r="EQ64" s="31">
        <f t="shared" si="13"/>
        <v>5.3701690821256039E-2</v>
      </c>
      <c r="ER64" s="31">
        <f t="shared" si="14"/>
        <v>5.6469893742621013E-2</v>
      </c>
      <c r="ES64" s="31">
        <f t="shared" si="15"/>
        <v>5.4420928865373308E-2</v>
      </c>
      <c r="ET64" s="31">
        <f t="shared" si="16"/>
        <v>5.70911214953271E-2</v>
      </c>
      <c r="EU64" s="31">
        <f t="shared" si="17"/>
        <v>5.2077012835472579E-2</v>
      </c>
      <c r="EV64" s="31">
        <f t="shared" si="18"/>
        <v>5.455026455026455E-2</v>
      </c>
      <c r="EW64" s="31">
        <f t="shared" si="19"/>
        <v>5.552725118483412E-2</v>
      </c>
      <c r="EX64" s="31">
        <f t="shared" si="20"/>
        <v>5.906754333532576E-2</v>
      </c>
      <c r="EY64" s="31">
        <f t="shared" si="21"/>
        <v>5.5886442641946699E-2</v>
      </c>
      <c r="EZ64" s="31">
        <f t="shared" si="22"/>
        <v>6.16091281451141E-2</v>
      </c>
      <c r="FA64" s="31">
        <f t="shared" si="23"/>
        <v>5.9843205574912892E-2</v>
      </c>
      <c r="FB64" s="50">
        <f t="shared" si="24"/>
        <v>6.530505520046484E-2</v>
      </c>
      <c r="FC64" s="50">
        <f t="shared" si="25"/>
        <v>6.2033799533799533E-2</v>
      </c>
      <c r="FD64" s="50">
        <f t="shared" si="26"/>
        <v>6.3817647058823535E-2</v>
      </c>
    </row>
    <row r="65" spans="1:160" ht="15" x14ac:dyDescent="0.25">
      <c r="A65" s="17" t="s">
        <v>116</v>
      </c>
      <c r="B65" s="19">
        <v>1355</v>
      </c>
      <c r="C65" s="19">
        <v>1311</v>
      </c>
      <c r="D65" s="19">
        <v>1345</v>
      </c>
      <c r="E65" s="19">
        <v>1297</v>
      </c>
      <c r="F65" s="19">
        <v>1266</v>
      </c>
      <c r="G65" s="19">
        <v>1291</v>
      </c>
      <c r="H65" s="19">
        <v>1308</v>
      </c>
      <c r="I65" s="19">
        <v>1447</v>
      </c>
      <c r="J65" s="19">
        <v>1523</v>
      </c>
      <c r="K65" s="19">
        <v>1522</v>
      </c>
      <c r="L65" s="19">
        <v>1506</v>
      </c>
      <c r="M65" s="19">
        <v>1456</v>
      </c>
      <c r="N65" s="19">
        <v>1423</v>
      </c>
      <c r="O65" s="19">
        <v>1406</v>
      </c>
      <c r="P65" s="19">
        <v>1400</v>
      </c>
      <c r="Q65" s="19">
        <v>1306</v>
      </c>
      <c r="R65" s="19">
        <v>1285</v>
      </c>
      <c r="S65" s="19">
        <v>1219</v>
      </c>
      <c r="T65" s="19">
        <v>1251</v>
      </c>
      <c r="U65" s="19">
        <v>1410</v>
      </c>
      <c r="V65" s="19">
        <v>1419</v>
      </c>
      <c r="W65" s="19">
        <v>1360</v>
      </c>
      <c r="X65" s="19">
        <v>1238</v>
      </c>
      <c r="Y65" s="19">
        <v>1153</v>
      </c>
      <c r="Z65" s="19">
        <v>1123</v>
      </c>
      <c r="AA65" s="19">
        <v>1142</v>
      </c>
      <c r="AB65" s="19">
        <v>1082</v>
      </c>
      <c r="AC65" s="19">
        <v>1065</v>
      </c>
      <c r="AD65" s="19">
        <v>1037</v>
      </c>
      <c r="AE65" s="19">
        <v>1014</v>
      </c>
      <c r="AF65" s="19">
        <v>1030</v>
      </c>
      <c r="AG65" s="19">
        <v>1143</v>
      </c>
      <c r="AH65" s="19">
        <v>1181</v>
      </c>
      <c r="AI65" s="19">
        <v>1210</v>
      </c>
      <c r="AJ65" s="19">
        <v>1185</v>
      </c>
      <c r="AK65" s="19">
        <v>1182</v>
      </c>
      <c r="AL65" s="19">
        <v>1207</v>
      </c>
      <c r="AM65" s="19">
        <v>1225</v>
      </c>
      <c r="AN65" s="19">
        <v>1294</v>
      </c>
      <c r="AO65" s="19">
        <v>1278</v>
      </c>
      <c r="AP65" s="19">
        <v>1317</v>
      </c>
      <c r="AQ65" s="19">
        <v>1439</v>
      </c>
      <c r="AR65" s="19">
        <v>1540</v>
      </c>
      <c r="AS65" s="19">
        <v>1826</v>
      </c>
      <c r="AT65" s="19">
        <v>2133</v>
      </c>
      <c r="AU65" s="19">
        <v>2155</v>
      </c>
      <c r="AV65" s="19">
        <v>2225</v>
      </c>
      <c r="AW65" s="19">
        <v>2201</v>
      </c>
      <c r="AX65" s="19">
        <v>2085</v>
      </c>
      <c r="AY65" s="19">
        <v>2103</v>
      </c>
      <c r="AZ65" s="19">
        <v>2123</v>
      </c>
      <c r="BA65" s="19">
        <v>2100</v>
      </c>
      <c r="BB65" s="19">
        <v>2020</v>
      </c>
      <c r="BC65" s="19">
        <v>2001</v>
      </c>
      <c r="BD65" s="19">
        <v>1924</v>
      </c>
      <c r="BE65" s="19">
        <v>2113</v>
      </c>
      <c r="BF65" s="19">
        <v>2105</v>
      </c>
      <c r="BG65" s="19">
        <v>2034</v>
      </c>
      <c r="BH65" s="19">
        <v>1985</v>
      </c>
      <c r="BI65" s="19">
        <v>1993</v>
      </c>
      <c r="BJ65" s="19">
        <v>1914</v>
      </c>
      <c r="BK65" s="19">
        <v>1934</v>
      </c>
      <c r="BL65" s="19">
        <v>1921</v>
      </c>
      <c r="BM65" s="19">
        <v>1880</v>
      </c>
      <c r="BN65" s="19">
        <v>1798</v>
      </c>
      <c r="BO65" s="19">
        <v>1738</v>
      </c>
      <c r="BP65" s="19">
        <v>1763</v>
      </c>
      <c r="BQ65" s="19">
        <v>1941</v>
      </c>
      <c r="BR65" s="19">
        <v>2064</v>
      </c>
      <c r="BS65" s="19">
        <v>2074</v>
      </c>
      <c r="BT65" s="19">
        <v>2031</v>
      </c>
      <c r="BU65" s="19">
        <v>2031</v>
      </c>
      <c r="BV65" s="19">
        <v>1966</v>
      </c>
      <c r="BW65" s="19">
        <v>2038</v>
      </c>
      <c r="BX65" s="19">
        <v>2106</v>
      </c>
      <c r="BY65" s="19">
        <v>2103</v>
      </c>
      <c r="BZ65" s="19">
        <v>2010</v>
      </c>
      <c r="CA65" s="19">
        <v>2034</v>
      </c>
      <c r="CB65" s="19">
        <v>2001</v>
      </c>
      <c r="CC65" s="19">
        <v>2278</v>
      </c>
      <c r="CD65" s="19">
        <v>2401</v>
      </c>
      <c r="CE65" s="19">
        <v>2426</v>
      </c>
      <c r="CF65" s="19">
        <v>2397</v>
      </c>
      <c r="CG65" s="19">
        <v>2358</v>
      </c>
      <c r="CH65" s="49">
        <v>2278</v>
      </c>
      <c r="CI65" s="49">
        <v>2333</v>
      </c>
      <c r="CJ65" s="49">
        <v>2229</v>
      </c>
      <c r="CK65" s="49">
        <v>2140</v>
      </c>
      <c r="CL65" s="49">
        <v>2089</v>
      </c>
      <c r="CM65" s="49">
        <v>2053</v>
      </c>
      <c r="CN65" s="49">
        <v>2068</v>
      </c>
      <c r="CO65" s="17" t="s">
        <v>116</v>
      </c>
      <c r="CT65" t="s">
        <v>116</v>
      </c>
      <c r="CV65" t="s">
        <v>116</v>
      </c>
      <c r="CX65">
        <v>53500</v>
      </c>
      <c r="CY65">
        <v>53700</v>
      </c>
      <c r="CZ65">
        <v>52500</v>
      </c>
      <c r="DA65">
        <v>53500</v>
      </c>
      <c r="DB65">
        <v>54100</v>
      </c>
      <c r="DC65">
        <v>54200</v>
      </c>
      <c r="DD65">
        <v>54400</v>
      </c>
      <c r="DE65">
        <v>56000</v>
      </c>
      <c r="DF65">
        <v>54400</v>
      </c>
      <c r="DG65">
        <v>54800</v>
      </c>
      <c r="DH65">
        <v>53500</v>
      </c>
      <c r="DI65">
        <v>50900</v>
      </c>
      <c r="DJ65">
        <v>51100</v>
      </c>
      <c r="DK65">
        <v>50800</v>
      </c>
      <c r="DL65">
        <v>51200</v>
      </c>
      <c r="DM65">
        <v>53000</v>
      </c>
      <c r="DN65">
        <v>53400</v>
      </c>
      <c r="DO65">
        <v>54000</v>
      </c>
      <c r="DP65">
        <v>54700</v>
      </c>
      <c r="DQ65">
        <v>55100</v>
      </c>
      <c r="DR65">
        <v>54200</v>
      </c>
      <c r="DS65">
        <v>54700</v>
      </c>
      <c r="DT65">
        <v>53500</v>
      </c>
      <c r="DU65">
        <v>55600</v>
      </c>
      <c r="DV65">
        <v>56800</v>
      </c>
      <c r="DW65">
        <v>55000</v>
      </c>
      <c r="DX65">
        <v>56900</v>
      </c>
      <c r="DY65" s="19"/>
      <c r="DZ65" s="19"/>
      <c r="EA65" s="19"/>
      <c r="EB65" s="19"/>
      <c r="ED65" s="31">
        <f t="shared" si="0"/>
        <v>2.8448598130841121E-2</v>
      </c>
      <c r="EE65" s="31">
        <f t="shared" si="1"/>
        <v>2.6499068901303539E-2</v>
      </c>
      <c r="EF65" s="31">
        <f t="shared" si="2"/>
        <v>2.4876190476190475E-2</v>
      </c>
      <c r="EG65" s="31">
        <f t="shared" si="3"/>
        <v>2.3383177570093457E-2</v>
      </c>
      <c r="EH65" s="31">
        <f t="shared" si="4"/>
        <v>2.5138632162661736E-2</v>
      </c>
      <c r="EI65" s="31">
        <f t="shared" si="5"/>
        <v>2.0719557195571954E-2</v>
      </c>
      <c r="EJ65" s="31">
        <f t="shared" si="6"/>
        <v>1.9577205882352941E-2</v>
      </c>
      <c r="EK65" s="31">
        <f t="shared" si="7"/>
        <v>1.8392857142857141E-2</v>
      </c>
      <c r="EL65" s="31">
        <f t="shared" si="8"/>
        <v>2.224264705882353E-2</v>
      </c>
      <c r="EM65" s="31">
        <f t="shared" si="9"/>
        <v>2.2025547445255474E-2</v>
      </c>
      <c r="EN65" s="31">
        <f t="shared" si="10"/>
        <v>2.3887850467289719E-2</v>
      </c>
      <c r="EO65" s="31">
        <f t="shared" si="11"/>
        <v>3.0255402750491159E-2</v>
      </c>
      <c r="EP65" s="31">
        <f t="shared" si="12"/>
        <v>4.2172211350293545E-2</v>
      </c>
      <c r="EQ65" s="31">
        <f t="shared" si="13"/>
        <v>4.1043307086614175E-2</v>
      </c>
      <c r="ER65" s="31">
        <f t="shared" si="14"/>
        <v>4.1015625E-2</v>
      </c>
      <c r="ES65" s="31">
        <f t="shared" si="15"/>
        <v>3.6301886792452831E-2</v>
      </c>
      <c r="ET65" s="31">
        <f t="shared" si="16"/>
        <v>3.8089887640449439E-2</v>
      </c>
      <c r="EU65" s="31">
        <f t="shared" si="17"/>
        <v>3.5444444444444445E-2</v>
      </c>
      <c r="EV65" s="31">
        <f t="shared" si="18"/>
        <v>3.436928702010969E-2</v>
      </c>
      <c r="EW65" s="31">
        <f t="shared" si="19"/>
        <v>3.1996370235934664E-2</v>
      </c>
      <c r="EX65" s="31">
        <f t="shared" si="20"/>
        <v>3.8265682656826568E-2</v>
      </c>
      <c r="EY65" s="31">
        <f t="shared" si="21"/>
        <v>3.5941499085923215E-2</v>
      </c>
      <c r="EZ65" s="31">
        <f t="shared" si="22"/>
        <v>3.9308411214953272E-2</v>
      </c>
      <c r="FA65" s="31">
        <f t="shared" si="23"/>
        <v>3.5989208633093524E-2</v>
      </c>
      <c r="FB65" s="50">
        <f t="shared" si="24"/>
        <v>4.2711267605633804E-2</v>
      </c>
      <c r="FC65" s="50">
        <f t="shared" si="25"/>
        <v>4.1418181818181819E-2</v>
      </c>
      <c r="FD65" s="50">
        <f t="shared" si="26"/>
        <v>3.7609841827768012E-2</v>
      </c>
    </row>
    <row r="66" spans="1:160" ht="15" x14ac:dyDescent="0.25">
      <c r="A66" s="17" t="s">
        <v>117</v>
      </c>
      <c r="B66" s="19">
        <v>2014</v>
      </c>
      <c r="C66" s="19">
        <v>2105</v>
      </c>
      <c r="D66" s="19">
        <v>2109</v>
      </c>
      <c r="E66" s="19">
        <v>2084</v>
      </c>
      <c r="F66" s="19">
        <v>2032</v>
      </c>
      <c r="G66" s="19">
        <v>2122</v>
      </c>
      <c r="H66" s="19">
        <v>2147</v>
      </c>
      <c r="I66" s="19">
        <v>2292</v>
      </c>
      <c r="J66" s="19">
        <v>2235</v>
      </c>
      <c r="K66" s="19">
        <v>2184</v>
      </c>
      <c r="L66" s="19">
        <v>2138</v>
      </c>
      <c r="M66" s="19">
        <v>2118</v>
      </c>
      <c r="N66" s="19">
        <v>2076</v>
      </c>
      <c r="O66" s="19">
        <v>2081</v>
      </c>
      <c r="P66" s="19">
        <v>2241</v>
      </c>
      <c r="Q66" s="19">
        <v>2203</v>
      </c>
      <c r="R66" s="19">
        <v>2056</v>
      </c>
      <c r="S66" s="19">
        <v>2093</v>
      </c>
      <c r="T66" s="19">
        <v>2278</v>
      </c>
      <c r="U66" s="19">
        <v>2541</v>
      </c>
      <c r="V66" s="19">
        <v>2597</v>
      </c>
      <c r="W66" s="19">
        <v>2524</v>
      </c>
      <c r="X66" s="19">
        <v>2333</v>
      </c>
      <c r="Y66" s="19">
        <v>2196</v>
      </c>
      <c r="Z66" s="19">
        <v>2073</v>
      </c>
      <c r="AA66" s="19">
        <v>2072</v>
      </c>
      <c r="AB66" s="19">
        <v>2141</v>
      </c>
      <c r="AC66" s="19">
        <v>2039</v>
      </c>
      <c r="AD66" s="19">
        <v>1950</v>
      </c>
      <c r="AE66" s="19">
        <v>1892</v>
      </c>
      <c r="AF66" s="19">
        <v>1952</v>
      </c>
      <c r="AG66" s="19">
        <v>2119</v>
      </c>
      <c r="AH66" s="19">
        <v>2194</v>
      </c>
      <c r="AI66" s="19">
        <v>2114</v>
      </c>
      <c r="AJ66" s="19">
        <v>1963</v>
      </c>
      <c r="AK66" s="19">
        <v>1931</v>
      </c>
      <c r="AL66" s="19">
        <v>1908</v>
      </c>
      <c r="AM66" s="19">
        <v>2116</v>
      </c>
      <c r="AN66" s="19">
        <v>2268</v>
      </c>
      <c r="AO66" s="19">
        <v>2278</v>
      </c>
      <c r="AP66" s="19">
        <v>2353</v>
      </c>
      <c r="AQ66" s="19">
        <v>2492</v>
      </c>
      <c r="AR66" s="19">
        <v>2761</v>
      </c>
      <c r="AS66" s="19">
        <v>3295</v>
      </c>
      <c r="AT66" s="19">
        <v>3585</v>
      </c>
      <c r="AU66" s="19">
        <v>3700</v>
      </c>
      <c r="AV66" s="19">
        <v>3716</v>
      </c>
      <c r="AW66" s="19">
        <v>3555</v>
      </c>
      <c r="AX66" s="19">
        <v>3499</v>
      </c>
      <c r="AY66" s="19">
        <v>3478</v>
      </c>
      <c r="AZ66" s="19">
        <v>3605</v>
      </c>
      <c r="BA66" s="19">
        <v>3532</v>
      </c>
      <c r="BB66" s="19">
        <v>3487</v>
      </c>
      <c r="BC66" s="19">
        <v>3431</v>
      </c>
      <c r="BD66" s="19">
        <v>3491</v>
      </c>
      <c r="BE66" s="19">
        <v>3779</v>
      </c>
      <c r="BF66" s="19">
        <v>3819</v>
      </c>
      <c r="BG66" s="19">
        <v>3703</v>
      </c>
      <c r="BH66" s="19">
        <v>3561</v>
      </c>
      <c r="BI66" s="19">
        <v>3345</v>
      </c>
      <c r="BJ66" s="19">
        <v>3163</v>
      </c>
      <c r="BK66" s="19">
        <v>3183</v>
      </c>
      <c r="BL66" s="19">
        <v>3311</v>
      </c>
      <c r="BM66" s="19">
        <v>3305</v>
      </c>
      <c r="BN66" s="19">
        <v>3191</v>
      </c>
      <c r="BO66" s="19">
        <v>3204</v>
      </c>
      <c r="BP66" s="19">
        <v>3183</v>
      </c>
      <c r="BQ66" s="19">
        <v>3514</v>
      </c>
      <c r="BR66" s="19">
        <v>3617</v>
      </c>
      <c r="BS66" s="19">
        <v>3551</v>
      </c>
      <c r="BT66" s="19">
        <v>3550</v>
      </c>
      <c r="BU66" s="19">
        <v>3422</v>
      </c>
      <c r="BV66" s="19">
        <v>3376</v>
      </c>
      <c r="BW66" s="19">
        <v>3570</v>
      </c>
      <c r="BX66" s="19">
        <v>3582</v>
      </c>
      <c r="BY66" s="19">
        <v>3568</v>
      </c>
      <c r="BZ66" s="19">
        <v>3513</v>
      </c>
      <c r="CA66" s="19">
        <v>3465</v>
      </c>
      <c r="CB66" s="19">
        <v>3457</v>
      </c>
      <c r="CC66" s="19">
        <v>3721</v>
      </c>
      <c r="CD66" s="19">
        <v>3778</v>
      </c>
      <c r="CE66" s="19">
        <v>3729</v>
      </c>
      <c r="CF66" s="19">
        <v>3573</v>
      </c>
      <c r="CG66" s="19">
        <v>3447</v>
      </c>
      <c r="CH66" s="49">
        <v>3412</v>
      </c>
      <c r="CI66" s="49">
        <v>3508</v>
      </c>
      <c r="CJ66" s="49">
        <v>3624</v>
      </c>
      <c r="CK66" s="49">
        <v>3606</v>
      </c>
      <c r="CL66" s="49">
        <v>3689</v>
      </c>
      <c r="CM66" s="49">
        <v>3624</v>
      </c>
      <c r="CN66" s="49">
        <v>3467</v>
      </c>
      <c r="CO66" s="17" t="s">
        <v>117</v>
      </c>
      <c r="CT66" t="s">
        <v>117</v>
      </c>
      <c r="CV66" t="s">
        <v>117</v>
      </c>
      <c r="CX66">
        <v>76400</v>
      </c>
      <c r="CY66">
        <v>77200</v>
      </c>
      <c r="CZ66">
        <v>76400</v>
      </c>
      <c r="DA66">
        <v>76700</v>
      </c>
      <c r="DB66">
        <v>77700</v>
      </c>
      <c r="DC66">
        <v>78200</v>
      </c>
      <c r="DD66">
        <v>80000</v>
      </c>
      <c r="DE66">
        <v>80100</v>
      </c>
      <c r="DF66">
        <v>80300</v>
      </c>
      <c r="DG66">
        <v>81200</v>
      </c>
      <c r="DH66">
        <v>82900</v>
      </c>
      <c r="DI66">
        <v>82500</v>
      </c>
      <c r="DJ66">
        <v>81600</v>
      </c>
      <c r="DK66">
        <v>79800</v>
      </c>
      <c r="DL66">
        <v>78600</v>
      </c>
      <c r="DM66">
        <v>79100</v>
      </c>
      <c r="DN66">
        <v>80100</v>
      </c>
      <c r="DO66">
        <v>81200</v>
      </c>
      <c r="DP66">
        <v>80300</v>
      </c>
      <c r="DQ66">
        <v>79000</v>
      </c>
      <c r="DR66">
        <v>78400</v>
      </c>
      <c r="DS66">
        <v>79200</v>
      </c>
      <c r="DT66">
        <v>80100</v>
      </c>
      <c r="DU66">
        <v>80600</v>
      </c>
      <c r="DV66">
        <v>81200</v>
      </c>
      <c r="DW66">
        <v>79400</v>
      </c>
      <c r="DX66">
        <v>78600</v>
      </c>
      <c r="DY66" s="19"/>
      <c r="DZ66" s="19"/>
      <c r="EA66" s="19"/>
      <c r="EB66" s="19"/>
      <c r="ED66" s="31">
        <f t="shared" si="0"/>
        <v>2.8586387434554973E-2</v>
      </c>
      <c r="EE66" s="31">
        <f t="shared" si="1"/>
        <v>2.689119170984456E-2</v>
      </c>
      <c r="EF66" s="31">
        <f t="shared" si="2"/>
        <v>2.8835078534031413E-2</v>
      </c>
      <c r="EG66" s="31">
        <f t="shared" si="3"/>
        <v>2.9700130378096479E-2</v>
      </c>
      <c r="EH66" s="31">
        <f t="shared" si="4"/>
        <v>3.2483912483912483E-2</v>
      </c>
      <c r="EI66" s="31">
        <f t="shared" si="5"/>
        <v>2.6508951406649616E-2</v>
      </c>
      <c r="EJ66" s="31">
        <f t="shared" si="6"/>
        <v>2.54875E-2</v>
      </c>
      <c r="EK66" s="31">
        <f t="shared" si="7"/>
        <v>2.4369538077403247E-2</v>
      </c>
      <c r="EL66" s="31">
        <f t="shared" si="8"/>
        <v>2.6326276463262764E-2</v>
      </c>
      <c r="EM66" s="31">
        <f t="shared" si="9"/>
        <v>2.3497536945812809E-2</v>
      </c>
      <c r="EN66" s="31">
        <f t="shared" si="10"/>
        <v>2.7478890229191796E-2</v>
      </c>
      <c r="EO66" s="31">
        <f t="shared" si="11"/>
        <v>3.3466666666666665E-2</v>
      </c>
      <c r="EP66" s="31">
        <f t="shared" si="12"/>
        <v>4.5343137254901959E-2</v>
      </c>
      <c r="EQ66" s="31">
        <f t="shared" si="13"/>
        <v>4.3847117794486218E-2</v>
      </c>
      <c r="ER66" s="31">
        <f t="shared" si="14"/>
        <v>4.4936386768447835E-2</v>
      </c>
      <c r="ES66" s="31">
        <f t="shared" si="15"/>
        <v>4.4134007585335019E-2</v>
      </c>
      <c r="ET66" s="31">
        <f t="shared" si="16"/>
        <v>4.6229712858926339E-2</v>
      </c>
      <c r="EU66" s="31">
        <f t="shared" si="17"/>
        <v>3.895320197044335E-2</v>
      </c>
      <c r="EV66" s="31">
        <f t="shared" si="18"/>
        <v>4.1158156911581568E-2</v>
      </c>
      <c r="EW66" s="31">
        <f t="shared" si="19"/>
        <v>4.0291139240506327E-2</v>
      </c>
      <c r="EX66" s="31">
        <f t="shared" si="20"/>
        <v>4.5293367346938777E-2</v>
      </c>
      <c r="EY66" s="31">
        <f t="shared" si="21"/>
        <v>4.2626262626262623E-2</v>
      </c>
      <c r="EZ66" s="31">
        <f t="shared" si="22"/>
        <v>4.4544319600499378E-2</v>
      </c>
      <c r="FA66" s="31">
        <f t="shared" si="23"/>
        <v>4.2890818858560796E-2</v>
      </c>
      <c r="FB66" s="50">
        <f t="shared" si="24"/>
        <v>4.5923645320197042E-2</v>
      </c>
      <c r="FC66" s="50">
        <f t="shared" si="25"/>
        <v>4.2972292191435765E-2</v>
      </c>
      <c r="FD66" s="50">
        <f t="shared" si="26"/>
        <v>4.5877862595419851E-2</v>
      </c>
    </row>
    <row r="67" spans="1:160" ht="15" x14ac:dyDescent="0.25">
      <c r="A67" s="17" t="s">
        <v>118</v>
      </c>
      <c r="B67" s="19">
        <v>703</v>
      </c>
      <c r="C67" s="19">
        <v>676</v>
      </c>
      <c r="D67" s="19">
        <v>697</v>
      </c>
      <c r="E67" s="19">
        <v>716</v>
      </c>
      <c r="F67" s="19">
        <v>705</v>
      </c>
      <c r="G67" s="19">
        <v>722</v>
      </c>
      <c r="H67" s="19">
        <v>725</v>
      </c>
      <c r="I67" s="19">
        <v>779</v>
      </c>
      <c r="J67" s="19">
        <v>843</v>
      </c>
      <c r="K67" s="19">
        <v>861</v>
      </c>
      <c r="L67" s="19">
        <v>911</v>
      </c>
      <c r="M67" s="19">
        <v>851</v>
      </c>
      <c r="N67" s="19">
        <v>830</v>
      </c>
      <c r="O67" s="19">
        <v>826</v>
      </c>
      <c r="P67" s="19">
        <v>786</v>
      </c>
      <c r="Q67" s="19">
        <v>827</v>
      </c>
      <c r="R67" s="19">
        <v>777</v>
      </c>
      <c r="S67" s="19">
        <v>766</v>
      </c>
      <c r="T67" s="19">
        <v>767</v>
      </c>
      <c r="U67" s="19">
        <v>775</v>
      </c>
      <c r="V67" s="19">
        <v>844</v>
      </c>
      <c r="W67" s="19">
        <v>764</v>
      </c>
      <c r="X67" s="19">
        <v>738</v>
      </c>
      <c r="Y67" s="19">
        <v>727</v>
      </c>
      <c r="Z67" s="19">
        <v>685</v>
      </c>
      <c r="AA67" s="19">
        <v>658</v>
      </c>
      <c r="AB67" s="19">
        <v>645</v>
      </c>
      <c r="AC67" s="19">
        <v>636</v>
      </c>
      <c r="AD67" s="19">
        <v>623</v>
      </c>
      <c r="AE67" s="19">
        <v>609</v>
      </c>
      <c r="AF67" s="19">
        <v>635</v>
      </c>
      <c r="AG67" s="19">
        <v>682</v>
      </c>
      <c r="AH67" s="19">
        <v>687</v>
      </c>
      <c r="AI67" s="19">
        <v>719</v>
      </c>
      <c r="AJ67" s="19">
        <v>725</v>
      </c>
      <c r="AK67" s="19">
        <v>728</v>
      </c>
      <c r="AL67" s="19">
        <v>711</v>
      </c>
      <c r="AM67" s="19">
        <v>716</v>
      </c>
      <c r="AN67" s="19">
        <v>816</v>
      </c>
      <c r="AO67" s="19">
        <v>867</v>
      </c>
      <c r="AP67" s="19">
        <v>929</v>
      </c>
      <c r="AQ67" s="19">
        <v>1061</v>
      </c>
      <c r="AR67" s="19">
        <v>1209</v>
      </c>
      <c r="AS67" s="19">
        <v>1418</v>
      </c>
      <c r="AT67" s="19">
        <v>1706</v>
      </c>
      <c r="AU67" s="19">
        <v>1756</v>
      </c>
      <c r="AV67" s="19">
        <v>1865</v>
      </c>
      <c r="AW67" s="19">
        <v>1901</v>
      </c>
      <c r="AX67" s="19">
        <v>1810</v>
      </c>
      <c r="AY67" s="19">
        <v>1818</v>
      </c>
      <c r="AZ67" s="19">
        <v>1823</v>
      </c>
      <c r="BA67" s="19">
        <v>1856</v>
      </c>
      <c r="BB67" s="19">
        <v>1814</v>
      </c>
      <c r="BC67" s="19">
        <v>1730</v>
      </c>
      <c r="BD67" s="19">
        <v>1743</v>
      </c>
      <c r="BE67" s="19">
        <v>1843</v>
      </c>
      <c r="BF67" s="19">
        <v>1880</v>
      </c>
      <c r="BG67" s="19">
        <v>1871</v>
      </c>
      <c r="BH67" s="19">
        <v>1791</v>
      </c>
      <c r="BI67" s="19">
        <v>1692</v>
      </c>
      <c r="BJ67" s="19">
        <v>1561</v>
      </c>
      <c r="BK67" s="19">
        <v>1614</v>
      </c>
      <c r="BL67" s="19">
        <v>1646</v>
      </c>
      <c r="BM67" s="19">
        <v>1597</v>
      </c>
      <c r="BN67" s="19">
        <v>1493</v>
      </c>
      <c r="BO67" s="19">
        <v>1504</v>
      </c>
      <c r="BP67" s="19">
        <v>1529</v>
      </c>
      <c r="BQ67" s="19">
        <v>1571</v>
      </c>
      <c r="BR67" s="19">
        <v>1593</v>
      </c>
      <c r="BS67" s="19">
        <v>1549</v>
      </c>
      <c r="BT67" s="19">
        <v>1511</v>
      </c>
      <c r="BU67" s="19">
        <v>1474</v>
      </c>
      <c r="BV67" s="19">
        <v>1469</v>
      </c>
      <c r="BW67" s="19">
        <v>1520</v>
      </c>
      <c r="BX67" s="19">
        <v>1507</v>
      </c>
      <c r="BY67" s="19">
        <v>1558</v>
      </c>
      <c r="BZ67" s="19">
        <v>1625</v>
      </c>
      <c r="CA67" s="19">
        <v>1592</v>
      </c>
      <c r="CB67" s="19">
        <v>1591</v>
      </c>
      <c r="CC67" s="19">
        <v>1652</v>
      </c>
      <c r="CD67" s="19">
        <v>1719</v>
      </c>
      <c r="CE67" s="19">
        <v>1705</v>
      </c>
      <c r="CF67" s="19">
        <v>1639</v>
      </c>
      <c r="CG67" s="19">
        <v>1580</v>
      </c>
      <c r="CH67" s="49">
        <v>1510</v>
      </c>
      <c r="CI67" s="49">
        <v>1538</v>
      </c>
      <c r="CJ67" s="49">
        <v>1529</v>
      </c>
      <c r="CK67" s="49">
        <v>1525</v>
      </c>
      <c r="CL67" s="49">
        <v>1526</v>
      </c>
      <c r="CM67" s="49">
        <v>1547</v>
      </c>
      <c r="CN67" s="49">
        <v>1569</v>
      </c>
      <c r="CO67" s="17" t="s">
        <v>118</v>
      </c>
      <c r="CT67" t="s">
        <v>118</v>
      </c>
      <c r="CV67" t="s">
        <v>118</v>
      </c>
      <c r="CX67">
        <v>37200</v>
      </c>
      <c r="CY67">
        <v>36000</v>
      </c>
      <c r="CZ67">
        <v>38300</v>
      </c>
      <c r="DA67">
        <v>40200</v>
      </c>
      <c r="DB67">
        <v>42100</v>
      </c>
      <c r="DC67">
        <v>42500</v>
      </c>
      <c r="DD67">
        <v>43100</v>
      </c>
      <c r="DE67">
        <v>41900</v>
      </c>
      <c r="DF67">
        <v>39900</v>
      </c>
      <c r="DG67">
        <v>39100</v>
      </c>
      <c r="DH67">
        <v>40200</v>
      </c>
      <c r="DI67">
        <v>40600</v>
      </c>
      <c r="DJ67">
        <v>42500</v>
      </c>
      <c r="DK67">
        <v>42600</v>
      </c>
      <c r="DL67">
        <v>42300</v>
      </c>
      <c r="DM67">
        <v>40400</v>
      </c>
      <c r="DN67">
        <v>39900</v>
      </c>
      <c r="DO67">
        <v>41200</v>
      </c>
      <c r="DP67">
        <v>40300</v>
      </c>
      <c r="DQ67">
        <v>42000</v>
      </c>
      <c r="DR67">
        <v>40300</v>
      </c>
      <c r="DS67">
        <v>40100</v>
      </c>
      <c r="DT67">
        <v>40100</v>
      </c>
      <c r="DU67">
        <v>41600</v>
      </c>
      <c r="DV67">
        <v>42000</v>
      </c>
      <c r="DW67">
        <v>42200</v>
      </c>
      <c r="DX67">
        <v>43500</v>
      </c>
      <c r="DY67" s="19"/>
      <c r="DZ67" s="19"/>
      <c r="EA67" s="19"/>
      <c r="EB67" s="19"/>
      <c r="ED67" s="31">
        <f t="shared" si="0"/>
        <v>2.3145161290322579E-2</v>
      </c>
      <c r="EE67" s="31">
        <f t="shared" si="1"/>
        <v>2.3055555555555555E-2</v>
      </c>
      <c r="EF67" s="31">
        <f t="shared" si="2"/>
        <v>2.1592689295039165E-2</v>
      </c>
      <c r="EG67" s="31">
        <f t="shared" si="3"/>
        <v>1.9079601990049752E-2</v>
      </c>
      <c r="EH67" s="31">
        <f t="shared" si="4"/>
        <v>1.8147268408551069E-2</v>
      </c>
      <c r="EI67" s="31">
        <f t="shared" si="5"/>
        <v>1.6117647058823528E-2</v>
      </c>
      <c r="EJ67" s="31">
        <f t="shared" si="6"/>
        <v>1.4756380510440835E-2</v>
      </c>
      <c r="EK67" s="31">
        <f t="shared" si="7"/>
        <v>1.5155131264916468E-2</v>
      </c>
      <c r="EL67" s="31">
        <f t="shared" si="8"/>
        <v>1.8020050125313283E-2</v>
      </c>
      <c r="EM67" s="31">
        <f t="shared" si="9"/>
        <v>1.8184143222506395E-2</v>
      </c>
      <c r="EN67" s="31">
        <f t="shared" si="10"/>
        <v>2.1567164179104478E-2</v>
      </c>
      <c r="EO67" s="31">
        <f t="shared" si="11"/>
        <v>2.9778325123152708E-2</v>
      </c>
      <c r="EP67" s="31">
        <f t="shared" si="12"/>
        <v>4.1317647058823528E-2</v>
      </c>
      <c r="EQ67" s="31">
        <f t="shared" si="13"/>
        <v>4.2488262910798123E-2</v>
      </c>
      <c r="ER67" s="31">
        <f t="shared" si="14"/>
        <v>4.3877068557919618E-2</v>
      </c>
      <c r="ES67" s="31">
        <f t="shared" si="15"/>
        <v>4.314356435643564E-2</v>
      </c>
      <c r="ET67" s="31">
        <f t="shared" si="16"/>
        <v>4.6892230576441103E-2</v>
      </c>
      <c r="EU67" s="31">
        <f t="shared" si="17"/>
        <v>3.7888349514563109E-2</v>
      </c>
      <c r="EV67" s="31">
        <f t="shared" si="18"/>
        <v>3.9627791563275436E-2</v>
      </c>
      <c r="EW67" s="31">
        <f t="shared" si="19"/>
        <v>3.6404761904761905E-2</v>
      </c>
      <c r="EX67" s="31">
        <f t="shared" si="20"/>
        <v>3.8436724565756822E-2</v>
      </c>
      <c r="EY67" s="31">
        <f t="shared" si="21"/>
        <v>3.6633416458852867E-2</v>
      </c>
      <c r="EZ67" s="31">
        <f t="shared" si="22"/>
        <v>3.8852867830423937E-2</v>
      </c>
      <c r="FA67" s="31">
        <f t="shared" si="23"/>
        <v>3.8245192307692306E-2</v>
      </c>
      <c r="FB67" s="50">
        <f t="shared" si="24"/>
        <v>4.0595238095238094E-2</v>
      </c>
      <c r="FC67" s="50">
        <f t="shared" si="25"/>
        <v>3.5781990521327016E-2</v>
      </c>
      <c r="FD67" s="50">
        <f t="shared" si="26"/>
        <v>3.5057471264367819E-2</v>
      </c>
    </row>
    <row r="68" spans="1:160" ht="15" x14ac:dyDescent="0.25">
      <c r="A68" s="17" t="s">
        <v>119</v>
      </c>
      <c r="B68" s="19">
        <v>1887</v>
      </c>
      <c r="C68" s="19">
        <v>1942</v>
      </c>
      <c r="D68" s="19">
        <v>1855</v>
      </c>
      <c r="E68" s="19">
        <v>1790</v>
      </c>
      <c r="F68" s="19">
        <v>1822</v>
      </c>
      <c r="G68" s="19">
        <v>1862</v>
      </c>
      <c r="H68" s="19">
        <v>1890</v>
      </c>
      <c r="I68" s="19">
        <v>2074</v>
      </c>
      <c r="J68" s="19">
        <v>2138</v>
      </c>
      <c r="K68" s="19">
        <v>2179</v>
      </c>
      <c r="L68" s="19">
        <v>2193</v>
      </c>
      <c r="M68" s="19">
        <v>2128</v>
      </c>
      <c r="N68" s="19">
        <v>2123</v>
      </c>
      <c r="O68" s="19">
        <v>2187</v>
      </c>
      <c r="P68" s="19">
        <v>2175</v>
      </c>
      <c r="Q68" s="19">
        <v>2210</v>
      </c>
      <c r="R68" s="19">
        <v>2148</v>
      </c>
      <c r="S68" s="19">
        <v>2067</v>
      </c>
      <c r="T68" s="19">
        <v>1999</v>
      </c>
      <c r="U68" s="19">
        <v>2109</v>
      </c>
      <c r="V68" s="19">
        <v>2199</v>
      </c>
      <c r="W68" s="19">
        <v>2132</v>
      </c>
      <c r="X68" s="19">
        <v>1984</v>
      </c>
      <c r="Y68" s="19">
        <v>1872</v>
      </c>
      <c r="Z68" s="19">
        <v>1830</v>
      </c>
      <c r="AA68" s="19">
        <v>1809</v>
      </c>
      <c r="AB68" s="19">
        <v>1811</v>
      </c>
      <c r="AC68" s="19">
        <v>1790</v>
      </c>
      <c r="AD68" s="19">
        <v>1760</v>
      </c>
      <c r="AE68" s="19">
        <v>1657</v>
      </c>
      <c r="AF68" s="19">
        <v>1631</v>
      </c>
      <c r="AG68" s="19">
        <v>1737</v>
      </c>
      <c r="AH68" s="19">
        <v>1797</v>
      </c>
      <c r="AI68" s="19">
        <v>1807</v>
      </c>
      <c r="AJ68" s="19">
        <v>1734</v>
      </c>
      <c r="AK68" s="19">
        <v>1786</v>
      </c>
      <c r="AL68" s="19">
        <v>1783</v>
      </c>
      <c r="AM68" s="19">
        <v>1933</v>
      </c>
      <c r="AN68" s="19">
        <v>2189</v>
      </c>
      <c r="AO68" s="19">
        <v>2288</v>
      </c>
      <c r="AP68" s="19">
        <v>2424</v>
      </c>
      <c r="AQ68" s="19">
        <v>2645</v>
      </c>
      <c r="AR68" s="19">
        <v>2996</v>
      </c>
      <c r="AS68" s="19">
        <v>3595</v>
      </c>
      <c r="AT68" s="19">
        <v>4433</v>
      </c>
      <c r="AU68" s="19">
        <v>4760</v>
      </c>
      <c r="AV68" s="19">
        <v>4940</v>
      </c>
      <c r="AW68" s="19">
        <v>4868</v>
      </c>
      <c r="AX68" s="19">
        <v>4844</v>
      </c>
      <c r="AY68" s="19">
        <v>4890</v>
      </c>
      <c r="AZ68" s="19">
        <v>4909</v>
      </c>
      <c r="BA68" s="19">
        <v>4848</v>
      </c>
      <c r="BB68" s="19">
        <v>4738</v>
      </c>
      <c r="BC68" s="19">
        <v>4632</v>
      </c>
      <c r="BD68" s="19">
        <v>4555</v>
      </c>
      <c r="BE68" s="19">
        <v>4884</v>
      </c>
      <c r="BF68" s="19">
        <v>4837</v>
      </c>
      <c r="BG68" s="19">
        <v>4674</v>
      </c>
      <c r="BH68" s="19">
        <v>4647</v>
      </c>
      <c r="BI68" s="19">
        <v>4268</v>
      </c>
      <c r="BJ68" s="19">
        <v>4016</v>
      </c>
      <c r="BK68" s="19">
        <v>3960</v>
      </c>
      <c r="BL68" s="19">
        <v>4000</v>
      </c>
      <c r="BM68" s="19">
        <v>3920</v>
      </c>
      <c r="BN68" s="19">
        <v>3825</v>
      </c>
      <c r="BO68" s="19">
        <v>3780</v>
      </c>
      <c r="BP68" s="19">
        <v>3725</v>
      </c>
      <c r="BQ68" s="19">
        <v>4055</v>
      </c>
      <c r="BR68" s="19">
        <v>4198</v>
      </c>
      <c r="BS68" s="19">
        <v>4206</v>
      </c>
      <c r="BT68" s="19">
        <v>4090</v>
      </c>
      <c r="BU68" s="19">
        <v>3973</v>
      </c>
      <c r="BV68" s="19">
        <v>3927</v>
      </c>
      <c r="BW68" s="19">
        <v>4082</v>
      </c>
      <c r="BX68" s="19">
        <v>4231</v>
      </c>
      <c r="BY68" s="19">
        <v>4286</v>
      </c>
      <c r="BZ68" s="19">
        <v>4298</v>
      </c>
      <c r="CA68" s="19">
        <v>4299</v>
      </c>
      <c r="CB68" s="19">
        <v>4219</v>
      </c>
      <c r="CC68" s="19">
        <v>4421</v>
      </c>
      <c r="CD68" s="19">
        <v>4555</v>
      </c>
      <c r="CE68" s="19">
        <v>4559</v>
      </c>
      <c r="CF68" s="19">
        <v>4406</v>
      </c>
      <c r="CG68" s="19">
        <v>4356</v>
      </c>
      <c r="CH68" s="49">
        <v>4078</v>
      </c>
      <c r="CI68" s="49">
        <v>4097</v>
      </c>
      <c r="CJ68" s="49">
        <v>4150</v>
      </c>
      <c r="CK68" s="49">
        <v>4045</v>
      </c>
      <c r="CL68" s="49">
        <v>4003</v>
      </c>
      <c r="CM68" s="49">
        <v>3850</v>
      </c>
      <c r="CN68" s="49">
        <v>3786</v>
      </c>
      <c r="CO68" s="17" t="s">
        <v>119</v>
      </c>
      <c r="CT68" t="s">
        <v>119</v>
      </c>
      <c r="CV68" t="s">
        <v>119</v>
      </c>
      <c r="CX68">
        <v>127600</v>
      </c>
      <c r="CY68">
        <v>129500</v>
      </c>
      <c r="CZ68">
        <v>129000</v>
      </c>
      <c r="DA68">
        <v>127500</v>
      </c>
      <c r="DB68">
        <v>125900</v>
      </c>
      <c r="DC68">
        <v>127500</v>
      </c>
      <c r="DD68">
        <v>131800</v>
      </c>
      <c r="DE68">
        <v>133500</v>
      </c>
      <c r="DF68">
        <v>136500</v>
      </c>
      <c r="DG68">
        <v>138100</v>
      </c>
      <c r="DH68">
        <v>138800</v>
      </c>
      <c r="DI68">
        <v>140100</v>
      </c>
      <c r="DJ68">
        <v>139000</v>
      </c>
      <c r="DK68">
        <v>135100</v>
      </c>
      <c r="DL68">
        <v>132900</v>
      </c>
      <c r="DM68">
        <v>132700</v>
      </c>
      <c r="DN68">
        <v>134200</v>
      </c>
      <c r="DO68">
        <v>136500</v>
      </c>
      <c r="DP68">
        <v>135300</v>
      </c>
      <c r="DQ68">
        <v>134400</v>
      </c>
      <c r="DR68">
        <v>133900</v>
      </c>
      <c r="DS68">
        <v>133900</v>
      </c>
      <c r="DT68">
        <v>135200</v>
      </c>
      <c r="DU68">
        <v>135000</v>
      </c>
      <c r="DV68">
        <v>132900</v>
      </c>
      <c r="DW68">
        <v>132400</v>
      </c>
      <c r="DX68">
        <v>130600</v>
      </c>
      <c r="DY68" s="19"/>
      <c r="DZ68" s="19"/>
      <c r="EA68" s="19"/>
      <c r="EB68" s="19"/>
      <c r="ED68" s="31">
        <f t="shared" si="0"/>
        <v>1.707680250783699E-2</v>
      </c>
      <c r="EE68" s="31">
        <f t="shared" si="1"/>
        <v>1.6393822393822394E-2</v>
      </c>
      <c r="EF68" s="31">
        <f t="shared" si="2"/>
        <v>1.7131782945736435E-2</v>
      </c>
      <c r="EG68" s="31">
        <f t="shared" si="3"/>
        <v>1.5678431372549019E-2</v>
      </c>
      <c r="EH68" s="31">
        <f t="shared" si="4"/>
        <v>1.69340746624305E-2</v>
      </c>
      <c r="EI68" s="31">
        <f t="shared" si="5"/>
        <v>1.4352941176470587E-2</v>
      </c>
      <c r="EJ68" s="31">
        <f t="shared" si="6"/>
        <v>1.3581183611532625E-2</v>
      </c>
      <c r="EK68" s="31">
        <f t="shared" si="7"/>
        <v>1.2217228464419475E-2</v>
      </c>
      <c r="EL68" s="31">
        <f t="shared" si="8"/>
        <v>1.3238095238095238E-2</v>
      </c>
      <c r="EM68" s="31">
        <f t="shared" si="9"/>
        <v>1.2910934105720492E-2</v>
      </c>
      <c r="EN68" s="31">
        <f t="shared" si="10"/>
        <v>1.6484149855907782E-2</v>
      </c>
      <c r="EO68" s="31">
        <f t="shared" si="11"/>
        <v>2.1384725196288364E-2</v>
      </c>
      <c r="EP68" s="31">
        <f t="shared" si="12"/>
        <v>3.4244604316546766E-2</v>
      </c>
      <c r="EQ68" s="31">
        <f t="shared" si="13"/>
        <v>3.5854922279792749E-2</v>
      </c>
      <c r="ER68" s="31">
        <f t="shared" si="14"/>
        <v>3.6478555304740409E-2</v>
      </c>
      <c r="ES68" s="31">
        <f t="shared" si="15"/>
        <v>3.4325546345139415E-2</v>
      </c>
      <c r="ET68" s="31">
        <f t="shared" si="16"/>
        <v>3.4828614008941876E-2</v>
      </c>
      <c r="EU68" s="31">
        <f t="shared" si="17"/>
        <v>2.9421245421245423E-2</v>
      </c>
      <c r="EV68" s="31">
        <f t="shared" si="18"/>
        <v>2.8972653362897265E-2</v>
      </c>
      <c r="EW68" s="31">
        <f t="shared" si="19"/>
        <v>2.7715773809523808E-2</v>
      </c>
      <c r="EX68" s="31">
        <f t="shared" si="20"/>
        <v>3.1411501120238987E-2</v>
      </c>
      <c r="EY68" s="31">
        <f t="shared" si="21"/>
        <v>2.9327856609410008E-2</v>
      </c>
      <c r="EZ68" s="31">
        <f t="shared" si="22"/>
        <v>3.1701183431952662E-2</v>
      </c>
      <c r="FA68" s="31">
        <f t="shared" si="23"/>
        <v>3.125185185185185E-2</v>
      </c>
      <c r="FB68" s="50">
        <f t="shared" si="24"/>
        <v>3.4303987960872834E-2</v>
      </c>
      <c r="FC68" s="50">
        <f t="shared" si="25"/>
        <v>3.0800604229607252E-2</v>
      </c>
      <c r="FD68" s="50">
        <f t="shared" si="26"/>
        <v>3.0972434915773353E-2</v>
      </c>
    </row>
    <row r="69" spans="1:160" ht="15" x14ac:dyDescent="0.25">
      <c r="A69" s="17" t="s">
        <v>120</v>
      </c>
      <c r="B69" s="19">
        <v>538</v>
      </c>
      <c r="C69" s="19">
        <v>600</v>
      </c>
      <c r="D69" s="19">
        <v>638</v>
      </c>
      <c r="E69" s="19">
        <v>606</v>
      </c>
      <c r="F69" s="19">
        <v>649</v>
      </c>
      <c r="G69" s="19">
        <v>682</v>
      </c>
      <c r="H69" s="19">
        <v>682</v>
      </c>
      <c r="I69" s="19">
        <v>746</v>
      </c>
      <c r="J69" s="19">
        <v>725</v>
      </c>
      <c r="K69" s="19">
        <v>688</v>
      </c>
      <c r="L69" s="19">
        <v>639</v>
      </c>
      <c r="M69" s="19">
        <v>618</v>
      </c>
      <c r="N69" s="19">
        <v>595</v>
      </c>
      <c r="O69" s="19">
        <v>645</v>
      </c>
      <c r="P69" s="19">
        <v>652</v>
      </c>
      <c r="Q69" s="19">
        <v>648</v>
      </c>
      <c r="R69" s="19">
        <v>635</v>
      </c>
      <c r="S69" s="19">
        <v>659</v>
      </c>
      <c r="T69" s="19">
        <v>666</v>
      </c>
      <c r="U69" s="19">
        <v>672</v>
      </c>
      <c r="V69" s="19">
        <v>673</v>
      </c>
      <c r="W69" s="19">
        <v>665</v>
      </c>
      <c r="X69" s="19">
        <v>621</v>
      </c>
      <c r="Y69" s="19">
        <v>615</v>
      </c>
      <c r="Z69" s="19">
        <v>553</v>
      </c>
      <c r="AA69" s="19">
        <v>566</v>
      </c>
      <c r="AB69" s="19">
        <v>613</v>
      </c>
      <c r="AC69" s="19">
        <v>627</v>
      </c>
      <c r="AD69" s="19">
        <v>599</v>
      </c>
      <c r="AE69" s="19">
        <v>590</v>
      </c>
      <c r="AF69" s="19">
        <v>593</v>
      </c>
      <c r="AG69" s="19">
        <v>611</v>
      </c>
      <c r="AH69" s="19">
        <v>636</v>
      </c>
      <c r="AI69" s="19">
        <v>605</v>
      </c>
      <c r="AJ69" s="19">
        <v>558</v>
      </c>
      <c r="AK69" s="19">
        <v>536</v>
      </c>
      <c r="AL69" s="19">
        <v>517</v>
      </c>
      <c r="AM69" s="19">
        <v>551</v>
      </c>
      <c r="AN69" s="19">
        <v>590</v>
      </c>
      <c r="AO69" s="19">
        <v>604</v>
      </c>
      <c r="AP69" s="19">
        <v>616</v>
      </c>
      <c r="AQ69" s="19">
        <v>717</v>
      </c>
      <c r="AR69" s="19">
        <v>771</v>
      </c>
      <c r="AS69" s="19">
        <v>886</v>
      </c>
      <c r="AT69" s="19">
        <v>966</v>
      </c>
      <c r="AU69" s="19">
        <v>934</v>
      </c>
      <c r="AV69" s="19">
        <v>850</v>
      </c>
      <c r="AW69" s="19">
        <v>813</v>
      </c>
      <c r="AX69" s="19">
        <v>850</v>
      </c>
      <c r="AY69" s="19">
        <v>868</v>
      </c>
      <c r="AZ69" s="19">
        <v>875</v>
      </c>
      <c r="BA69" s="19">
        <v>853</v>
      </c>
      <c r="BB69" s="19">
        <v>903</v>
      </c>
      <c r="BC69" s="19">
        <v>944</v>
      </c>
      <c r="BD69" s="19">
        <v>997</v>
      </c>
      <c r="BE69" s="19">
        <v>1028</v>
      </c>
      <c r="BF69" s="19">
        <v>1040</v>
      </c>
      <c r="BG69" s="19">
        <v>968</v>
      </c>
      <c r="BH69" s="19">
        <v>890</v>
      </c>
      <c r="BI69" s="19">
        <v>822</v>
      </c>
      <c r="BJ69" s="19">
        <v>791</v>
      </c>
      <c r="BK69" s="19">
        <v>824</v>
      </c>
      <c r="BL69" s="19">
        <v>799</v>
      </c>
      <c r="BM69" s="19">
        <v>818</v>
      </c>
      <c r="BN69" s="19">
        <v>853</v>
      </c>
      <c r="BO69" s="19">
        <v>911</v>
      </c>
      <c r="BP69" s="19">
        <v>942</v>
      </c>
      <c r="BQ69" s="19">
        <v>989</v>
      </c>
      <c r="BR69" s="19">
        <v>997</v>
      </c>
      <c r="BS69" s="19">
        <v>961</v>
      </c>
      <c r="BT69" s="19">
        <v>871</v>
      </c>
      <c r="BU69" s="19">
        <v>852</v>
      </c>
      <c r="BV69" s="19">
        <v>830</v>
      </c>
      <c r="BW69" s="19">
        <v>869</v>
      </c>
      <c r="BX69" s="19">
        <v>913</v>
      </c>
      <c r="BY69" s="19">
        <v>954</v>
      </c>
      <c r="BZ69" s="19">
        <v>939</v>
      </c>
      <c r="CA69" s="19">
        <v>1019</v>
      </c>
      <c r="CB69" s="19">
        <v>1026</v>
      </c>
      <c r="CC69" s="19">
        <v>1077</v>
      </c>
      <c r="CD69" s="19">
        <v>1102</v>
      </c>
      <c r="CE69" s="19">
        <v>1065</v>
      </c>
      <c r="CF69" s="19">
        <v>966</v>
      </c>
      <c r="CG69" s="19">
        <v>922</v>
      </c>
      <c r="CH69" s="49">
        <v>872</v>
      </c>
      <c r="CI69" s="49">
        <v>877</v>
      </c>
      <c r="CJ69" s="49">
        <v>891</v>
      </c>
      <c r="CK69" s="49">
        <v>888</v>
      </c>
      <c r="CL69" s="49">
        <v>908</v>
      </c>
      <c r="CM69" s="49">
        <v>917</v>
      </c>
      <c r="CN69" s="49">
        <v>954</v>
      </c>
      <c r="CO69" s="17" t="s">
        <v>120</v>
      </c>
      <c r="CT69" t="s">
        <v>120</v>
      </c>
      <c r="CV69" t="s">
        <v>120</v>
      </c>
      <c r="CX69">
        <v>33100</v>
      </c>
      <c r="CY69">
        <v>32900</v>
      </c>
      <c r="CZ69">
        <v>32800</v>
      </c>
      <c r="DA69">
        <v>32000</v>
      </c>
      <c r="DB69">
        <v>32000</v>
      </c>
      <c r="DC69">
        <v>31900</v>
      </c>
      <c r="DD69">
        <v>31000</v>
      </c>
      <c r="DE69">
        <v>32100</v>
      </c>
      <c r="DF69">
        <v>32300</v>
      </c>
      <c r="DG69">
        <v>33100</v>
      </c>
      <c r="DH69">
        <v>32700</v>
      </c>
      <c r="DI69">
        <v>32800</v>
      </c>
      <c r="DJ69">
        <v>32600</v>
      </c>
      <c r="DK69">
        <v>32700</v>
      </c>
      <c r="DL69">
        <v>32300</v>
      </c>
      <c r="DM69">
        <v>33900</v>
      </c>
      <c r="DN69">
        <v>33700</v>
      </c>
      <c r="DO69">
        <v>33700</v>
      </c>
      <c r="DP69">
        <v>35400</v>
      </c>
      <c r="DQ69">
        <v>35800</v>
      </c>
      <c r="DR69">
        <v>34300</v>
      </c>
      <c r="DS69">
        <v>33700</v>
      </c>
      <c r="DT69">
        <v>33200</v>
      </c>
      <c r="DU69">
        <v>32200</v>
      </c>
      <c r="DV69">
        <v>31900</v>
      </c>
      <c r="DW69">
        <v>32200</v>
      </c>
      <c r="DX69">
        <v>31200</v>
      </c>
      <c r="DY69" s="19"/>
      <c r="DZ69" s="19"/>
      <c r="EA69" s="19"/>
      <c r="EB69" s="19"/>
      <c r="ED69" s="31">
        <f t="shared" si="0"/>
        <v>2.0785498489425982E-2</v>
      </c>
      <c r="EE69" s="31">
        <f t="shared" si="1"/>
        <v>1.8085106382978722E-2</v>
      </c>
      <c r="EF69" s="31">
        <f t="shared" si="2"/>
        <v>1.975609756097561E-2</v>
      </c>
      <c r="EG69" s="31">
        <f t="shared" si="3"/>
        <v>2.0812500000000001E-2</v>
      </c>
      <c r="EH69" s="31">
        <f t="shared" si="4"/>
        <v>2.0781250000000001E-2</v>
      </c>
      <c r="EI69" s="31">
        <f t="shared" si="5"/>
        <v>1.7335423197492164E-2</v>
      </c>
      <c r="EJ69" s="31">
        <f t="shared" si="6"/>
        <v>2.0225806451612902E-2</v>
      </c>
      <c r="EK69" s="31">
        <f t="shared" si="7"/>
        <v>1.8473520249221182E-2</v>
      </c>
      <c r="EL69" s="31">
        <f t="shared" si="8"/>
        <v>1.8730650154798762E-2</v>
      </c>
      <c r="EM69" s="31">
        <f t="shared" si="9"/>
        <v>1.5619335347432024E-2</v>
      </c>
      <c r="EN69" s="31">
        <f t="shared" si="10"/>
        <v>1.8470948012232417E-2</v>
      </c>
      <c r="EO69" s="31">
        <f t="shared" si="11"/>
        <v>2.350609756097561E-2</v>
      </c>
      <c r="EP69" s="31">
        <f t="shared" si="12"/>
        <v>2.8650306748466258E-2</v>
      </c>
      <c r="EQ69" s="31">
        <f t="shared" si="13"/>
        <v>2.5993883792048929E-2</v>
      </c>
      <c r="ER69" s="31">
        <f t="shared" si="14"/>
        <v>2.6408668730650155E-2</v>
      </c>
      <c r="ES69" s="31">
        <f t="shared" si="15"/>
        <v>2.9410029498525073E-2</v>
      </c>
      <c r="ET69" s="31">
        <f t="shared" si="16"/>
        <v>2.8724035608308607E-2</v>
      </c>
      <c r="EU69" s="31">
        <f t="shared" si="17"/>
        <v>2.3471810089020773E-2</v>
      </c>
      <c r="EV69" s="31">
        <f t="shared" si="18"/>
        <v>2.310734463276836E-2</v>
      </c>
      <c r="EW69" s="31">
        <f t="shared" si="19"/>
        <v>2.6312849162011175E-2</v>
      </c>
      <c r="EX69" s="31">
        <f t="shared" si="20"/>
        <v>2.8017492711370263E-2</v>
      </c>
      <c r="EY69" s="31">
        <f t="shared" si="21"/>
        <v>2.4629080118694361E-2</v>
      </c>
      <c r="EZ69" s="31">
        <f t="shared" si="22"/>
        <v>2.8734939759036144E-2</v>
      </c>
      <c r="FA69" s="31">
        <f t="shared" si="23"/>
        <v>3.1863354037267082E-2</v>
      </c>
      <c r="FB69" s="50">
        <f t="shared" si="24"/>
        <v>3.3385579937304073E-2</v>
      </c>
      <c r="FC69" s="50">
        <f t="shared" si="25"/>
        <v>2.7080745341614906E-2</v>
      </c>
      <c r="FD69" s="50">
        <f t="shared" si="26"/>
        <v>2.8461538461538462E-2</v>
      </c>
    </row>
    <row r="70" spans="1:160" ht="15" x14ac:dyDescent="0.25">
      <c r="A70" s="17" t="s">
        <v>121</v>
      </c>
      <c r="B70" s="19">
        <v>1378</v>
      </c>
      <c r="C70" s="19">
        <v>1456</v>
      </c>
      <c r="D70" s="19">
        <v>1482</v>
      </c>
      <c r="E70" s="19">
        <v>1455</v>
      </c>
      <c r="F70" s="19">
        <v>1492</v>
      </c>
      <c r="G70" s="19">
        <v>1487</v>
      </c>
      <c r="H70" s="19">
        <v>1461</v>
      </c>
      <c r="I70" s="19">
        <v>1568</v>
      </c>
      <c r="J70" s="19">
        <v>1688</v>
      </c>
      <c r="K70" s="19">
        <v>1745</v>
      </c>
      <c r="L70" s="19">
        <v>1684</v>
      </c>
      <c r="M70" s="19">
        <v>1632</v>
      </c>
      <c r="N70" s="19">
        <v>1635</v>
      </c>
      <c r="O70" s="19">
        <v>1708</v>
      </c>
      <c r="P70" s="19">
        <v>1757</v>
      </c>
      <c r="Q70" s="19">
        <v>1682</v>
      </c>
      <c r="R70" s="19">
        <v>1682</v>
      </c>
      <c r="S70" s="19">
        <v>1646</v>
      </c>
      <c r="T70" s="19">
        <v>1569</v>
      </c>
      <c r="U70" s="19">
        <v>1637</v>
      </c>
      <c r="V70" s="19">
        <v>1645</v>
      </c>
      <c r="W70" s="19">
        <v>1657</v>
      </c>
      <c r="X70" s="19">
        <v>1631</v>
      </c>
      <c r="Y70" s="19">
        <v>1655</v>
      </c>
      <c r="Z70" s="19">
        <v>1519</v>
      </c>
      <c r="AA70" s="19">
        <v>1477</v>
      </c>
      <c r="AB70" s="19">
        <v>1555</v>
      </c>
      <c r="AC70" s="19">
        <v>1468</v>
      </c>
      <c r="AD70" s="19">
        <v>1413</v>
      </c>
      <c r="AE70" s="19">
        <v>1361</v>
      </c>
      <c r="AF70" s="19">
        <v>1321</v>
      </c>
      <c r="AG70" s="19">
        <v>1434</v>
      </c>
      <c r="AH70" s="19">
        <v>1396</v>
      </c>
      <c r="AI70" s="19">
        <v>1426</v>
      </c>
      <c r="AJ70" s="19">
        <v>1353</v>
      </c>
      <c r="AK70" s="19">
        <v>1375</v>
      </c>
      <c r="AL70" s="19">
        <v>1341</v>
      </c>
      <c r="AM70" s="19">
        <v>1448</v>
      </c>
      <c r="AN70" s="19">
        <v>1598</v>
      </c>
      <c r="AO70" s="19">
        <v>1648</v>
      </c>
      <c r="AP70" s="19">
        <v>1671</v>
      </c>
      <c r="AQ70" s="19">
        <v>1896</v>
      </c>
      <c r="AR70" s="19">
        <v>2052</v>
      </c>
      <c r="AS70" s="19">
        <v>2427</v>
      </c>
      <c r="AT70" s="19">
        <v>2915</v>
      </c>
      <c r="AU70" s="19">
        <v>3074</v>
      </c>
      <c r="AV70" s="19">
        <v>3220</v>
      </c>
      <c r="AW70" s="19">
        <v>3273</v>
      </c>
      <c r="AX70" s="19">
        <v>3253</v>
      </c>
      <c r="AY70" s="19">
        <v>3298</v>
      </c>
      <c r="AZ70" s="19">
        <v>3385</v>
      </c>
      <c r="BA70" s="19">
        <v>3274</v>
      </c>
      <c r="BB70" s="19">
        <v>3296</v>
      </c>
      <c r="BC70" s="19">
        <v>3135</v>
      </c>
      <c r="BD70" s="19">
        <v>3058</v>
      </c>
      <c r="BE70" s="19">
        <v>3161</v>
      </c>
      <c r="BF70" s="19">
        <v>3101</v>
      </c>
      <c r="BG70" s="19">
        <v>2923</v>
      </c>
      <c r="BH70" s="19">
        <v>2785</v>
      </c>
      <c r="BI70" s="19">
        <v>2715</v>
      </c>
      <c r="BJ70" s="19">
        <v>2519</v>
      </c>
      <c r="BK70" s="19">
        <v>2489</v>
      </c>
      <c r="BL70" s="19">
        <v>2469</v>
      </c>
      <c r="BM70" s="19">
        <v>2460</v>
      </c>
      <c r="BN70" s="19">
        <v>2469</v>
      </c>
      <c r="BO70" s="19">
        <v>2530</v>
      </c>
      <c r="BP70" s="19">
        <v>2530</v>
      </c>
      <c r="BQ70" s="19">
        <v>2670</v>
      </c>
      <c r="BR70" s="19">
        <v>2689</v>
      </c>
      <c r="BS70" s="19">
        <v>2669</v>
      </c>
      <c r="BT70" s="19">
        <v>2667</v>
      </c>
      <c r="BU70" s="19">
        <v>2602</v>
      </c>
      <c r="BV70" s="19">
        <v>2559</v>
      </c>
      <c r="BW70" s="19">
        <v>2678</v>
      </c>
      <c r="BX70" s="19">
        <v>2764</v>
      </c>
      <c r="BY70" s="19">
        <v>2696</v>
      </c>
      <c r="BZ70" s="19">
        <v>2617</v>
      </c>
      <c r="CA70" s="19">
        <v>2592</v>
      </c>
      <c r="CB70" s="19">
        <v>2574</v>
      </c>
      <c r="CC70" s="19">
        <v>2727</v>
      </c>
      <c r="CD70" s="19">
        <v>2847</v>
      </c>
      <c r="CE70" s="19">
        <v>2825</v>
      </c>
      <c r="CF70" s="19">
        <v>2822</v>
      </c>
      <c r="CG70" s="19">
        <v>2729</v>
      </c>
      <c r="CH70" s="49">
        <v>2611</v>
      </c>
      <c r="CI70" s="49">
        <v>2627</v>
      </c>
      <c r="CJ70" s="49">
        <v>2649</v>
      </c>
      <c r="CK70" s="49">
        <v>2589</v>
      </c>
      <c r="CL70" s="49">
        <v>2520</v>
      </c>
      <c r="CM70" s="49">
        <v>2399</v>
      </c>
      <c r="CN70" s="49">
        <v>2356</v>
      </c>
      <c r="CO70" s="17" t="s">
        <v>121</v>
      </c>
      <c r="CT70" t="s">
        <v>121</v>
      </c>
      <c r="CV70" t="s">
        <v>121</v>
      </c>
      <c r="CX70">
        <v>87500</v>
      </c>
      <c r="CY70">
        <v>87500</v>
      </c>
      <c r="CZ70">
        <v>86200</v>
      </c>
      <c r="DA70">
        <v>88700</v>
      </c>
      <c r="DB70">
        <v>88600</v>
      </c>
      <c r="DC70">
        <v>89000</v>
      </c>
      <c r="DD70">
        <v>91800</v>
      </c>
      <c r="DE70">
        <v>88500</v>
      </c>
      <c r="DF70">
        <v>89500</v>
      </c>
      <c r="DG70">
        <v>91100</v>
      </c>
      <c r="DH70">
        <v>92700</v>
      </c>
      <c r="DI70">
        <v>91400</v>
      </c>
      <c r="DJ70">
        <v>89900</v>
      </c>
      <c r="DK70">
        <v>87800</v>
      </c>
      <c r="DL70">
        <v>85600</v>
      </c>
      <c r="DM70">
        <v>86500</v>
      </c>
      <c r="DN70">
        <v>85200</v>
      </c>
      <c r="DO70">
        <v>83400</v>
      </c>
      <c r="DP70">
        <v>83000</v>
      </c>
      <c r="DQ70">
        <v>81300</v>
      </c>
      <c r="DR70">
        <v>83600</v>
      </c>
      <c r="DS70">
        <v>83700</v>
      </c>
      <c r="DT70">
        <v>84300</v>
      </c>
      <c r="DU70">
        <v>86800</v>
      </c>
      <c r="DV70">
        <v>85200</v>
      </c>
      <c r="DW70">
        <v>84800</v>
      </c>
      <c r="DX70">
        <v>84100</v>
      </c>
      <c r="DY70" s="19"/>
      <c r="DZ70" s="19"/>
      <c r="EA70" s="19"/>
      <c r="EB70" s="19"/>
      <c r="ED70" s="31">
        <f t="shared" si="0"/>
        <v>1.9942857142857144E-2</v>
      </c>
      <c r="EE70" s="31">
        <f t="shared" si="1"/>
        <v>1.8685714285714285E-2</v>
      </c>
      <c r="EF70" s="31">
        <f t="shared" si="2"/>
        <v>1.9512761020881671E-2</v>
      </c>
      <c r="EG70" s="31">
        <f t="shared" si="3"/>
        <v>1.7688838782412626E-2</v>
      </c>
      <c r="EH70" s="31">
        <f t="shared" si="4"/>
        <v>1.8702031602708804E-2</v>
      </c>
      <c r="EI70" s="31">
        <f t="shared" si="5"/>
        <v>1.7067415730337078E-2</v>
      </c>
      <c r="EJ70" s="31">
        <f t="shared" si="6"/>
        <v>1.5991285403050108E-2</v>
      </c>
      <c r="EK70" s="31">
        <f t="shared" si="7"/>
        <v>1.4926553672316384E-2</v>
      </c>
      <c r="EL70" s="31">
        <f t="shared" si="8"/>
        <v>1.593296089385475E-2</v>
      </c>
      <c r="EM70" s="31">
        <f t="shared" si="9"/>
        <v>1.4720087815587266E-2</v>
      </c>
      <c r="EN70" s="31">
        <f t="shared" si="10"/>
        <v>1.7777777777777778E-2</v>
      </c>
      <c r="EO70" s="31">
        <f t="shared" si="11"/>
        <v>2.2450765864332603E-2</v>
      </c>
      <c r="EP70" s="31">
        <f t="shared" si="12"/>
        <v>3.4193548387096775E-2</v>
      </c>
      <c r="EQ70" s="31">
        <f t="shared" si="13"/>
        <v>3.7050113895216404E-2</v>
      </c>
      <c r="ER70" s="31">
        <f t="shared" si="14"/>
        <v>3.824766355140187E-2</v>
      </c>
      <c r="ES70" s="31">
        <f t="shared" si="15"/>
        <v>3.5352601156069363E-2</v>
      </c>
      <c r="ET70" s="31">
        <f t="shared" si="16"/>
        <v>3.4307511737089201E-2</v>
      </c>
      <c r="EU70" s="31">
        <f t="shared" si="17"/>
        <v>3.0203836930455634E-2</v>
      </c>
      <c r="EV70" s="31">
        <f t="shared" si="18"/>
        <v>2.9638554216867469E-2</v>
      </c>
      <c r="EW70" s="31">
        <f t="shared" si="19"/>
        <v>3.1119311193111929E-2</v>
      </c>
      <c r="EX70" s="31">
        <f t="shared" si="20"/>
        <v>3.1925837320574163E-2</v>
      </c>
      <c r="EY70" s="31">
        <f t="shared" si="21"/>
        <v>3.0573476702508959E-2</v>
      </c>
      <c r="EZ70" s="31">
        <f t="shared" si="22"/>
        <v>3.198102016607355E-2</v>
      </c>
      <c r="FA70" s="31">
        <f t="shared" si="23"/>
        <v>2.9654377880184331E-2</v>
      </c>
      <c r="FB70" s="50">
        <f t="shared" si="24"/>
        <v>3.3157276995305164E-2</v>
      </c>
      <c r="FC70" s="50">
        <f t="shared" si="25"/>
        <v>3.0790094339622643E-2</v>
      </c>
      <c r="FD70" s="50">
        <f t="shared" si="26"/>
        <v>3.0784780023781214E-2</v>
      </c>
    </row>
    <row r="71" spans="1:160" ht="15" x14ac:dyDescent="0.25">
      <c r="A71" s="17" t="s">
        <v>122</v>
      </c>
      <c r="B71" s="19">
        <v>1264</v>
      </c>
      <c r="C71" s="19">
        <v>1289</v>
      </c>
      <c r="D71" s="19">
        <v>1335</v>
      </c>
      <c r="E71" s="19">
        <v>1311</v>
      </c>
      <c r="F71" s="19">
        <v>1325</v>
      </c>
      <c r="G71" s="19">
        <v>1322</v>
      </c>
      <c r="H71" s="19">
        <v>1370</v>
      </c>
      <c r="I71" s="19">
        <v>1536</v>
      </c>
      <c r="J71" s="19">
        <v>1569</v>
      </c>
      <c r="K71" s="19">
        <v>1512</v>
      </c>
      <c r="L71" s="19">
        <v>1533</v>
      </c>
      <c r="M71" s="19">
        <v>1436</v>
      </c>
      <c r="N71" s="19">
        <v>1352</v>
      </c>
      <c r="O71" s="19">
        <v>1440</v>
      </c>
      <c r="P71" s="19">
        <v>1445</v>
      </c>
      <c r="Q71" s="19">
        <v>1435</v>
      </c>
      <c r="R71" s="19">
        <v>1435</v>
      </c>
      <c r="S71" s="19">
        <v>1444</v>
      </c>
      <c r="T71" s="19">
        <v>1466</v>
      </c>
      <c r="U71" s="19">
        <v>1535</v>
      </c>
      <c r="V71" s="19">
        <v>1594</v>
      </c>
      <c r="W71" s="19">
        <v>1546</v>
      </c>
      <c r="X71" s="19">
        <v>1534</v>
      </c>
      <c r="Y71" s="19">
        <v>1484</v>
      </c>
      <c r="Z71" s="19">
        <v>1416</v>
      </c>
      <c r="AA71" s="19">
        <v>1343</v>
      </c>
      <c r="AB71" s="19">
        <v>1335</v>
      </c>
      <c r="AC71" s="19">
        <v>1299</v>
      </c>
      <c r="AD71" s="19">
        <v>1261</v>
      </c>
      <c r="AE71" s="19">
        <v>1279</v>
      </c>
      <c r="AF71" s="19">
        <v>1277</v>
      </c>
      <c r="AG71" s="19">
        <v>1330</v>
      </c>
      <c r="AH71" s="19">
        <v>1317</v>
      </c>
      <c r="AI71" s="19">
        <v>1231</v>
      </c>
      <c r="AJ71" s="19">
        <v>1231</v>
      </c>
      <c r="AK71" s="19">
        <v>1243</v>
      </c>
      <c r="AL71" s="19">
        <v>1239</v>
      </c>
      <c r="AM71" s="19">
        <v>1314</v>
      </c>
      <c r="AN71" s="19">
        <v>1407</v>
      </c>
      <c r="AO71" s="19">
        <v>1469</v>
      </c>
      <c r="AP71" s="19">
        <v>1578</v>
      </c>
      <c r="AQ71" s="19">
        <v>1833</v>
      </c>
      <c r="AR71" s="19">
        <v>1970</v>
      </c>
      <c r="AS71" s="19">
        <v>2290</v>
      </c>
      <c r="AT71" s="19">
        <v>2727</v>
      </c>
      <c r="AU71" s="19">
        <v>2920</v>
      </c>
      <c r="AV71" s="19">
        <v>3017</v>
      </c>
      <c r="AW71" s="19">
        <v>3092</v>
      </c>
      <c r="AX71" s="19">
        <v>3025</v>
      </c>
      <c r="AY71" s="19">
        <v>3003</v>
      </c>
      <c r="AZ71" s="19">
        <v>3136</v>
      </c>
      <c r="BA71" s="19">
        <v>3055</v>
      </c>
      <c r="BB71" s="19">
        <v>3030</v>
      </c>
      <c r="BC71" s="19">
        <v>2866</v>
      </c>
      <c r="BD71" s="19">
        <v>2786</v>
      </c>
      <c r="BE71" s="19">
        <v>2951</v>
      </c>
      <c r="BF71" s="19">
        <v>3011</v>
      </c>
      <c r="BG71" s="19">
        <v>2985</v>
      </c>
      <c r="BH71" s="19">
        <v>2915</v>
      </c>
      <c r="BI71" s="19">
        <v>2659</v>
      </c>
      <c r="BJ71" s="19">
        <v>2545</v>
      </c>
      <c r="BK71" s="19">
        <v>2545</v>
      </c>
      <c r="BL71" s="19">
        <v>2573</v>
      </c>
      <c r="BM71" s="19">
        <v>2574</v>
      </c>
      <c r="BN71" s="19">
        <v>2629</v>
      </c>
      <c r="BO71" s="19">
        <v>2599</v>
      </c>
      <c r="BP71" s="19">
        <v>2592</v>
      </c>
      <c r="BQ71" s="19">
        <v>2733</v>
      </c>
      <c r="BR71" s="19">
        <v>2890</v>
      </c>
      <c r="BS71" s="19">
        <v>2826</v>
      </c>
      <c r="BT71" s="19">
        <v>2785</v>
      </c>
      <c r="BU71" s="19">
        <v>2768</v>
      </c>
      <c r="BV71" s="19">
        <v>2815</v>
      </c>
      <c r="BW71" s="19">
        <v>2887</v>
      </c>
      <c r="BX71" s="19">
        <v>2917</v>
      </c>
      <c r="BY71" s="19">
        <v>2891</v>
      </c>
      <c r="BZ71" s="19">
        <v>2869</v>
      </c>
      <c r="CA71" s="19">
        <v>2837</v>
      </c>
      <c r="CB71" s="19">
        <v>2829</v>
      </c>
      <c r="CC71" s="19">
        <v>3103</v>
      </c>
      <c r="CD71" s="19">
        <v>3179</v>
      </c>
      <c r="CE71" s="19">
        <v>3101</v>
      </c>
      <c r="CF71" s="19">
        <v>2994</v>
      </c>
      <c r="CG71" s="19">
        <v>2932</v>
      </c>
      <c r="CH71" s="49">
        <v>2832</v>
      </c>
      <c r="CI71" s="49">
        <v>2827</v>
      </c>
      <c r="CJ71" s="49">
        <v>2794</v>
      </c>
      <c r="CK71" s="49">
        <v>2733</v>
      </c>
      <c r="CL71" s="49">
        <v>2737</v>
      </c>
      <c r="CM71" s="49">
        <v>2673</v>
      </c>
      <c r="CN71" s="49">
        <v>2644</v>
      </c>
      <c r="CO71" s="17" t="s">
        <v>122</v>
      </c>
      <c r="CT71" t="s">
        <v>122</v>
      </c>
      <c r="CV71" t="s">
        <v>122</v>
      </c>
      <c r="CX71">
        <v>88400</v>
      </c>
      <c r="CY71">
        <v>88400</v>
      </c>
      <c r="CZ71">
        <v>90000</v>
      </c>
      <c r="DA71">
        <v>87800</v>
      </c>
      <c r="DB71">
        <v>88400</v>
      </c>
      <c r="DC71">
        <v>89100</v>
      </c>
      <c r="DD71">
        <v>87500</v>
      </c>
      <c r="DE71">
        <v>88900</v>
      </c>
      <c r="DF71">
        <v>89000</v>
      </c>
      <c r="DG71">
        <v>90400</v>
      </c>
      <c r="DH71">
        <v>88300</v>
      </c>
      <c r="DI71">
        <v>87700</v>
      </c>
      <c r="DJ71">
        <v>88400</v>
      </c>
      <c r="DK71">
        <v>86000</v>
      </c>
      <c r="DL71">
        <v>86600</v>
      </c>
      <c r="DM71">
        <v>88800</v>
      </c>
      <c r="DN71">
        <v>86900</v>
      </c>
      <c r="DO71">
        <v>88100</v>
      </c>
      <c r="DP71">
        <v>89700</v>
      </c>
      <c r="DQ71">
        <v>88800</v>
      </c>
      <c r="DR71">
        <v>87300</v>
      </c>
      <c r="DS71">
        <v>86200</v>
      </c>
      <c r="DT71">
        <v>86000</v>
      </c>
      <c r="DU71">
        <v>88300</v>
      </c>
      <c r="DV71">
        <v>91600</v>
      </c>
      <c r="DW71">
        <v>95000</v>
      </c>
      <c r="DX71">
        <v>96600</v>
      </c>
      <c r="DY71" s="19"/>
      <c r="DZ71" s="19"/>
      <c r="EA71" s="19"/>
      <c r="EB71" s="19"/>
      <c r="ED71" s="31">
        <f t="shared" si="0"/>
        <v>1.7104072398190045E-2</v>
      </c>
      <c r="EE71" s="31">
        <f t="shared" si="1"/>
        <v>1.5294117647058824E-2</v>
      </c>
      <c r="EF71" s="31">
        <f t="shared" si="2"/>
        <v>1.5944444444444445E-2</v>
      </c>
      <c r="EG71" s="31">
        <f t="shared" si="3"/>
        <v>1.6697038724373576E-2</v>
      </c>
      <c r="EH71" s="31">
        <f t="shared" si="4"/>
        <v>1.7488687782805431E-2</v>
      </c>
      <c r="EI71" s="31">
        <f t="shared" si="5"/>
        <v>1.5892255892255892E-2</v>
      </c>
      <c r="EJ71" s="31">
        <f t="shared" si="6"/>
        <v>1.4845714285714285E-2</v>
      </c>
      <c r="EK71" s="31">
        <f t="shared" si="7"/>
        <v>1.4364454443194601E-2</v>
      </c>
      <c r="EL71" s="31">
        <f t="shared" si="8"/>
        <v>1.3831460674157303E-2</v>
      </c>
      <c r="EM71" s="31">
        <f t="shared" si="9"/>
        <v>1.370575221238938E-2</v>
      </c>
      <c r="EN71" s="31">
        <f t="shared" si="10"/>
        <v>1.6636466591166479E-2</v>
      </c>
      <c r="EO71" s="31">
        <f t="shared" si="11"/>
        <v>2.2462941847206385E-2</v>
      </c>
      <c r="EP71" s="31">
        <f t="shared" si="12"/>
        <v>3.3031674208144797E-2</v>
      </c>
      <c r="EQ71" s="31">
        <f t="shared" si="13"/>
        <v>3.5174418604651161E-2</v>
      </c>
      <c r="ER71" s="31">
        <f t="shared" si="14"/>
        <v>3.527713625866051E-2</v>
      </c>
      <c r="ES71" s="31">
        <f t="shared" si="15"/>
        <v>3.1373873873873873E-2</v>
      </c>
      <c r="ET71" s="31">
        <f t="shared" si="16"/>
        <v>3.4349827387802075E-2</v>
      </c>
      <c r="EU71" s="31">
        <f t="shared" si="17"/>
        <v>2.8887627695800226E-2</v>
      </c>
      <c r="EV71" s="31">
        <f t="shared" si="18"/>
        <v>2.8695652173913042E-2</v>
      </c>
      <c r="EW71" s="31">
        <f t="shared" si="19"/>
        <v>2.9189189189189189E-2</v>
      </c>
      <c r="EX71" s="31">
        <f t="shared" si="20"/>
        <v>3.2371134020618558E-2</v>
      </c>
      <c r="EY71" s="31">
        <f t="shared" si="21"/>
        <v>3.2656612529002323E-2</v>
      </c>
      <c r="EZ71" s="31">
        <f t="shared" si="22"/>
        <v>3.3616279069767441E-2</v>
      </c>
      <c r="FA71" s="31">
        <f t="shared" si="23"/>
        <v>3.2038505096262743E-2</v>
      </c>
      <c r="FB71" s="50">
        <f t="shared" si="24"/>
        <v>3.3853711790393017E-2</v>
      </c>
      <c r="FC71" s="50">
        <f t="shared" si="25"/>
        <v>2.9810526315789475E-2</v>
      </c>
      <c r="FD71" s="50">
        <f t="shared" si="26"/>
        <v>2.8291925465838509E-2</v>
      </c>
    </row>
    <row r="72" spans="1:160" ht="15" x14ac:dyDescent="0.25">
      <c r="A72" s="17" t="s">
        <v>123</v>
      </c>
      <c r="B72" s="19">
        <v>1273</v>
      </c>
      <c r="C72" s="19">
        <v>1302</v>
      </c>
      <c r="D72" s="19">
        <v>1323</v>
      </c>
      <c r="E72" s="19">
        <v>1363</v>
      </c>
      <c r="F72" s="19">
        <v>1370</v>
      </c>
      <c r="G72" s="19">
        <v>1375</v>
      </c>
      <c r="H72" s="19">
        <v>1402</v>
      </c>
      <c r="I72" s="19">
        <v>1517</v>
      </c>
      <c r="J72" s="19">
        <v>1629</v>
      </c>
      <c r="K72" s="19">
        <v>1571</v>
      </c>
      <c r="L72" s="19">
        <v>1609</v>
      </c>
      <c r="M72" s="19">
        <v>1601</v>
      </c>
      <c r="N72" s="19">
        <v>1554</v>
      </c>
      <c r="O72" s="19">
        <v>1592</v>
      </c>
      <c r="P72" s="19">
        <v>1630</v>
      </c>
      <c r="Q72" s="19">
        <v>1585</v>
      </c>
      <c r="R72" s="19">
        <v>1558</v>
      </c>
      <c r="S72" s="19">
        <v>1499</v>
      </c>
      <c r="T72" s="19">
        <v>1454</v>
      </c>
      <c r="U72" s="19">
        <v>1551</v>
      </c>
      <c r="V72" s="19">
        <v>1562</v>
      </c>
      <c r="W72" s="19">
        <v>1561</v>
      </c>
      <c r="X72" s="19">
        <v>1504</v>
      </c>
      <c r="Y72" s="19">
        <v>1528</v>
      </c>
      <c r="Z72" s="19">
        <v>1489</v>
      </c>
      <c r="AA72" s="19">
        <v>1422</v>
      </c>
      <c r="AB72" s="19">
        <v>1502</v>
      </c>
      <c r="AC72" s="19">
        <v>1407</v>
      </c>
      <c r="AD72" s="19">
        <v>1289</v>
      </c>
      <c r="AE72" s="19">
        <v>1283</v>
      </c>
      <c r="AF72" s="19">
        <v>1219</v>
      </c>
      <c r="AG72" s="19">
        <v>1297</v>
      </c>
      <c r="AH72" s="19">
        <v>1340</v>
      </c>
      <c r="AI72" s="19">
        <v>1301</v>
      </c>
      <c r="AJ72" s="19">
        <v>1302</v>
      </c>
      <c r="AK72" s="19">
        <v>1372</v>
      </c>
      <c r="AL72" s="19">
        <v>1381</v>
      </c>
      <c r="AM72" s="19">
        <v>1462</v>
      </c>
      <c r="AN72" s="19">
        <v>1558</v>
      </c>
      <c r="AO72" s="19">
        <v>1602</v>
      </c>
      <c r="AP72" s="19">
        <v>1647</v>
      </c>
      <c r="AQ72" s="19">
        <v>1843</v>
      </c>
      <c r="AR72" s="19">
        <v>1978</v>
      </c>
      <c r="AS72" s="19">
        <v>2225</v>
      </c>
      <c r="AT72" s="19">
        <v>2559</v>
      </c>
      <c r="AU72" s="19">
        <v>2761</v>
      </c>
      <c r="AV72" s="19">
        <v>2860</v>
      </c>
      <c r="AW72" s="19">
        <v>2844</v>
      </c>
      <c r="AX72" s="19">
        <v>2889</v>
      </c>
      <c r="AY72" s="19">
        <v>2883</v>
      </c>
      <c r="AZ72" s="19">
        <v>2975</v>
      </c>
      <c r="BA72" s="19">
        <v>2915</v>
      </c>
      <c r="BB72" s="19">
        <v>2868</v>
      </c>
      <c r="BC72" s="19">
        <v>2761</v>
      </c>
      <c r="BD72" s="19">
        <v>2629</v>
      </c>
      <c r="BE72" s="19">
        <v>2811</v>
      </c>
      <c r="BF72" s="19">
        <v>2696</v>
      </c>
      <c r="BG72" s="19">
        <v>2580</v>
      </c>
      <c r="BH72" s="19">
        <v>2444</v>
      </c>
      <c r="BI72" s="19">
        <v>2335</v>
      </c>
      <c r="BJ72" s="19">
        <v>2171</v>
      </c>
      <c r="BK72" s="19">
        <v>2193</v>
      </c>
      <c r="BL72" s="19">
        <v>2239</v>
      </c>
      <c r="BM72" s="19">
        <v>2153</v>
      </c>
      <c r="BN72" s="19">
        <v>2071</v>
      </c>
      <c r="BO72" s="19">
        <v>2021</v>
      </c>
      <c r="BP72" s="19">
        <v>1986</v>
      </c>
      <c r="BQ72" s="19">
        <v>2087</v>
      </c>
      <c r="BR72" s="19">
        <v>2078</v>
      </c>
      <c r="BS72" s="19">
        <v>2018</v>
      </c>
      <c r="BT72" s="19">
        <v>1965</v>
      </c>
      <c r="BU72" s="19">
        <v>1985</v>
      </c>
      <c r="BV72" s="19">
        <v>1974</v>
      </c>
      <c r="BW72" s="19">
        <v>2121</v>
      </c>
      <c r="BX72" s="19">
        <v>2203</v>
      </c>
      <c r="BY72" s="19">
        <v>2250</v>
      </c>
      <c r="BZ72" s="19">
        <v>2238</v>
      </c>
      <c r="CA72" s="19">
        <v>2242</v>
      </c>
      <c r="CB72" s="19">
        <v>2271</v>
      </c>
      <c r="CC72" s="19">
        <v>2469</v>
      </c>
      <c r="CD72" s="19">
        <v>2543</v>
      </c>
      <c r="CE72" s="19">
        <v>2513</v>
      </c>
      <c r="CF72" s="19">
        <v>2497</v>
      </c>
      <c r="CG72" s="19">
        <v>2438</v>
      </c>
      <c r="CH72" s="49">
        <v>2386</v>
      </c>
      <c r="CI72" s="49">
        <v>2356</v>
      </c>
      <c r="CJ72" s="49">
        <v>2377</v>
      </c>
      <c r="CK72" s="49">
        <v>2374</v>
      </c>
      <c r="CL72" s="49">
        <v>2413</v>
      </c>
      <c r="CM72" s="49">
        <v>2335</v>
      </c>
      <c r="CN72" s="49">
        <v>2320</v>
      </c>
      <c r="CO72" s="17" t="s">
        <v>123</v>
      </c>
      <c r="CT72" t="s">
        <v>123</v>
      </c>
      <c r="CV72" t="s">
        <v>123</v>
      </c>
      <c r="CX72">
        <v>56500</v>
      </c>
      <c r="CY72">
        <v>56200</v>
      </c>
      <c r="CZ72">
        <v>56300</v>
      </c>
      <c r="DA72">
        <v>56700</v>
      </c>
      <c r="DB72">
        <v>57800</v>
      </c>
      <c r="DC72">
        <v>60000</v>
      </c>
      <c r="DD72">
        <v>61300</v>
      </c>
      <c r="DE72">
        <v>61300</v>
      </c>
      <c r="DF72">
        <v>62500</v>
      </c>
      <c r="DG72">
        <v>61400</v>
      </c>
      <c r="DH72">
        <v>60300</v>
      </c>
      <c r="DI72">
        <v>59800</v>
      </c>
      <c r="DJ72">
        <v>57900</v>
      </c>
      <c r="DK72">
        <v>59600</v>
      </c>
      <c r="DL72">
        <v>61600</v>
      </c>
      <c r="DM72">
        <v>62400</v>
      </c>
      <c r="DN72">
        <v>60800</v>
      </c>
      <c r="DO72">
        <v>60500</v>
      </c>
      <c r="DP72">
        <v>61000</v>
      </c>
      <c r="DQ72">
        <v>58900</v>
      </c>
      <c r="DR72">
        <v>60200</v>
      </c>
      <c r="DS72">
        <v>59600</v>
      </c>
      <c r="DT72">
        <v>59600</v>
      </c>
      <c r="DU72">
        <v>60500</v>
      </c>
      <c r="DV72">
        <v>59500</v>
      </c>
      <c r="DW72">
        <v>61200</v>
      </c>
      <c r="DX72">
        <v>61100</v>
      </c>
      <c r="DY72" s="19"/>
      <c r="DZ72" s="19"/>
      <c r="EA72" s="19"/>
      <c r="EB72" s="19"/>
      <c r="ED72" s="31">
        <f t="shared" ref="ED72:ED135" si="27">K72/CX72</f>
        <v>2.7805309734513273E-2</v>
      </c>
      <c r="EE72" s="31">
        <f t="shared" ref="EE72:EE135" si="28">N72/CY72</f>
        <v>2.7651245551601422E-2</v>
      </c>
      <c r="EF72" s="31">
        <f t="shared" ref="EF72:EF135" si="29">Q72/CZ72</f>
        <v>2.8152753108348135E-2</v>
      </c>
      <c r="EG72" s="31">
        <f t="shared" ref="EG72:EG135" si="30">T72/DA72</f>
        <v>2.5643738977072311E-2</v>
      </c>
      <c r="EH72" s="31">
        <f t="shared" ref="EH72:EH135" si="31">W72/DB72</f>
        <v>2.7006920415224914E-2</v>
      </c>
      <c r="EI72" s="31">
        <f t="shared" ref="EI72:EI135" si="32">Z72/DC72</f>
        <v>2.4816666666666667E-2</v>
      </c>
      <c r="EJ72" s="31">
        <f t="shared" ref="EJ72:EJ135" si="33">AC72/DD72</f>
        <v>2.2952691680261011E-2</v>
      </c>
      <c r="EK72" s="31">
        <f t="shared" ref="EK72:EK135" si="34">AF72/DE72</f>
        <v>1.9885807504078302E-2</v>
      </c>
      <c r="EL72" s="31">
        <f t="shared" ref="EL72:EL135" si="35">AI72/DF72</f>
        <v>2.0816000000000001E-2</v>
      </c>
      <c r="EM72" s="31">
        <f t="shared" ref="EM72:EM135" si="36">AL72/DG72</f>
        <v>2.249185667752443E-2</v>
      </c>
      <c r="EN72" s="31">
        <f t="shared" ref="EN72:EN135" si="37">AO72/DH72</f>
        <v>2.6567164179104479E-2</v>
      </c>
      <c r="EO72" s="31">
        <f t="shared" ref="EO72:EO135" si="38">AR72/DI72</f>
        <v>3.307692307692308E-2</v>
      </c>
      <c r="EP72" s="31">
        <f t="shared" ref="EP72:EP135" si="39">AU72/DJ72</f>
        <v>4.7685664939550947E-2</v>
      </c>
      <c r="EQ72" s="31">
        <f t="shared" ref="EQ72:EQ135" si="40">AX72/DK72</f>
        <v>4.8473154362416108E-2</v>
      </c>
      <c r="ER72" s="31">
        <f t="shared" ref="ER72:ER135" si="41">BA72/DL72</f>
        <v>4.732142857142857E-2</v>
      </c>
      <c r="ES72" s="31">
        <f t="shared" ref="ES72:ES135" si="42">BD72/DM72</f>
        <v>4.2131410256410255E-2</v>
      </c>
      <c r="ET72" s="31">
        <f t="shared" ref="ET72:ET135" si="43">BG72/DN72</f>
        <v>4.243421052631579E-2</v>
      </c>
      <c r="EU72" s="31">
        <f t="shared" ref="EU72:EU135" si="44">BJ72/DO72</f>
        <v>3.5884297520661156E-2</v>
      </c>
      <c r="EV72" s="31">
        <f t="shared" ref="EV72:EV135" si="45">BM72/DP72</f>
        <v>3.5295081967213114E-2</v>
      </c>
      <c r="EW72" s="31">
        <f t="shared" ref="EW72:EW135" si="46">BP72/DQ72</f>
        <v>3.371816638370119E-2</v>
      </c>
      <c r="EX72" s="31">
        <f t="shared" ref="EX72:EX135" si="47">BS72/DR72</f>
        <v>3.3521594684385383E-2</v>
      </c>
      <c r="EY72" s="31">
        <f t="shared" ref="EY72:EY135" si="48">BV72/DS72</f>
        <v>3.3120805369127516E-2</v>
      </c>
      <c r="EZ72" s="31">
        <f t="shared" ref="EZ72:EZ135" si="49">BY72/DT72</f>
        <v>3.7751677852348994E-2</v>
      </c>
      <c r="FA72" s="31">
        <f t="shared" si="23"/>
        <v>3.7537190082644625E-2</v>
      </c>
      <c r="FB72" s="50">
        <f t="shared" si="24"/>
        <v>4.2235294117647058E-2</v>
      </c>
      <c r="FC72" s="50">
        <f t="shared" si="25"/>
        <v>3.8986928104575165E-2</v>
      </c>
      <c r="FD72" s="50">
        <f t="shared" si="26"/>
        <v>3.8854337152209491E-2</v>
      </c>
    </row>
    <row r="73" spans="1:160" ht="15" x14ac:dyDescent="0.25">
      <c r="A73" s="17" t="s">
        <v>124</v>
      </c>
      <c r="B73" s="19">
        <v>853</v>
      </c>
      <c r="C73" s="19">
        <v>886</v>
      </c>
      <c r="D73" s="19">
        <v>936</v>
      </c>
      <c r="E73" s="19">
        <v>938</v>
      </c>
      <c r="F73" s="19">
        <v>758</v>
      </c>
      <c r="G73" s="19">
        <v>756</v>
      </c>
      <c r="H73" s="19">
        <v>809</v>
      </c>
      <c r="I73" s="19">
        <v>932</v>
      </c>
      <c r="J73" s="19">
        <v>1053</v>
      </c>
      <c r="K73" s="19">
        <v>1163</v>
      </c>
      <c r="L73" s="19">
        <v>1147</v>
      </c>
      <c r="M73" s="19">
        <v>1068</v>
      </c>
      <c r="N73" s="19">
        <v>1018</v>
      </c>
      <c r="O73" s="19">
        <v>1038</v>
      </c>
      <c r="P73" s="19">
        <v>1013</v>
      </c>
      <c r="Q73" s="19">
        <v>990</v>
      </c>
      <c r="R73" s="19">
        <v>981</v>
      </c>
      <c r="S73" s="19">
        <v>946</v>
      </c>
      <c r="T73" s="19">
        <v>936</v>
      </c>
      <c r="U73" s="19">
        <v>985</v>
      </c>
      <c r="V73" s="19">
        <v>1023</v>
      </c>
      <c r="W73" s="19">
        <v>1043</v>
      </c>
      <c r="X73" s="19">
        <v>1016</v>
      </c>
      <c r="Y73" s="19">
        <v>991</v>
      </c>
      <c r="Z73" s="19">
        <v>962</v>
      </c>
      <c r="AA73" s="19">
        <v>948</v>
      </c>
      <c r="AB73" s="19">
        <v>952</v>
      </c>
      <c r="AC73" s="19">
        <v>900</v>
      </c>
      <c r="AD73" s="19">
        <v>835</v>
      </c>
      <c r="AE73" s="19">
        <v>806</v>
      </c>
      <c r="AF73" s="19">
        <v>789</v>
      </c>
      <c r="AG73" s="19">
        <v>831</v>
      </c>
      <c r="AH73" s="19">
        <v>865</v>
      </c>
      <c r="AI73" s="19">
        <v>886</v>
      </c>
      <c r="AJ73" s="19">
        <v>929</v>
      </c>
      <c r="AK73" s="19">
        <v>937</v>
      </c>
      <c r="AL73" s="19">
        <v>969</v>
      </c>
      <c r="AM73" s="19">
        <v>1008</v>
      </c>
      <c r="AN73" s="19">
        <v>1086</v>
      </c>
      <c r="AO73" s="19">
        <v>1078</v>
      </c>
      <c r="AP73" s="19">
        <v>1152</v>
      </c>
      <c r="AQ73" s="19">
        <v>1209</v>
      </c>
      <c r="AR73" s="19">
        <v>1416</v>
      </c>
      <c r="AS73" s="19">
        <v>1704</v>
      </c>
      <c r="AT73" s="19">
        <v>2148</v>
      </c>
      <c r="AU73" s="19">
        <v>2328</v>
      </c>
      <c r="AV73" s="19">
        <v>2474</v>
      </c>
      <c r="AW73" s="19">
        <v>2463</v>
      </c>
      <c r="AX73" s="19">
        <v>2283</v>
      </c>
      <c r="AY73" s="19">
        <v>2230</v>
      </c>
      <c r="AZ73" s="19">
        <v>2261</v>
      </c>
      <c r="BA73" s="19">
        <v>2255</v>
      </c>
      <c r="BB73" s="19">
        <v>2133</v>
      </c>
      <c r="BC73" s="19">
        <v>2027</v>
      </c>
      <c r="BD73" s="19">
        <v>1893</v>
      </c>
      <c r="BE73" s="19">
        <v>2093</v>
      </c>
      <c r="BF73" s="19">
        <v>1959</v>
      </c>
      <c r="BG73" s="19">
        <v>1923</v>
      </c>
      <c r="BH73" s="19">
        <v>1992</v>
      </c>
      <c r="BI73" s="19">
        <v>1753</v>
      </c>
      <c r="BJ73" s="19">
        <v>1600</v>
      </c>
      <c r="BK73" s="19">
        <v>1593</v>
      </c>
      <c r="BL73" s="19">
        <v>1632</v>
      </c>
      <c r="BM73" s="19">
        <v>1545</v>
      </c>
      <c r="BN73" s="19">
        <v>1525</v>
      </c>
      <c r="BO73" s="19">
        <v>1536</v>
      </c>
      <c r="BP73" s="19">
        <v>1503</v>
      </c>
      <c r="BQ73" s="19">
        <v>1624</v>
      </c>
      <c r="BR73" s="19">
        <v>1733</v>
      </c>
      <c r="BS73" s="19">
        <v>1662</v>
      </c>
      <c r="BT73" s="19">
        <v>1660</v>
      </c>
      <c r="BU73" s="19">
        <v>1707</v>
      </c>
      <c r="BV73" s="19">
        <v>1706</v>
      </c>
      <c r="BW73" s="19">
        <v>1791</v>
      </c>
      <c r="BX73" s="19">
        <v>1825</v>
      </c>
      <c r="BY73" s="19">
        <v>1734</v>
      </c>
      <c r="BZ73" s="19">
        <v>1679</v>
      </c>
      <c r="CA73" s="19">
        <v>1617</v>
      </c>
      <c r="CB73" s="19">
        <v>1559</v>
      </c>
      <c r="CC73" s="19">
        <v>1701</v>
      </c>
      <c r="CD73" s="19">
        <v>1808</v>
      </c>
      <c r="CE73" s="19">
        <v>1754</v>
      </c>
      <c r="CF73" s="19">
        <v>1683</v>
      </c>
      <c r="CG73" s="19">
        <v>1581</v>
      </c>
      <c r="CH73" s="49">
        <v>1493</v>
      </c>
      <c r="CI73" s="49">
        <v>1480</v>
      </c>
      <c r="CJ73" s="49">
        <v>1455</v>
      </c>
      <c r="CK73" s="49">
        <v>1378</v>
      </c>
      <c r="CL73" s="49">
        <v>1325</v>
      </c>
      <c r="CM73" s="49">
        <v>1305</v>
      </c>
      <c r="CN73" s="49">
        <v>1314</v>
      </c>
      <c r="CO73" s="17" t="s">
        <v>124</v>
      </c>
      <c r="CT73" t="s">
        <v>124</v>
      </c>
      <c r="CV73" t="s">
        <v>124</v>
      </c>
      <c r="CX73">
        <v>79100</v>
      </c>
      <c r="CY73">
        <v>77600</v>
      </c>
      <c r="CZ73">
        <v>77900</v>
      </c>
      <c r="DA73">
        <v>77000</v>
      </c>
      <c r="DB73">
        <v>76000</v>
      </c>
      <c r="DC73">
        <v>76200</v>
      </c>
      <c r="DD73">
        <v>75000</v>
      </c>
      <c r="DE73">
        <v>74500</v>
      </c>
      <c r="DF73">
        <v>72800</v>
      </c>
      <c r="DG73">
        <v>73700</v>
      </c>
      <c r="DH73">
        <v>75700</v>
      </c>
      <c r="DI73">
        <v>77000</v>
      </c>
      <c r="DJ73">
        <v>75700</v>
      </c>
      <c r="DK73">
        <v>73600</v>
      </c>
      <c r="DL73">
        <v>71700</v>
      </c>
      <c r="DM73">
        <v>69300</v>
      </c>
      <c r="DN73">
        <v>71900</v>
      </c>
      <c r="DO73">
        <v>73800</v>
      </c>
      <c r="DP73">
        <v>74500</v>
      </c>
      <c r="DQ73">
        <v>73500</v>
      </c>
      <c r="DR73">
        <v>72700</v>
      </c>
      <c r="DS73">
        <v>72500</v>
      </c>
      <c r="DT73">
        <v>73700</v>
      </c>
      <c r="DU73">
        <v>73300</v>
      </c>
      <c r="DV73">
        <v>73500</v>
      </c>
      <c r="DW73">
        <v>75300</v>
      </c>
      <c r="DX73">
        <v>75700</v>
      </c>
      <c r="DY73" s="19"/>
      <c r="DZ73" s="19"/>
      <c r="EA73" s="19"/>
      <c r="EB73" s="19"/>
      <c r="ED73" s="31">
        <f t="shared" si="27"/>
        <v>1.4702907711757269E-2</v>
      </c>
      <c r="EE73" s="31">
        <f t="shared" si="28"/>
        <v>1.3118556701030928E-2</v>
      </c>
      <c r="EF73" s="31">
        <f t="shared" si="29"/>
        <v>1.2708600770218228E-2</v>
      </c>
      <c r="EG73" s="31">
        <f t="shared" si="30"/>
        <v>1.2155844155844156E-2</v>
      </c>
      <c r="EH73" s="31">
        <f t="shared" si="31"/>
        <v>1.3723684210526315E-2</v>
      </c>
      <c r="EI73" s="31">
        <f t="shared" si="32"/>
        <v>1.2624671916010499E-2</v>
      </c>
      <c r="EJ73" s="31">
        <f t="shared" si="33"/>
        <v>1.2E-2</v>
      </c>
      <c r="EK73" s="31">
        <f t="shared" si="34"/>
        <v>1.0590604026845637E-2</v>
      </c>
      <c r="EL73" s="31">
        <f t="shared" si="35"/>
        <v>1.2170329670329671E-2</v>
      </c>
      <c r="EM73" s="31">
        <f t="shared" si="36"/>
        <v>1.3147896879240163E-2</v>
      </c>
      <c r="EN73" s="31">
        <f t="shared" si="37"/>
        <v>1.4240422721268164E-2</v>
      </c>
      <c r="EO73" s="31">
        <f t="shared" si="38"/>
        <v>1.838961038961039E-2</v>
      </c>
      <c r="EP73" s="31">
        <f t="shared" si="39"/>
        <v>3.0752972258916777E-2</v>
      </c>
      <c r="EQ73" s="31">
        <f t="shared" si="40"/>
        <v>3.1019021739130435E-2</v>
      </c>
      <c r="ER73" s="31">
        <f t="shared" si="41"/>
        <v>3.1450488145048812E-2</v>
      </c>
      <c r="ES73" s="31">
        <f t="shared" si="42"/>
        <v>2.7316017316017314E-2</v>
      </c>
      <c r="ET73" s="31">
        <f t="shared" si="43"/>
        <v>2.6745479833101531E-2</v>
      </c>
      <c r="EU73" s="31">
        <f t="shared" si="44"/>
        <v>2.1680216802168022E-2</v>
      </c>
      <c r="EV73" s="31">
        <f t="shared" si="45"/>
        <v>2.0738255033557047E-2</v>
      </c>
      <c r="EW73" s="31">
        <f t="shared" si="46"/>
        <v>2.0448979591836735E-2</v>
      </c>
      <c r="EX73" s="31">
        <f t="shared" si="47"/>
        <v>2.2861072902338377E-2</v>
      </c>
      <c r="EY73" s="31">
        <f t="shared" si="48"/>
        <v>2.3531034482758621E-2</v>
      </c>
      <c r="EZ73" s="31">
        <f t="shared" si="49"/>
        <v>2.3527815468113975E-2</v>
      </c>
      <c r="FA73" s="31">
        <f t="shared" ref="FA73:FA136" si="50">CB73/DU73</f>
        <v>2.1268758526603003E-2</v>
      </c>
      <c r="FB73" s="50">
        <f t="shared" ref="FB73:FB136" si="51">CE73/DV73</f>
        <v>2.3863945578231294E-2</v>
      </c>
      <c r="FC73" s="50">
        <f t="shared" ref="FC73:FC136" si="52">CH73/DW73</f>
        <v>1.9827357237715802E-2</v>
      </c>
      <c r="FD73" s="50">
        <f t="shared" ref="FD73:FD136" si="53">CK73/DX73</f>
        <v>1.8203434610303829E-2</v>
      </c>
    </row>
    <row r="74" spans="1:160" ht="15" x14ac:dyDescent="0.25">
      <c r="A74" s="17" t="s">
        <v>125</v>
      </c>
      <c r="B74" s="19">
        <v>2485</v>
      </c>
      <c r="C74" s="19">
        <v>2619</v>
      </c>
      <c r="D74" s="19">
        <v>2652</v>
      </c>
      <c r="E74" s="19">
        <v>2707</v>
      </c>
      <c r="F74" s="19">
        <v>2614</v>
      </c>
      <c r="G74" s="19">
        <v>2662</v>
      </c>
      <c r="H74" s="19">
        <v>2689</v>
      </c>
      <c r="I74" s="19">
        <v>3018</v>
      </c>
      <c r="J74" s="19">
        <v>3098</v>
      </c>
      <c r="K74" s="19">
        <v>3144</v>
      </c>
      <c r="L74" s="19">
        <v>3141</v>
      </c>
      <c r="M74" s="19">
        <v>3085</v>
      </c>
      <c r="N74" s="19">
        <v>3014</v>
      </c>
      <c r="O74" s="19">
        <v>3132</v>
      </c>
      <c r="P74" s="19">
        <v>3122</v>
      </c>
      <c r="Q74" s="19">
        <v>3147</v>
      </c>
      <c r="R74" s="19">
        <v>2942</v>
      </c>
      <c r="S74" s="19">
        <v>2911</v>
      </c>
      <c r="T74" s="19">
        <v>3037</v>
      </c>
      <c r="U74" s="19">
        <v>3191</v>
      </c>
      <c r="V74" s="19">
        <v>3303</v>
      </c>
      <c r="W74" s="19">
        <v>3243</v>
      </c>
      <c r="X74" s="19">
        <v>3043</v>
      </c>
      <c r="Y74" s="19">
        <v>2892</v>
      </c>
      <c r="Z74" s="19">
        <v>2795</v>
      </c>
      <c r="AA74" s="19">
        <v>2906</v>
      </c>
      <c r="AB74" s="19">
        <v>3016</v>
      </c>
      <c r="AC74" s="19">
        <v>2935</v>
      </c>
      <c r="AD74" s="19">
        <v>2857</v>
      </c>
      <c r="AE74" s="19">
        <v>2775</v>
      </c>
      <c r="AF74" s="19">
        <v>2770</v>
      </c>
      <c r="AG74" s="19">
        <v>2928</v>
      </c>
      <c r="AH74" s="19">
        <v>2932</v>
      </c>
      <c r="AI74" s="19">
        <v>3045</v>
      </c>
      <c r="AJ74" s="19">
        <v>2972</v>
      </c>
      <c r="AK74" s="19">
        <v>2927</v>
      </c>
      <c r="AL74" s="19">
        <v>2915</v>
      </c>
      <c r="AM74" s="19">
        <v>3212</v>
      </c>
      <c r="AN74" s="19">
        <v>3530</v>
      </c>
      <c r="AO74" s="19">
        <v>3750</v>
      </c>
      <c r="AP74" s="19">
        <v>3791</v>
      </c>
      <c r="AQ74" s="19">
        <v>4273</v>
      </c>
      <c r="AR74" s="19">
        <v>4628</v>
      </c>
      <c r="AS74" s="19">
        <v>5405</v>
      </c>
      <c r="AT74" s="19">
        <v>6319</v>
      </c>
      <c r="AU74" s="19">
        <v>6611</v>
      </c>
      <c r="AV74" s="19">
        <v>6785</v>
      </c>
      <c r="AW74" s="19">
        <v>6653</v>
      </c>
      <c r="AX74" s="19">
        <v>6685</v>
      </c>
      <c r="AY74" s="19">
        <v>6990</v>
      </c>
      <c r="AZ74" s="19">
        <v>7210</v>
      </c>
      <c r="BA74" s="19">
        <v>7055</v>
      </c>
      <c r="BB74" s="19">
        <v>6812</v>
      </c>
      <c r="BC74" s="19">
        <v>6627</v>
      </c>
      <c r="BD74" s="19">
        <v>6304</v>
      </c>
      <c r="BE74" s="19">
        <v>6869</v>
      </c>
      <c r="BF74" s="19">
        <v>6883</v>
      </c>
      <c r="BG74" s="19">
        <v>6633</v>
      </c>
      <c r="BH74" s="19">
        <v>6420</v>
      </c>
      <c r="BI74" s="19">
        <v>5976</v>
      </c>
      <c r="BJ74" s="19">
        <v>5806</v>
      </c>
      <c r="BK74" s="19">
        <v>5876</v>
      </c>
      <c r="BL74" s="19">
        <v>6006</v>
      </c>
      <c r="BM74" s="19">
        <v>5795</v>
      </c>
      <c r="BN74" s="19">
        <v>5527</v>
      </c>
      <c r="BO74" s="19">
        <v>5451</v>
      </c>
      <c r="BP74" s="19">
        <v>5377</v>
      </c>
      <c r="BQ74" s="19">
        <v>5752</v>
      </c>
      <c r="BR74" s="19">
        <v>5863</v>
      </c>
      <c r="BS74" s="19">
        <v>5697</v>
      </c>
      <c r="BT74" s="19">
        <v>5601</v>
      </c>
      <c r="BU74" s="19">
        <v>5646</v>
      </c>
      <c r="BV74" s="19">
        <v>5460</v>
      </c>
      <c r="BW74" s="19">
        <v>5824</v>
      </c>
      <c r="BX74" s="19">
        <v>6033</v>
      </c>
      <c r="BY74" s="19">
        <v>6064</v>
      </c>
      <c r="BZ74" s="19">
        <v>5915</v>
      </c>
      <c r="CA74" s="19">
        <v>5978</v>
      </c>
      <c r="CB74" s="19">
        <v>5923</v>
      </c>
      <c r="CC74" s="19">
        <v>6207</v>
      </c>
      <c r="CD74" s="19">
        <v>6280</v>
      </c>
      <c r="CE74" s="19">
        <v>6060</v>
      </c>
      <c r="CF74" s="19">
        <v>5908</v>
      </c>
      <c r="CG74" s="19">
        <v>5746</v>
      </c>
      <c r="CH74" s="49">
        <v>5583</v>
      </c>
      <c r="CI74" s="49">
        <v>5724</v>
      </c>
      <c r="CJ74" s="49">
        <v>5731</v>
      </c>
      <c r="CK74" s="49">
        <v>5723</v>
      </c>
      <c r="CL74" s="49">
        <v>5668</v>
      </c>
      <c r="CM74" s="49">
        <v>5521</v>
      </c>
      <c r="CN74" s="49">
        <v>5427</v>
      </c>
      <c r="CO74" s="17" t="s">
        <v>125</v>
      </c>
      <c r="CT74" t="s">
        <v>125</v>
      </c>
      <c r="CV74" t="s">
        <v>125</v>
      </c>
      <c r="CX74">
        <v>179600</v>
      </c>
      <c r="CY74">
        <v>183100</v>
      </c>
      <c r="CZ74">
        <v>180700</v>
      </c>
      <c r="DA74">
        <v>183500</v>
      </c>
      <c r="DB74">
        <v>187200</v>
      </c>
      <c r="DC74">
        <v>183300</v>
      </c>
      <c r="DD74">
        <v>185600</v>
      </c>
      <c r="DE74">
        <v>184100</v>
      </c>
      <c r="DF74">
        <v>180600</v>
      </c>
      <c r="DG74">
        <v>179500</v>
      </c>
      <c r="DH74">
        <v>181500</v>
      </c>
      <c r="DI74">
        <v>179900</v>
      </c>
      <c r="DJ74">
        <v>178200</v>
      </c>
      <c r="DK74">
        <v>178000</v>
      </c>
      <c r="DL74">
        <v>179100</v>
      </c>
      <c r="DM74">
        <v>174500</v>
      </c>
      <c r="DN74">
        <v>175200</v>
      </c>
      <c r="DO74">
        <v>174600</v>
      </c>
      <c r="DP74">
        <v>173200</v>
      </c>
      <c r="DQ74">
        <v>175100</v>
      </c>
      <c r="DR74">
        <v>176300</v>
      </c>
      <c r="DS74">
        <v>178800</v>
      </c>
      <c r="DT74">
        <v>180300</v>
      </c>
      <c r="DU74">
        <v>180200</v>
      </c>
      <c r="DV74">
        <v>180400</v>
      </c>
      <c r="DW74">
        <v>180400</v>
      </c>
      <c r="DX74">
        <v>176200</v>
      </c>
      <c r="DY74" s="19"/>
      <c r="DZ74" s="19"/>
      <c r="EA74" s="19"/>
      <c r="EB74" s="19"/>
      <c r="ED74" s="31">
        <f t="shared" si="27"/>
        <v>1.7505567928730512E-2</v>
      </c>
      <c r="EE74" s="31">
        <f t="shared" si="28"/>
        <v>1.6460950300382304E-2</v>
      </c>
      <c r="EF74" s="31">
        <f t="shared" si="29"/>
        <v>1.7415605976757054E-2</v>
      </c>
      <c r="EG74" s="31">
        <f t="shared" si="30"/>
        <v>1.6550408719346051E-2</v>
      </c>
      <c r="EH74" s="31">
        <f t="shared" si="31"/>
        <v>1.732371794871795E-2</v>
      </c>
      <c r="EI74" s="31">
        <f t="shared" si="32"/>
        <v>1.5248226950354609E-2</v>
      </c>
      <c r="EJ74" s="31">
        <f t="shared" si="33"/>
        <v>1.5813577586206898E-2</v>
      </c>
      <c r="EK74" s="31">
        <f t="shared" si="34"/>
        <v>1.5046170559478544E-2</v>
      </c>
      <c r="EL74" s="31">
        <f t="shared" si="35"/>
        <v>1.6860465116279071E-2</v>
      </c>
      <c r="EM74" s="31">
        <f t="shared" si="36"/>
        <v>1.6239554317548748E-2</v>
      </c>
      <c r="EN74" s="31">
        <f t="shared" si="37"/>
        <v>2.0661157024793389E-2</v>
      </c>
      <c r="EO74" s="31">
        <f t="shared" si="38"/>
        <v>2.5725403001667594E-2</v>
      </c>
      <c r="EP74" s="31">
        <f t="shared" si="39"/>
        <v>3.7098765432098765E-2</v>
      </c>
      <c r="EQ74" s="31">
        <f t="shared" si="40"/>
        <v>3.7556179775280897E-2</v>
      </c>
      <c r="ER74" s="31">
        <f t="shared" si="41"/>
        <v>3.9391401451702959E-2</v>
      </c>
      <c r="ES74" s="31">
        <f t="shared" si="42"/>
        <v>3.6126074498567334E-2</v>
      </c>
      <c r="ET74" s="31">
        <f t="shared" si="43"/>
        <v>3.785958904109589E-2</v>
      </c>
      <c r="EU74" s="31">
        <f t="shared" si="44"/>
        <v>3.3253150057273771E-2</v>
      </c>
      <c r="EV74" s="31">
        <f t="shared" si="45"/>
        <v>3.3458429561200924E-2</v>
      </c>
      <c r="EW74" s="31">
        <f t="shared" si="46"/>
        <v>3.070816676185037E-2</v>
      </c>
      <c r="EX74" s="31">
        <f t="shared" si="47"/>
        <v>3.231423709585933E-2</v>
      </c>
      <c r="EY74" s="31">
        <f t="shared" si="48"/>
        <v>3.0536912751677851E-2</v>
      </c>
      <c r="EZ74" s="31">
        <f t="shared" si="49"/>
        <v>3.3632834165280089E-2</v>
      </c>
      <c r="FA74" s="31">
        <f t="shared" si="50"/>
        <v>3.2869034406215317E-2</v>
      </c>
      <c r="FB74" s="50">
        <f t="shared" si="51"/>
        <v>3.3592017738359202E-2</v>
      </c>
      <c r="FC74" s="50">
        <f t="shared" si="52"/>
        <v>3.094789356984479E-2</v>
      </c>
      <c r="FD74" s="50">
        <f t="shared" si="53"/>
        <v>3.2480136208853573E-2</v>
      </c>
    </row>
    <row r="75" spans="1:160" ht="15" x14ac:dyDescent="0.25">
      <c r="A75" s="17" t="s">
        <v>126</v>
      </c>
      <c r="B75" s="19">
        <v>2969</v>
      </c>
      <c r="C75" s="19">
        <v>3056</v>
      </c>
      <c r="D75" s="19">
        <v>3181</v>
      </c>
      <c r="E75" s="19">
        <v>3155</v>
      </c>
      <c r="F75" s="19">
        <v>3194</v>
      </c>
      <c r="G75" s="19">
        <v>3239</v>
      </c>
      <c r="H75" s="19">
        <v>3374</v>
      </c>
      <c r="I75" s="19">
        <v>3816</v>
      </c>
      <c r="J75" s="19">
        <v>4027</v>
      </c>
      <c r="K75" s="19">
        <v>4162</v>
      </c>
      <c r="L75" s="19">
        <v>4092</v>
      </c>
      <c r="M75" s="19">
        <v>3913</v>
      </c>
      <c r="N75" s="19">
        <v>3836</v>
      </c>
      <c r="O75" s="19">
        <v>3893</v>
      </c>
      <c r="P75" s="19">
        <v>3877</v>
      </c>
      <c r="Q75" s="19">
        <v>3863</v>
      </c>
      <c r="R75" s="19">
        <v>3713</v>
      </c>
      <c r="S75" s="19">
        <v>3750</v>
      </c>
      <c r="T75" s="19">
        <v>3831</v>
      </c>
      <c r="U75" s="19">
        <v>3893</v>
      </c>
      <c r="V75" s="19">
        <v>4018</v>
      </c>
      <c r="W75" s="19">
        <v>3984</v>
      </c>
      <c r="X75" s="19">
        <v>3990</v>
      </c>
      <c r="Y75" s="19">
        <v>3700</v>
      </c>
      <c r="Z75" s="19">
        <v>3529</v>
      </c>
      <c r="AA75" s="19">
        <v>3591</v>
      </c>
      <c r="AB75" s="19">
        <v>3660</v>
      </c>
      <c r="AC75" s="19">
        <v>3485</v>
      </c>
      <c r="AD75" s="19">
        <v>3452</v>
      </c>
      <c r="AE75" s="19">
        <v>3398</v>
      </c>
      <c r="AF75" s="19">
        <v>3389</v>
      </c>
      <c r="AG75" s="19">
        <v>3588</v>
      </c>
      <c r="AH75" s="19">
        <v>3683</v>
      </c>
      <c r="AI75" s="19">
        <v>3744</v>
      </c>
      <c r="AJ75" s="19">
        <v>3649</v>
      </c>
      <c r="AK75" s="19">
        <v>3571</v>
      </c>
      <c r="AL75" s="19">
        <v>3452</v>
      </c>
      <c r="AM75" s="19">
        <v>3719</v>
      </c>
      <c r="AN75" s="19">
        <v>4123</v>
      </c>
      <c r="AO75" s="19">
        <v>4171</v>
      </c>
      <c r="AP75" s="19">
        <v>4326</v>
      </c>
      <c r="AQ75" s="19">
        <v>4709</v>
      </c>
      <c r="AR75" s="19">
        <v>5169</v>
      </c>
      <c r="AS75" s="19">
        <v>5937</v>
      </c>
      <c r="AT75" s="19">
        <v>6827</v>
      </c>
      <c r="AU75" s="19">
        <v>7046</v>
      </c>
      <c r="AV75" s="19">
        <v>7140</v>
      </c>
      <c r="AW75" s="19">
        <v>7046</v>
      </c>
      <c r="AX75" s="19">
        <v>7094</v>
      </c>
      <c r="AY75" s="19">
        <v>7430</v>
      </c>
      <c r="AZ75" s="19">
        <v>7416</v>
      </c>
      <c r="BA75" s="19">
        <v>7079</v>
      </c>
      <c r="BB75" s="19">
        <v>6953</v>
      </c>
      <c r="BC75" s="19">
        <v>6869</v>
      </c>
      <c r="BD75" s="19">
        <v>6578</v>
      </c>
      <c r="BE75" s="19">
        <v>7237</v>
      </c>
      <c r="BF75" s="19">
        <v>7255</v>
      </c>
      <c r="BG75" s="19">
        <v>7041</v>
      </c>
      <c r="BH75" s="19">
        <v>6820</v>
      </c>
      <c r="BI75" s="19">
        <v>6375</v>
      </c>
      <c r="BJ75" s="19">
        <v>6175</v>
      </c>
      <c r="BK75" s="19">
        <v>6219</v>
      </c>
      <c r="BL75" s="19">
        <v>6431</v>
      </c>
      <c r="BM75" s="19">
        <v>6398</v>
      </c>
      <c r="BN75" s="19">
        <v>6200</v>
      </c>
      <c r="BO75" s="19">
        <v>6156</v>
      </c>
      <c r="BP75" s="19">
        <v>6096</v>
      </c>
      <c r="BQ75" s="19">
        <v>6593</v>
      </c>
      <c r="BR75" s="19">
        <v>6783</v>
      </c>
      <c r="BS75" s="19">
        <v>6736</v>
      </c>
      <c r="BT75" s="19">
        <v>6442</v>
      </c>
      <c r="BU75" s="19">
        <v>6284</v>
      </c>
      <c r="BV75" s="19">
        <v>6299</v>
      </c>
      <c r="BW75" s="19">
        <v>6579</v>
      </c>
      <c r="BX75" s="19">
        <v>6881</v>
      </c>
      <c r="BY75" s="19">
        <v>6947</v>
      </c>
      <c r="BZ75" s="19">
        <v>6792</v>
      </c>
      <c r="CA75" s="19">
        <v>6865</v>
      </c>
      <c r="CB75" s="19">
        <v>6822</v>
      </c>
      <c r="CC75" s="19">
        <v>7297</v>
      </c>
      <c r="CD75" s="19">
        <v>7465</v>
      </c>
      <c r="CE75" s="19">
        <v>7426</v>
      </c>
      <c r="CF75" s="19">
        <v>7247</v>
      </c>
      <c r="CG75" s="19">
        <v>7071</v>
      </c>
      <c r="CH75" s="49">
        <v>6876</v>
      </c>
      <c r="CI75" s="49">
        <v>6934</v>
      </c>
      <c r="CJ75" s="49">
        <v>6831</v>
      </c>
      <c r="CK75" s="49">
        <v>6651</v>
      </c>
      <c r="CL75" s="49">
        <v>6676</v>
      </c>
      <c r="CM75" s="49">
        <v>6566</v>
      </c>
      <c r="CN75" s="49">
        <v>6387</v>
      </c>
      <c r="CO75" s="17" t="s">
        <v>126</v>
      </c>
      <c r="CT75" t="s">
        <v>126</v>
      </c>
      <c r="CV75" t="s">
        <v>126</v>
      </c>
      <c r="CX75">
        <v>156400</v>
      </c>
      <c r="CY75">
        <v>153700</v>
      </c>
      <c r="CZ75">
        <v>157700</v>
      </c>
      <c r="DA75">
        <v>155100</v>
      </c>
      <c r="DB75">
        <v>155600</v>
      </c>
      <c r="DC75">
        <v>158200</v>
      </c>
      <c r="DD75">
        <v>150600</v>
      </c>
      <c r="DE75">
        <v>157300</v>
      </c>
      <c r="DF75">
        <v>159200</v>
      </c>
      <c r="DG75">
        <v>158200</v>
      </c>
      <c r="DH75">
        <v>162000</v>
      </c>
      <c r="DI75">
        <v>163600</v>
      </c>
      <c r="DJ75">
        <v>163800</v>
      </c>
      <c r="DK75">
        <v>165900</v>
      </c>
      <c r="DL75">
        <v>164600</v>
      </c>
      <c r="DM75">
        <v>161900</v>
      </c>
      <c r="DN75">
        <v>161600</v>
      </c>
      <c r="DO75">
        <v>162100</v>
      </c>
      <c r="DP75">
        <v>164900</v>
      </c>
      <c r="DQ75">
        <v>167300</v>
      </c>
      <c r="DR75">
        <v>163700</v>
      </c>
      <c r="DS75">
        <v>161000</v>
      </c>
      <c r="DT75">
        <v>159400</v>
      </c>
      <c r="DU75">
        <v>159400</v>
      </c>
      <c r="DV75">
        <v>156900</v>
      </c>
      <c r="DW75">
        <v>158700</v>
      </c>
      <c r="DX75">
        <v>157600</v>
      </c>
      <c r="DY75" s="19"/>
      <c r="DZ75" s="19"/>
      <c r="EA75" s="19"/>
      <c r="EB75" s="19"/>
      <c r="ED75" s="31">
        <f t="shared" si="27"/>
        <v>2.6611253196930945E-2</v>
      </c>
      <c r="EE75" s="31">
        <f t="shared" si="28"/>
        <v>2.4957709824333117E-2</v>
      </c>
      <c r="EF75" s="31">
        <f t="shared" si="29"/>
        <v>2.4495878249841473E-2</v>
      </c>
      <c r="EG75" s="31">
        <f t="shared" si="30"/>
        <v>2.470019342359768E-2</v>
      </c>
      <c r="EH75" s="31">
        <f t="shared" si="31"/>
        <v>2.5604113110539846E-2</v>
      </c>
      <c r="EI75" s="31">
        <f t="shared" si="32"/>
        <v>2.2307206068268016E-2</v>
      </c>
      <c r="EJ75" s="31">
        <f t="shared" si="33"/>
        <v>2.3140770252324038E-2</v>
      </c>
      <c r="EK75" s="31">
        <f t="shared" si="34"/>
        <v>2.154481881754609E-2</v>
      </c>
      <c r="EL75" s="31">
        <f t="shared" si="35"/>
        <v>2.3517587939698492E-2</v>
      </c>
      <c r="EM75" s="31">
        <f t="shared" si="36"/>
        <v>2.1820480404551201E-2</v>
      </c>
      <c r="EN75" s="31">
        <f t="shared" si="37"/>
        <v>2.5746913580246913E-2</v>
      </c>
      <c r="EO75" s="31">
        <f t="shared" si="38"/>
        <v>3.1595354523227384E-2</v>
      </c>
      <c r="EP75" s="31">
        <f t="shared" si="39"/>
        <v>4.3015873015873014E-2</v>
      </c>
      <c r="EQ75" s="31">
        <f t="shared" si="40"/>
        <v>4.2760699216395422E-2</v>
      </c>
      <c r="ER75" s="31">
        <f t="shared" si="41"/>
        <v>4.3007290400972051E-2</v>
      </c>
      <c r="ES75" s="31">
        <f t="shared" si="42"/>
        <v>4.0630018529956763E-2</v>
      </c>
      <c r="ET75" s="31">
        <f t="shared" si="43"/>
        <v>4.3570544554455443E-2</v>
      </c>
      <c r="EU75" s="31">
        <f t="shared" si="44"/>
        <v>3.8093769278223319E-2</v>
      </c>
      <c r="EV75" s="31">
        <f t="shared" si="45"/>
        <v>3.8799272286234081E-2</v>
      </c>
      <c r="EW75" s="31">
        <f t="shared" si="46"/>
        <v>3.6437537358039451E-2</v>
      </c>
      <c r="EX75" s="31">
        <f t="shared" si="47"/>
        <v>4.1148442272449605E-2</v>
      </c>
      <c r="EY75" s="31">
        <f t="shared" si="48"/>
        <v>3.9124223602484472E-2</v>
      </c>
      <c r="EZ75" s="31">
        <f t="shared" si="49"/>
        <v>4.3582183186951069E-2</v>
      </c>
      <c r="FA75" s="31">
        <f t="shared" si="50"/>
        <v>4.2797992471769138E-2</v>
      </c>
      <c r="FB75" s="50">
        <f t="shared" si="51"/>
        <v>4.7329509241555129E-2</v>
      </c>
      <c r="FC75" s="50">
        <f t="shared" si="52"/>
        <v>4.3327032136105857E-2</v>
      </c>
      <c r="FD75" s="50">
        <f t="shared" si="53"/>
        <v>4.2201776649746191E-2</v>
      </c>
    </row>
    <row r="76" spans="1:160" ht="15" x14ac:dyDescent="0.25">
      <c r="A76" s="17" t="s">
        <v>127</v>
      </c>
      <c r="B76" s="19">
        <v>1748</v>
      </c>
      <c r="C76" s="19">
        <v>1798</v>
      </c>
      <c r="D76" s="19">
        <v>1753</v>
      </c>
      <c r="E76" s="19">
        <v>1741</v>
      </c>
      <c r="F76" s="19">
        <v>1745</v>
      </c>
      <c r="G76" s="19">
        <v>1813</v>
      </c>
      <c r="H76" s="19">
        <v>1847</v>
      </c>
      <c r="I76" s="19">
        <v>2072</v>
      </c>
      <c r="J76" s="19">
        <v>2149</v>
      </c>
      <c r="K76" s="19">
        <v>2107</v>
      </c>
      <c r="L76" s="19">
        <v>2093</v>
      </c>
      <c r="M76" s="19">
        <v>2029</v>
      </c>
      <c r="N76" s="19">
        <v>2014</v>
      </c>
      <c r="O76" s="19">
        <v>2047</v>
      </c>
      <c r="P76" s="19">
        <v>2040</v>
      </c>
      <c r="Q76" s="19">
        <v>2050</v>
      </c>
      <c r="R76" s="19">
        <v>1966</v>
      </c>
      <c r="S76" s="19">
        <v>1934</v>
      </c>
      <c r="T76" s="19">
        <v>1911</v>
      </c>
      <c r="U76" s="19">
        <v>2046</v>
      </c>
      <c r="V76" s="19">
        <v>2005</v>
      </c>
      <c r="W76" s="19">
        <v>1997</v>
      </c>
      <c r="X76" s="19">
        <v>1821</v>
      </c>
      <c r="Y76" s="19">
        <v>1776</v>
      </c>
      <c r="Z76" s="19">
        <v>1683</v>
      </c>
      <c r="AA76" s="19">
        <v>1690</v>
      </c>
      <c r="AB76" s="19">
        <v>1659</v>
      </c>
      <c r="AC76" s="19">
        <v>1582</v>
      </c>
      <c r="AD76" s="19">
        <v>1601</v>
      </c>
      <c r="AE76" s="19">
        <v>1561</v>
      </c>
      <c r="AF76" s="19">
        <v>1514</v>
      </c>
      <c r="AG76" s="19">
        <v>1587</v>
      </c>
      <c r="AH76" s="19">
        <v>1616</v>
      </c>
      <c r="AI76" s="19">
        <v>1581</v>
      </c>
      <c r="AJ76" s="19">
        <v>1540</v>
      </c>
      <c r="AK76" s="19">
        <v>1522</v>
      </c>
      <c r="AL76" s="19">
        <v>1449</v>
      </c>
      <c r="AM76" s="19">
        <v>1573</v>
      </c>
      <c r="AN76" s="19">
        <v>1685</v>
      </c>
      <c r="AO76" s="19">
        <v>1721</v>
      </c>
      <c r="AP76" s="19">
        <v>1770</v>
      </c>
      <c r="AQ76" s="19">
        <v>1906</v>
      </c>
      <c r="AR76" s="19">
        <v>2041</v>
      </c>
      <c r="AS76" s="19">
        <v>2410</v>
      </c>
      <c r="AT76" s="19">
        <v>2733</v>
      </c>
      <c r="AU76" s="19">
        <v>2782</v>
      </c>
      <c r="AV76" s="19">
        <v>2868</v>
      </c>
      <c r="AW76" s="19">
        <v>2879</v>
      </c>
      <c r="AX76" s="19">
        <v>2790</v>
      </c>
      <c r="AY76" s="19">
        <v>2781</v>
      </c>
      <c r="AZ76" s="19">
        <v>2896</v>
      </c>
      <c r="BA76" s="19">
        <v>2909</v>
      </c>
      <c r="BB76" s="19">
        <v>2943</v>
      </c>
      <c r="BC76" s="19">
        <v>2794</v>
      </c>
      <c r="BD76" s="19">
        <v>2781</v>
      </c>
      <c r="BE76" s="19">
        <v>3007</v>
      </c>
      <c r="BF76" s="19">
        <v>2973</v>
      </c>
      <c r="BG76" s="19">
        <v>2877</v>
      </c>
      <c r="BH76" s="19">
        <v>2809</v>
      </c>
      <c r="BI76" s="19">
        <v>2621</v>
      </c>
      <c r="BJ76" s="19">
        <v>2511</v>
      </c>
      <c r="BK76" s="19">
        <v>2464</v>
      </c>
      <c r="BL76" s="19">
        <v>2503</v>
      </c>
      <c r="BM76" s="19">
        <v>2546</v>
      </c>
      <c r="BN76" s="19">
        <v>2448</v>
      </c>
      <c r="BO76" s="19">
        <v>2455</v>
      </c>
      <c r="BP76" s="19">
        <v>2531</v>
      </c>
      <c r="BQ76" s="19">
        <v>2631</v>
      </c>
      <c r="BR76" s="19">
        <v>2731</v>
      </c>
      <c r="BS76" s="19">
        <v>2823</v>
      </c>
      <c r="BT76" s="19">
        <v>2802</v>
      </c>
      <c r="BU76" s="19">
        <v>2662</v>
      </c>
      <c r="BV76" s="19">
        <v>2657</v>
      </c>
      <c r="BW76" s="19">
        <v>2754</v>
      </c>
      <c r="BX76" s="19">
        <v>2807</v>
      </c>
      <c r="BY76" s="19">
        <v>2796</v>
      </c>
      <c r="BZ76" s="19">
        <v>2722</v>
      </c>
      <c r="CA76" s="19">
        <v>2682</v>
      </c>
      <c r="CB76" s="19">
        <v>2767</v>
      </c>
      <c r="CC76" s="19">
        <v>3009</v>
      </c>
      <c r="CD76" s="19">
        <v>3095</v>
      </c>
      <c r="CE76" s="19">
        <v>3009</v>
      </c>
      <c r="CF76" s="19">
        <v>2919</v>
      </c>
      <c r="CG76" s="19">
        <v>2827</v>
      </c>
      <c r="CH76" s="49">
        <v>2718</v>
      </c>
      <c r="CI76" s="49">
        <v>2699</v>
      </c>
      <c r="CJ76" s="49">
        <v>2720</v>
      </c>
      <c r="CK76" s="49">
        <v>2712</v>
      </c>
      <c r="CL76" s="49">
        <v>2682</v>
      </c>
      <c r="CM76" s="49">
        <v>2587</v>
      </c>
      <c r="CN76" s="49">
        <v>2564</v>
      </c>
      <c r="CO76" s="17" t="s">
        <v>127</v>
      </c>
      <c r="CT76" t="s">
        <v>127</v>
      </c>
      <c r="CV76" t="s">
        <v>127</v>
      </c>
      <c r="CX76">
        <v>50200</v>
      </c>
      <c r="CY76">
        <v>51200</v>
      </c>
      <c r="CZ76">
        <v>50700</v>
      </c>
      <c r="DA76">
        <v>51200</v>
      </c>
      <c r="DB76">
        <v>51700</v>
      </c>
      <c r="DC76">
        <v>50700</v>
      </c>
      <c r="DD76">
        <v>49500</v>
      </c>
      <c r="DE76">
        <v>49300</v>
      </c>
      <c r="DF76">
        <v>49500</v>
      </c>
      <c r="DG76">
        <v>50300</v>
      </c>
      <c r="DH76">
        <v>51400</v>
      </c>
      <c r="DI76">
        <v>50100</v>
      </c>
      <c r="DJ76">
        <v>49900</v>
      </c>
      <c r="DK76">
        <v>49300</v>
      </c>
      <c r="DL76">
        <v>49300</v>
      </c>
      <c r="DM76">
        <v>49900</v>
      </c>
      <c r="DN76">
        <v>49300</v>
      </c>
      <c r="DO76">
        <v>49100</v>
      </c>
      <c r="DP76">
        <v>48200</v>
      </c>
      <c r="DQ76">
        <v>48700</v>
      </c>
      <c r="DR76">
        <v>48600</v>
      </c>
      <c r="DS76">
        <v>50700</v>
      </c>
      <c r="DT76">
        <v>51500</v>
      </c>
      <c r="DU76">
        <v>51100</v>
      </c>
      <c r="DV76">
        <v>50500</v>
      </c>
      <c r="DW76">
        <v>49200</v>
      </c>
      <c r="DX76">
        <v>49400</v>
      </c>
      <c r="DY76" s="19"/>
      <c r="DZ76" s="19"/>
      <c r="EA76" s="19"/>
      <c r="EB76" s="19"/>
      <c r="ED76" s="31">
        <f t="shared" si="27"/>
        <v>4.1972111553784858E-2</v>
      </c>
      <c r="EE76" s="31">
        <f t="shared" si="28"/>
        <v>3.9335937500000001E-2</v>
      </c>
      <c r="EF76" s="31">
        <f t="shared" si="29"/>
        <v>4.0433925049309663E-2</v>
      </c>
      <c r="EG76" s="31">
        <f t="shared" si="30"/>
        <v>3.7324218749999999E-2</v>
      </c>
      <c r="EH76" s="31">
        <f t="shared" si="31"/>
        <v>3.8626692456479692E-2</v>
      </c>
      <c r="EI76" s="31">
        <f t="shared" si="32"/>
        <v>3.3195266272189348E-2</v>
      </c>
      <c r="EJ76" s="31">
        <f t="shared" si="33"/>
        <v>3.1959595959595959E-2</v>
      </c>
      <c r="EK76" s="31">
        <f t="shared" si="34"/>
        <v>3.0709939148073021E-2</v>
      </c>
      <c r="EL76" s="31">
        <f t="shared" si="35"/>
        <v>3.1939393939393941E-2</v>
      </c>
      <c r="EM76" s="31">
        <f t="shared" si="36"/>
        <v>2.8807157057654076E-2</v>
      </c>
      <c r="EN76" s="31">
        <f t="shared" si="37"/>
        <v>3.3482490272373544E-2</v>
      </c>
      <c r="EO76" s="31">
        <f t="shared" si="38"/>
        <v>4.0738522954091819E-2</v>
      </c>
      <c r="EP76" s="31">
        <f t="shared" si="39"/>
        <v>5.5751503006012025E-2</v>
      </c>
      <c r="EQ76" s="31">
        <f t="shared" si="40"/>
        <v>5.6592292089249492E-2</v>
      </c>
      <c r="ER76" s="31">
        <f t="shared" si="41"/>
        <v>5.9006085192697767E-2</v>
      </c>
      <c r="ES76" s="31">
        <f t="shared" si="42"/>
        <v>5.5731462925851703E-2</v>
      </c>
      <c r="ET76" s="31">
        <f t="shared" si="43"/>
        <v>5.8356997971602431E-2</v>
      </c>
      <c r="EU76" s="31">
        <f t="shared" si="44"/>
        <v>5.1140529531568231E-2</v>
      </c>
      <c r="EV76" s="31">
        <f t="shared" si="45"/>
        <v>5.2821576763485478E-2</v>
      </c>
      <c r="EW76" s="31">
        <f t="shared" si="46"/>
        <v>5.1971252566735113E-2</v>
      </c>
      <c r="EX76" s="31">
        <f t="shared" si="47"/>
        <v>5.808641975308642E-2</v>
      </c>
      <c r="EY76" s="31">
        <f t="shared" si="48"/>
        <v>5.2406311637080871E-2</v>
      </c>
      <c r="EZ76" s="31">
        <f t="shared" si="49"/>
        <v>5.4291262135922329E-2</v>
      </c>
      <c r="FA76" s="31">
        <f t="shared" si="50"/>
        <v>5.4148727984344426E-2</v>
      </c>
      <c r="FB76" s="50">
        <f t="shared" si="51"/>
        <v>5.9584158415841582E-2</v>
      </c>
      <c r="FC76" s="50">
        <f t="shared" si="52"/>
        <v>5.5243902439024391E-2</v>
      </c>
      <c r="FD76" s="50">
        <f t="shared" si="53"/>
        <v>5.4898785425101217E-2</v>
      </c>
    </row>
    <row r="77" spans="1:160" ht="15" x14ac:dyDescent="0.25">
      <c r="A77" s="17" t="s">
        <v>128</v>
      </c>
      <c r="B77" s="19">
        <v>748</v>
      </c>
      <c r="C77" s="19">
        <v>756</v>
      </c>
      <c r="D77" s="19">
        <v>746</v>
      </c>
      <c r="E77" s="19">
        <v>730</v>
      </c>
      <c r="F77" s="19">
        <v>715</v>
      </c>
      <c r="G77" s="19">
        <v>743</v>
      </c>
      <c r="H77" s="19">
        <v>773</v>
      </c>
      <c r="I77" s="19">
        <v>910</v>
      </c>
      <c r="J77" s="19">
        <v>901</v>
      </c>
      <c r="K77" s="19">
        <v>883</v>
      </c>
      <c r="L77" s="19">
        <v>959</v>
      </c>
      <c r="M77" s="19">
        <v>955</v>
      </c>
      <c r="N77" s="19">
        <v>876</v>
      </c>
      <c r="O77" s="19">
        <v>800</v>
      </c>
      <c r="P77" s="19">
        <v>786</v>
      </c>
      <c r="Q77" s="19">
        <v>793</v>
      </c>
      <c r="R77" s="19">
        <v>783</v>
      </c>
      <c r="S77" s="19">
        <v>799</v>
      </c>
      <c r="T77" s="19">
        <v>800</v>
      </c>
      <c r="U77" s="19">
        <v>827</v>
      </c>
      <c r="V77" s="19">
        <v>889</v>
      </c>
      <c r="W77" s="19">
        <v>838</v>
      </c>
      <c r="X77" s="19">
        <v>764</v>
      </c>
      <c r="Y77" s="19">
        <v>710</v>
      </c>
      <c r="Z77" s="19">
        <v>656</v>
      </c>
      <c r="AA77" s="19">
        <v>659</v>
      </c>
      <c r="AB77" s="19">
        <v>681</v>
      </c>
      <c r="AC77" s="19">
        <v>675</v>
      </c>
      <c r="AD77" s="19">
        <v>678</v>
      </c>
      <c r="AE77" s="19">
        <v>714</v>
      </c>
      <c r="AF77" s="19">
        <v>736</v>
      </c>
      <c r="AG77" s="19">
        <v>720</v>
      </c>
      <c r="AH77" s="19">
        <v>728</v>
      </c>
      <c r="AI77" s="19">
        <v>722</v>
      </c>
      <c r="AJ77" s="19">
        <v>686</v>
      </c>
      <c r="AK77" s="19">
        <v>668</v>
      </c>
      <c r="AL77" s="19">
        <v>653</v>
      </c>
      <c r="AM77" s="19">
        <v>746</v>
      </c>
      <c r="AN77" s="19">
        <v>806</v>
      </c>
      <c r="AO77" s="19">
        <v>826</v>
      </c>
      <c r="AP77" s="19">
        <v>899</v>
      </c>
      <c r="AQ77" s="19">
        <v>1040</v>
      </c>
      <c r="AR77" s="19">
        <v>1131</v>
      </c>
      <c r="AS77" s="19">
        <v>1296</v>
      </c>
      <c r="AT77" s="19">
        <v>1525</v>
      </c>
      <c r="AU77" s="19">
        <v>1544</v>
      </c>
      <c r="AV77" s="19">
        <v>1581</v>
      </c>
      <c r="AW77" s="19">
        <v>1570</v>
      </c>
      <c r="AX77" s="19">
        <v>1559</v>
      </c>
      <c r="AY77" s="19">
        <v>1553</v>
      </c>
      <c r="AZ77" s="19">
        <v>1595</v>
      </c>
      <c r="BA77" s="19">
        <v>1550</v>
      </c>
      <c r="BB77" s="19">
        <v>1577</v>
      </c>
      <c r="BC77" s="19">
        <v>1654</v>
      </c>
      <c r="BD77" s="19">
        <v>1650</v>
      </c>
      <c r="BE77" s="19">
        <v>1691</v>
      </c>
      <c r="BF77" s="19">
        <v>1651</v>
      </c>
      <c r="BG77" s="19">
        <v>1631</v>
      </c>
      <c r="BH77" s="19">
        <v>1562</v>
      </c>
      <c r="BI77" s="19">
        <v>1453</v>
      </c>
      <c r="BJ77" s="19">
        <v>1366</v>
      </c>
      <c r="BK77" s="19">
        <v>1271</v>
      </c>
      <c r="BL77" s="19">
        <v>1253</v>
      </c>
      <c r="BM77" s="19">
        <v>1200</v>
      </c>
      <c r="BN77" s="19">
        <v>1225</v>
      </c>
      <c r="BO77" s="19">
        <v>1282</v>
      </c>
      <c r="BP77" s="19">
        <v>1280</v>
      </c>
      <c r="BQ77" s="19">
        <v>1400</v>
      </c>
      <c r="BR77" s="19">
        <v>1479</v>
      </c>
      <c r="BS77" s="19">
        <v>1420</v>
      </c>
      <c r="BT77" s="19">
        <v>1431</v>
      </c>
      <c r="BU77" s="19">
        <v>1336</v>
      </c>
      <c r="BV77" s="19">
        <v>1357</v>
      </c>
      <c r="BW77" s="19">
        <v>1391</v>
      </c>
      <c r="BX77" s="19">
        <v>1409</v>
      </c>
      <c r="BY77" s="19">
        <v>1387</v>
      </c>
      <c r="BZ77" s="19">
        <v>1373</v>
      </c>
      <c r="CA77" s="19">
        <v>1369</v>
      </c>
      <c r="CB77" s="19">
        <v>1412</v>
      </c>
      <c r="CC77" s="19">
        <v>1479</v>
      </c>
      <c r="CD77" s="19">
        <v>1515</v>
      </c>
      <c r="CE77" s="19">
        <v>1482</v>
      </c>
      <c r="CF77" s="19">
        <v>1370</v>
      </c>
      <c r="CG77" s="19">
        <v>1352</v>
      </c>
      <c r="CH77" s="49">
        <v>1276</v>
      </c>
      <c r="CI77" s="49">
        <v>1306</v>
      </c>
      <c r="CJ77" s="49">
        <v>1315</v>
      </c>
      <c r="CK77" s="49">
        <v>1328</v>
      </c>
      <c r="CL77" s="49">
        <v>1314</v>
      </c>
      <c r="CM77" s="49">
        <v>1366</v>
      </c>
      <c r="CN77" s="49">
        <v>1418</v>
      </c>
      <c r="CO77" s="17" t="s">
        <v>128</v>
      </c>
      <c r="CT77" t="s">
        <v>128</v>
      </c>
      <c r="CV77" t="s">
        <v>128</v>
      </c>
      <c r="CX77">
        <v>49800</v>
      </c>
      <c r="CY77">
        <v>48300</v>
      </c>
      <c r="CZ77">
        <v>49800</v>
      </c>
      <c r="DA77">
        <v>52200</v>
      </c>
      <c r="DB77">
        <v>51600</v>
      </c>
      <c r="DC77">
        <v>50400</v>
      </c>
      <c r="DD77">
        <v>49200</v>
      </c>
      <c r="DE77">
        <v>48300</v>
      </c>
      <c r="DF77">
        <v>48800</v>
      </c>
      <c r="DG77">
        <v>50800</v>
      </c>
      <c r="DH77">
        <v>51000</v>
      </c>
      <c r="DI77">
        <v>52900</v>
      </c>
      <c r="DJ77">
        <v>53700</v>
      </c>
      <c r="DK77">
        <v>52400</v>
      </c>
      <c r="DL77">
        <v>52900</v>
      </c>
      <c r="DM77">
        <v>51600</v>
      </c>
      <c r="DN77">
        <v>53900</v>
      </c>
      <c r="DO77">
        <v>54700</v>
      </c>
      <c r="DP77">
        <v>53300</v>
      </c>
      <c r="DQ77">
        <v>52900</v>
      </c>
      <c r="DR77">
        <v>50400</v>
      </c>
      <c r="DS77">
        <v>51500</v>
      </c>
      <c r="DT77">
        <v>51900</v>
      </c>
      <c r="DU77">
        <v>50800</v>
      </c>
      <c r="DV77">
        <v>52600</v>
      </c>
      <c r="DW77">
        <v>53000</v>
      </c>
      <c r="DX77">
        <v>54400</v>
      </c>
      <c r="DY77" s="19"/>
      <c r="DZ77" s="19"/>
      <c r="EA77" s="19"/>
      <c r="EB77" s="19"/>
      <c r="ED77" s="31">
        <f t="shared" si="27"/>
        <v>1.7730923694779115E-2</v>
      </c>
      <c r="EE77" s="31">
        <f t="shared" si="28"/>
        <v>1.8136645962732918E-2</v>
      </c>
      <c r="EF77" s="31">
        <f t="shared" si="29"/>
        <v>1.5923694779116464E-2</v>
      </c>
      <c r="EG77" s="31">
        <f t="shared" si="30"/>
        <v>1.532567049808429E-2</v>
      </c>
      <c r="EH77" s="31">
        <f t="shared" si="31"/>
        <v>1.6240310077519381E-2</v>
      </c>
      <c r="EI77" s="31">
        <f t="shared" si="32"/>
        <v>1.3015873015873015E-2</v>
      </c>
      <c r="EJ77" s="31">
        <f t="shared" si="33"/>
        <v>1.3719512195121951E-2</v>
      </c>
      <c r="EK77" s="31">
        <f t="shared" si="34"/>
        <v>1.5238095238095238E-2</v>
      </c>
      <c r="EL77" s="31">
        <f t="shared" si="35"/>
        <v>1.4795081967213115E-2</v>
      </c>
      <c r="EM77" s="31">
        <f t="shared" si="36"/>
        <v>1.2854330708661417E-2</v>
      </c>
      <c r="EN77" s="31">
        <f t="shared" si="37"/>
        <v>1.6196078431372548E-2</v>
      </c>
      <c r="EO77" s="31">
        <f t="shared" si="38"/>
        <v>2.1379962192816637E-2</v>
      </c>
      <c r="EP77" s="31">
        <f t="shared" si="39"/>
        <v>2.8752327746741156E-2</v>
      </c>
      <c r="EQ77" s="31">
        <f t="shared" si="40"/>
        <v>2.9751908396946566E-2</v>
      </c>
      <c r="ER77" s="31">
        <f t="shared" si="41"/>
        <v>2.9300567107750471E-2</v>
      </c>
      <c r="ES77" s="31">
        <f t="shared" si="42"/>
        <v>3.1976744186046513E-2</v>
      </c>
      <c r="ET77" s="31">
        <f t="shared" si="43"/>
        <v>3.0259740259740261E-2</v>
      </c>
      <c r="EU77" s="31">
        <f t="shared" si="44"/>
        <v>2.4972577696526509E-2</v>
      </c>
      <c r="EV77" s="31">
        <f t="shared" si="45"/>
        <v>2.2514071294559099E-2</v>
      </c>
      <c r="EW77" s="31">
        <f t="shared" si="46"/>
        <v>2.4196597353497166E-2</v>
      </c>
      <c r="EX77" s="31">
        <f t="shared" si="47"/>
        <v>2.8174603174603175E-2</v>
      </c>
      <c r="EY77" s="31">
        <f t="shared" si="48"/>
        <v>2.6349514563106795E-2</v>
      </c>
      <c r="EZ77" s="31">
        <f t="shared" si="49"/>
        <v>2.6724470134874761E-2</v>
      </c>
      <c r="FA77" s="31">
        <f t="shared" si="50"/>
        <v>2.7795275590551182E-2</v>
      </c>
      <c r="FB77" s="50">
        <f t="shared" si="51"/>
        <v>2.8174904942965779E-2</v>
      </c>
      <c r="FC77" s="50">
        <f t="shared" si="52"/>
        <v>2.4075471698113207E-2</v>
      </c>
      <c r="FD77" s="50">
        <f t="shared" si="53"/>
        <v>2.4411764705882352E-2</v>
      </c>
    </row>
    <row r="78" spans="1:160" ht="15" x14ac:dyDescent="0.25">
      <c r="A78" s="17" t="s">
        <v>129</v>
      </c>
      <c r="B78" s="19">
        <v>564</v>
      </c>
      <c r="C78" s="19">
        <v>586</v>
      </c>
      <c r="D78" s="19">
        <v>547</v>
      </c>
      <c r="E78" s="19">
        <v>565</v>
      </c>
      <c r="F78" s="19">
        <v>558</v>
      </c>
      <c r="G78" s="19">
        <v>548</v>
      </c>
      <c r="H78" s="19">
        <v>589</v>
      </c>
      <c r="I78" s="19">
        <v>605</v>
      </c>
      <c r="J78" s="19">
        <v>638</v>
      </c>
      <c r="K78" s="19">
        <v>694</v>
      </c>
      <c r="L78" s="19">
        <v>626</v>
      </c>
      <c r="M78" s="19">
        <v>579</v>
      </c>
      <c r="N78" s="19">
        <v>584</v>
      </c>
      <c r="O78" s="19">
        <v>569</v>
      </c>
      <c r="P78" s="19">
        <v>566</v>
      </c>
      <c r="Q78" s="19">
        <v>589</v>
      </c>
      <c r="R78" s="19">
        <v>565</v>
      </c>
      <c r="S78" s="19">
        <v>562</v>
      </c>
      <c r="T78" s="19">
        <v>551</v>
      </c>
      <c r="U78" s="19">
        <v>570</v>
      </c>
      <c r="V78" s="19">
        <v>546</v>
      </c>
      <c r="W78" s="19">
        <v>506</v>
      </c>
      <c r="X78" s="19">
        <v>472</v>
      </c>
      <c r="Y78" s="19">
        <v>477</v>
      </c>
      <c r="Z78" s="19">
        <v>447</v>
      </c>
      <c r="AA78" s="19">
        <v>455</v>
      </c>
      <c r="AB78" s="19">
        <v>449</v>
      </c>
      <c r="AC78" s="19">
        <v>443</v>
      </c>
      <c r="AD78" s="19">
        <v>442</v>
      </c>
      <c r="AE78" s="19">
        <v>433</v>
      </c>
      <c r="AF78" s="19">
        <v>418</v>
      </c>
      <c r="AG78" s="19">
        <v>437</v>
      </c>
      <c r="AH78" s="19">
        <v>449</v>
      </c>
      <c r="AI78" s="19">
        <v>448</v>
      </c>
      <c r="AJ78" s="19">
        <v>432</v>
      </c>
      <c r="AK78" s="19">
        <v>405</v>
      </c>
      <c r="AL78" s="19">
        <v>415</v>
      </c>
      <c r="AM78" s="19">
        <v>445</v>
      </c>
      <c r="AN78" s="19">
        <v>472</v>
      </c>
      <c r="AO78" s="19">
        <v>497</v>
      </c>
      <c r="AP78" s="19">
        <v>532</v>
      </c>
      <c r="AQ78" s="19">
        <v>596</v>
      </c>
      <c r="AR78" s="19">
        <v>680</v>
      </c>
      <c r="AS78" s="19">
        <v>865</v>
      </c>
      <c r="AT78" s="19">
        <v>975</v>
      </c>
      <c r="AU78" s="19">
        <v>1053</v>
      </c>
      <c r="AV78" s="19">
        <v>1077</v>
      </c>
      <c r="AW78" s="19">
        <v>1091</v>
      </c>
      <c r="AX78" s="19">
        <v>1073</v>
      </c>
      <c r="AY78" s="19">
        <v>1098</v>
      </c>
      <c r="AZ78" s="19">
        <v>1083</v>
      </c>
      <c r="BA78" s="19">
        <v>1084</v>
      </c>
      <c r="BB78" s="19">
        <v>1059</v>
      </c>
      <c r="BC78" s="19">
        <v>1060</v>
      </c>
      <c r="BD78" s="19">
        <v>985</v>
      </c>
      <c r="BE78" s="19">
        <v>1083</v>
      </c>
      <c r="BF78" s="19">
        <v>1060</v>
      </c>
      <c r="BG78" s="19">
        <v>1029</v>
      </c>
      <c r="BH78" s="19">
        <v>1024</v>
      </c>
      <c r="BI78" s="19">
        <v>865</v>
      </c>
      <c r="BJ78" s="19">
        <v>837</v>
      </c>
      <c r="BK78" s="19">
        <v>876</v>
      </c>
      <c r="BL78" s="19">
        <v>913</v>
      </c>
      <c r="BM78" s="19">
        <v>859</v>
      </c>
      <c r="BN78" s="19">
        <v>826</v>
      </c>
      <c r="BO78" s="19">
        <v>837</v>
      </c>
      <c r="BP78" s="19">
        <v>851</v>
      </c>
      <c r="BQ78" s="19">
        <v>884</v>
      </c>
      <c r="BR78" s="19">
        <v>936</v>
      </c>
      <c r="BS78" s="19">
        <v>932</v>
      </c>
      <c r="BT78" s="19">
        <v>934</v>
      </c>
      <c r="BU78" s="19">
        <v>908</v>
      </c>
      <c r="BV78" s="19">
        <v>894</v>
      </c>
      <c r="BW78" s="19">
        <v>927</v>
      </c>
      <c r="BX78" s="19">
        <v>927</v>
      </c>
      <c r="BY78" s="19">
        <v>940</v>
      </c>
      <c r="BZ78" s="19">
        <v>903</v>
      </c>
      <c r="CA78" s="19">
        <v>899</v>
      </c>
      <c r="CB78" s="19">
        <v>908</v>
      </c>
      <c r="CC78" s="19">
        <v>963</v>
      </c>
      <c r="CD78" s="19">
        <v>1027</v>
      </c>
      <c r="CE78" s="19">
        <v>1004</v>
      </c>
      <c r="CF78" s="19">
        <v>957</v>
      </c>
      <c r="CG78" s="19">
        <v>893</v>
      </c>
      <c r="CH78" s="49">
        <v>889</v>
      </c>
      <c r="CI78" s="49">
        <v>929</v>
      </c>
      <c r="CJ78" s="49">
        <v>901</v>
      </c>
      <c r="CK78" s="49">
        <v>922</v>
      </c>
      <c r="CL78" s="49">
        <v>920</v>
      </c>
      <c r="CM78" s="49">
        <v>926</v>
      </c>
      <c r="CN78" s="49">
        <v>905</v>
      </c>
      <c r="CO78" s="17" t="s">
        <v>129</v>
      </c>
      <c r="CT78" t="s">
        <v>129</v>
      </c>
      <c r="CV78" t="s">
        <v>129</v>
      </c>
      <c r="CX78">
        <v>44300</v>
      </c>
      <c r="CY78">
        <v>44400</v>
      </c>
      <c r="CZ78">
        <v>45500</v>
      </c>
      <c r="DA78">
        <v>44700</v>
      </c>
      <c r="DB78">
        <v>44300</v>
      </c>
      <c r="DC78">
        <v>45000</v>
      </c>
      <c r="DD78">
        <v>44900</v>
      </c>
      <c r="DE78">
        <v>45000</v>
      </c>
      <c r="DF78">
        <v>46500</v>
      </c>
      <c r="DG78">
        <v>46700</v>
      </c>
      <c r="DH78">
        <v>45200</v>
      </c>
      <c r="DI78">
        <v>44900</v>
      </c>
      <c r="DJ78">
        <v>44400</v>
      </c>
      <c r="DK78">
        <v>44000</v>
      </c>
      <c r="DL78">
        <v>43900</v>
      </c>
      <c r="DM78">
        <v>45000</v>
      </c>
      <c r="DN78">
        <v>44000</v>
      </c>
      <c r="DO78">
        <v>42500</v>
      </c>
      <c r="DP78">
        <v>43000</v>
      </c>
      <c r="DQ78">
        <v>42700</v>
      </c>
      <c r="DR78">
        <v>43200</v>
      </c>
      <c r="DS78">
        <v>45700</v>
      </c>
      <c r="DT78">
        <v>44500</v>
      </c>
      <c r="DU78">
        <v>45100</v>
      </c>
      <c r="DV78">
        <v>46100</v>
      </c>
      <c r="DW78">
        <v>44700</v>
      </c>
      <c r="DX78">
        <v>44200</v>
      </c>
      <c r="DY78" s="19"/>
      <c r="DZ78" s="19"/>
      <c r="EA78" s="19"/>
      <c r="EB78" s="19"/>
      <c r="ED78" s="31">
        <f t="shared" si="27"/>
        <v>1.5665914221218963E-2</v>
      </c>
      <c r="EE78" s="31">
        <f t="shared" si="28"/>
        <v>1.3153153153153152E-2</v>
      </c>
      <c r="EF78" s="31">
        <f t="shared" si="29"/>
        <v>1.2945054945054945E-2</v>
      </c>
      <c r="EG78" s="31">
        <f t="shared" si="30"/>
        <v>1.232662192393736E-2</v>
      </c>
      <c r="EH78" s="31">
        <f t="shared" si="31"/>
        <v>1.1422121896162528E-2</v>
      </c>
      <c r="EI78" s="31">
        <f t="shared" si="32"/>
        <v>9.9333333333333339E-3</v>
      </c>
      <c r="EJ78" s="31">
        <f t="shared" si="33"/>
        <v>9.8663697104677053E-3</v>
      </c>
      <c r="EK78" s="31">
        <f t="shared" si="34"/>
        <v>9.2888888888888882E-3</v>
      </c>
      <c r="EL78" s="31">
        <f t="shared" si="35"/>
        <v>9.6344086021505383E-3</v>
      </c>
      <c r="EM78" s="31">
        <f t="shared" si="36"/>
        <v>8.8865096359743035E-3</v>
      </c>
      <c r="EN78" s="31">
        <f t="shared" si="37"/>
        <v>1.0995575221238937E-2</v>
      </c>
      <c r="EO78" s="31">
        <f t="shared" si="38"/>
        <v>1.5144766146993319E-2</v>
      </c>
      <c r="EP78" s="31">
        <f t="shared" si="39"/>
        <v>2.3716216216216217E-2</v>
      </c>
      <c r="EQ78" s="31">
        <f t="shared" si="40"/>
        <v>2.4386363636363637E-2</v>
      </c>
      <c r="ER78" s="31">
        <f t="shared" si="41"/>
        <v>2.4692482915717538E-2</v>
      </c>
      <c r="ES78" s="31">
        <f t="shared" si="42"/>
        <v>2.1888888888888888E-2</v>
      </c>
      <c r="ET78" s="31">
        <f t="shared" si="43"/>
        <v>2.3386363636363636E-2</v>
      </c>
      <c r="EU78" s="31">
        <f t="shared" si="44"/>
        <v>1.9694117647058824E-2</v>
      </c>
      <c r="EV78" s="31">
        <f t="shared" si="45"/>
        <v>1.9976744186046513E-2</v>
      </c>
      <c r="EW78" s="31">
        <f t="shared" si="46"/>
        <v>1.9929742388758782E-2</v>
      </c>
      <c r="EX78" s="31">
        <f t="shared" si="47"/>
        <v>2.1574074074074075E-2</v>
      </c>
      <c r="EY78" s="31">
        <f t="shared" si="48"/>
        <v>1.9562363238512036E-2</v>
      </c>
      <c r="EZ78" s="31">
        <f t="shared" si="49"/>
        <v>2.1123595505617977E-2</v>
      </c>
      <c r="FA78" s="31">
        <f t="shared" si="50"/>
        <v>2.0133037694013305E-2</v>
      </c>
      <c r="FB78" s="50">
        <f t="shared" si="51"/>
        <v>2.1778741865509762E-2</v>
      </c>
      <c r="FC78" s="50">
        <f t="shared" si="52"/>
        <v>1.9888143176733781E-2</v>
      </c>
      <c r="FD78" s="50">
        <f t="shared" si="53"/>
        <v>2.0859728506787332E-2</v>
      </c>
    </row>
    <row r="79" spans="1:160" ht="15" x14ac:dyDescent="0.25">
      <c r="A79" s="17" t="s">
        <v>130</v>
      </c>
      <c r="B79" s="19">
        <v>795</v>
      </c>
      <c r="C79" s="19">
        <v>883</v>
      </c>
      <c r="D79" s="19">
        <v>894</v>
      </c>
      <c r="E79" s="19">
        <v>898</v>
      </c>
      <c r="F79" s="19">
        <v>871</v>
      </c>
      <c r="G79" s="19">
        <v>872</v>
      </c>
      <c r="H79" s="19">
        <v>878</v>
      </c>
      <c r="I79" s="19">
        <v>1009</v>
      </c>
      <c r="J79" s="19">
        <v>1079</v>
      </c>
      <c r="K79" s="19">
        <v>1082</v>
      </c>
      <c r="L79" s="19">
        <v>1060</v>
      </c>
      <c r="M79" s="19">
        <v>1052</v>
      </c>
      <c r="N79" s="19">
        <v>1019</v>
      </c>
      <c r="O79" s="19">
        <v>1058</v>
      </c>
      <c r="P79" s="19">
        <v>1093</v>
      </c>
      <c r="Q79" s="19">
        <v>1083</v>
      </c>
      <c r="R79" s="19">
        <v>1051</v>
      </c>
      <c r="S79" s="19">
        <v>1034</v>
      </c>
      <c r="T79" s="19">
        <v>1052</v>
      </c>
      <c r="U79" s="19">
        <v>1142</v>
      </c>
      <c r="V79" s="19">
        <v>1121</v>
      </c>
      <c r="W79" s="19">
        <v>1125</v>
      </c>
      <c r="X79" s="19">
        <v>1062</v>
      </c>
      <c r="Y79" s="19">
        <v>1017</v>
      </c>
      <c r="Z79" s="19">
        <v>969</v>
      </c>
      <c r="AA79" s="19">
        <v>959</v>
      </c>
      <c r="AB79" s="19">
        <v>1000</v>
      </c>
      <c r="AC79" s="19">
        <v>996</v>
      </c>
      <c r="AD79" s="19">
        <v>915</v>
      </c>
      <c r="AE79" s="19">
        <v>914</v>
      </c>
      <c r="AF79" s="19">
        <v>957</v>
      </c>
      <c r="AG79" s="19">
        <v>1079</v>
      </c>
      <c r="AH79" s="19">
        <v>1071</v>
      </c>
      <c r="AI79" s="19">
        <v>1094</v>
      </c>
      <c r="AJ79" s="19">
        <v>1086</v>
      </c>
      <c r="AK79" s="19">
        <v>1055</v>
      </c>
      <c r="AL79" s="19">
        <v>1087</v>
      </c>
      <c r="AM79" s="19">
        <v>1144</v>
      </c>
      <c r="AN79" s="19">
        <v>1217</v>
      </c>
      <c r="AO79" s="19">
        <v>1228</v>
      </c>
      <c r="AP79" s="19">
        <v>1305</v>
      </c>
      <c r="AQ79" s="19">
        <v>1462</v>
      </c>
      <c r="AR79" s="19">
        <v>1633</v>
      </c>
      <c r="AS79" s="19">
        <v>1865</v>
      </c>
      <c r="AT79" s="19">
        <v>2083</v>
      </c>
      <c r="AU79" s="19">
        <v>2170</v>
      </c>
      <c r="AV79" s="19">
        <v>2212</v>
      </c>
      <c r="AW79" s="19">
        <v>2137</v>
      </c>
      <c r="AX79" s="19">
        <v>2031</v>
      </c>
      <c r="AY79" s="19">
        <v>2023</v>
      </c>
      <c r="AZ79" s="19">
        <v>2065</v>
      </c>
      <c r="BA79" s="19">
        <v>2048</v>
      </c>
      <c r="BB79" s="19">
        <v>1966</v>
      </c>
      <c r="BC79" s="19">
        <v>1924</v>
      </c>
      <c r="BD79" s="19">
        <v>1900</v>
      </c>
      <c r="BE79" s="19">
        <v>2070</v>
      </c>
      <c r="BF79" s="19">
        <v>1989</v>
      </c>
      <c r="BG79" s="19">
        <v>1889</v>
      </c>
      <c r="BH79" s="19">
        <v>1757</v>
      </c>
      <c r="BI79" s="19">
        <v>1648</v>
      </c>
      <c r="BJ79" s="19">
        <v>1538</v>
      </c>
      <c r="BK79" s="19">
        <v>1568</v>
      </c>
      <c r="BL79" s="19">
        <v>1611</v>
      </c>
      <c r="BM79" s="19">
        <v>1570</v>
      </c>
      <c r="BN79" s="19">
        <v>1565</v>
      </c>
      <c r="BO79" s="19">
        <v>1580</v>
      </c>
      <c r="BP79" s="19">
        <v>1570</v>
      </c>
      <c r="BQ79" s="19">
        <v>1669</v>
      </c>
      <c r="BR79" s="19">
        <v>1768</v>
      </c>
      <c r="BS79" s="19">
        <v>1690</v>
      </c>
      <c r="BT79" s="19">
        <v>1726</v>
      </c>
      <c r="BU79" s="19">
        <v>1703</v>
      </c>
      <c r="BV79" s="19">
        <v>1665</v>
      </c>
      <c r="BW79" s="19">
        <v>1736</v>
      </c>
      <c r="BX79" s="19">
        <v>1801</v>
      </c>
      <c r="BY79" s="19">
        <v>1805</v>
      </c>
      <c r="BZ79" s="19">
        <v>1795</v>
      </c>
      <c r="CA79" s="19">
        <v>1822</v>
      </c>
      <c r="CB79" s="19">
        <v>1823</v>
      </c>
      <c r="CC79" s="19">
        <v>1976</v>
      </c>
      <c r="CD79" s="19">
        <v>2012</v>
      </c>
      <c r="CE79" s="19">
        <v>1931</v>
      </c>
      <c r="CF79" s="19">
        <v>1853</v>
      </c>
      <c r="CG79" s="19">
        <v>1814</v>
      </c>
      <c r="CH79" s="49">
        <v>1729</v>
      </c>
      <c r="CI79" s="49">
        <v>1786</v>
      </c>
      <c r="CJ79" s="49">
        <v>1843</v>
      </c>
      <c r="CK79" s="49">
        <v>1838</v>
      </c>
      <c r="CL79" s="49">
        <v>1793</v>
      </c>
      <c r="CM79" s="49">
        <v>1700</v>
      </c>
      <c r="CN79" s="49">
        <v>1700</v>
      </c>
      <c r="CO79" s="17" t="s">
        <v>130</v>
      </c>
      <c r="CT79" t="s">
        <v>130</v>
      </c>
      <c r="CV79" t="s">
        <v>130</v>
      </c>
      <c r="CX79">
        <v>50800</v>
      </c>
      <c r="CY79">
        <v>54900</v>
      </c>
      <c r="CZ79">
        <v>55600</v>
      </c>
      <c r="DA79">
        <v>57000</v>
      </c>
      <c r="DB79">
        <v>56200</v>
      </c>
      <c r="DC79">
        <v>53700</v>
      </c>
      <c r="DD79">
        <v>51000</v>
      </c>
      <c r="DE79">
        <v>52000</v>
      </c>
      <c r="DF79">
        <v>53400</v>
      </c>
      <c r="DG79">
        <v>52500</v>
      </c>
      <c r="DH79">
        <v>53500</v>
      </c>
      <c r="DI79">
        <v>53300</v>
      </c>
      <c r="DJ79">
        <v>54300</v>
      </c>
      <c r="DK79">
        <v>53300</v>
      </c>
      <c r="DL79">
        <v>52100</v>
      </c>
      <c r="DM79">
        <v>51100</v>
      </c>
      <c r="DN79">
        <v>49000</v>
      </c>
      <c r="DO79">
        <v>49500</v>
      </c>
      <c r="DP79">
        <v>50700</v>
      </c>
      <c r="DQ79">
        <v>52200</v>
      </c>
      <c r="DR79">
        <v>52100</v>
      </c>
      <c r="DS79">
        <v>53500</v>
      </c>
      <c r="DT79">
        <v>53800</v>
      </c>
      <c r="DU79">
        <v>55200</v>
      </c>
      <c r="DV79">
        <v>54800</v>
      </c>
      <c r="DW79">
        <v>54800</v>
      </c>
      <c r="DX79">
        <v>53600</v>
      </c>
      <c r="DY79" s="19"/>
      <c r="DZ79" s="19"/>
      <c r="EA79" s="19"/>
      <c r="EB79" s="19"/>
      <c r="ED79" s="31">
        <f t="shared" si="27"/>
        <v>2.1299212598425196E-2</v>
      </c>
      <c r="EE79" s="31">
        <f t="shared" si="28"/>
        <v>1.8561020036429874E-2</v>
      </c>
      <c r="EF79" s="31">
        <f t="shared" si="29"/>
        <v>1.9478417266187049E-2</v>
      </c>
      <c r="EG79" s="31">
        <f t="shared" si="30"/>
        <v>1.8456140350877195E-2</v>
      </c>
      <c r="EH79" s="31">
        <f t="shared" si="31"/>
        <v>2.0017793594306051E-2</v>
      </c>
      <c r="EI79" s="31">
        <f t="shared" si="32"/>
        <v>1.8044692737430167E-2</v>
      </c>
      <c r="EJ79" s="31">
        <f t="shared" si="33"/>
        <v>1.9529411764705882E-2</v>
      </c>
      <c r="EK79" s="31">
        <f t="shared" si="34"/>
        <v>1.8403846153846153E-2</v>
      </c>
      <c r="EL79" s="31">
        <f t="shared" si="35"/>
        <v>2.0486891385767789E-2</v>
      </c>
      <c r="EM79" s="31">
        <f t="shared" si="36"/>
        <v>2.0704761904761906E-2</v>
      </c>
      <c r="EN79" s="31">
        <f t="shared" si="37"/>
        <v>2.2953271028037382E-2</v>
      </c>
      <c r="EO79" s="31">
        <f t="shared" si="38"/>
        <v>3.0637898686679176E-2</v>
      </c>
      <c r="EP79" s="31">
        <f t="shared" si="39"/>
        <v>3.9963167587476978E-2</v>
      </c>
      <c r="EQ79" s="31">
        <f t="shared" si="40"/>
        <v>3.8105065666041278E-2</v>
      </c>
      <c r="ER79" s="31">
        <f t="shared" si="41"/>
        <v>3.9309021113243761E-2</v>
      </c>
      <c r="ES79" s="31">
        <f t="shared" si="42"/>
        <v>3.7181996086105673E-2</v>
      </c>
      <c r="ET79" s="31">
        <f t="shared" si="43"/>
        <v>3.8551020408163265E-2</v>
      </c>
      <c r="EU79" s="31">
        <f t="shared" si="44"/>
        <v>3.1070707070707072E-2</v>
      </c>
      <c r="EV79" s="31">
        <f t="shared" si="45"/>
        <v>3.0966469428007889E-2</v>
      </c>
      <c r="EW79" s="31">
        <f t="shared" si="46"/>
        <v>3.007662835249042E-2</v>
      </c>
      <c r="EX79" s="31">
        <f t="shared" si="47"/>
        <v>3.2437619961612284E-2</v>
      </c>
      <c r="EY79" s="31">
        <f t="shared" si="48"/>
        <v>3.1121495327102802E-2</v>
      </c>
      <c r="EZ79" s="31">
        <f t="shared" si="49"/>
        <v>3.3550185873605948E-2</v>
      </c>
      <c r="FA79" s="31">
        <f t="shared" si="50"/>
        <v>3.3025362318840581E-2</v>
      </c>
      <c r="FB79" s="50">
        <f t="shared" si="51"/>
        <v>3.5237226277372261E-2</v>
      </c>
      <c r="FC79" s="50">
        <f t="shared" si="52"/>
        <v>3.1551094890510951E-2</v>
      </c>
      <c r="FD79" s="50">
        <f t="shared" si="53"/>
        <v>3.4291044776119405E-2</v>
      </c>
    </row>
    <row r="80" spans="1:160" ht="15" x14ac:dyDescent="0.25">
      <c r="A80" s="17" t="s">
        <v>131</v>
      </c>
      <c r="B80" s="19">
        <v>252</v>
      </c>
      <c r="C80" s="19">
        <v>253</v>
      </c>
      <c r="D80" s="19">
        <v>267</v>
      </c>
      <c r="E80" s="19">
        <v>248</v>
      </c>
      <c r="F80" s="19">
        <v>260</v>
      </c>
      <c r="G80" s="19">
        <v>272</v>
      </c>
      <c r="H80" s="19">
        <v>279</v>
      </c>
      <c r="I80" s="19">
        <v>314</v>
      </c>
      <c r="J80" s="19">
        <v>314</v>
      </c>
      <c r="K80" s="19">
        <v>307</v>
      </c>
      <c r="L80" s="19">
        <v>325</v>
      </c>
      <c r="M80" s="19">
        <v>294</v>
      </c>
      <c r="N80" s="19">
        <v>261</v>
      </c>
      <c r="O80" s="19">
        <v>243</v>
      </c>
      <c r="P80" s="19">
        <v>260</v>
      </c>
      <c r="Q80" s="19">
        <v>247</v>
      </c>
      <c r="R80" s="19">
        <v>268</v>
      </c>
      <c r="S80" s="19">
        <v>281</v>
      </c>
      <c r="T80" s="19">
        <v>285</v>
      </c>
      <c r="U80" s="19">
        <v>293</v>
      </c>
      <c r="V80" s="19">
        <v>293</v>
      </c>
      <c r="W80" s="19">
        <v>274</v>
      </c>
      <c r="X80" s="19">
        <v>232</v>
      </c>
      <c r="Y80" s="19">
        <v>213</v>
      </c>
      <c r="Z80" s="19">
        <v>203</v>
      </c>
      <c r="AA80" s="19">
        <v>200</v>
      </c>
      <c r="AB80" s="19">
        <v>219</v>
      </c>
      <c r="AC80" s="19">
        <v>216</v>
      </c>
      <c r="AD80" s="19">
        <v>209</v>
      </c>
      <c r="AE80" s="19">
        <v>194</v>
      </c>
      <c r="AF80" s="19">
        <v>198</v>
      </c>
      <c r="AG80" s="19">
        <v>238</v>
      </c>
      <c r="AH80" s="19">
        <v>228</v>
      </c>
      <c r="AI80" s="19">
        <v>237</v>
      </c>
      <c r="AJ80" s="19">
        <v>243</v>
      </c>
      <c r="AK80" s="19">
        <v>229</v>
      </c>
      <c r="AL80" s="19">
        <v>222</v>
      </c>
      <c r="AM80" s="19">
        <v>217</v>
      </c>
      <c r="AN80" s="19">
        <v>252</v>
      </c>
      <c r="AO80" s="19">
        <v>291</v>
      </c>
      <c r="AP80" s="19">
        <v>333</v>
      </c>
      <c r="AQ80" s="19">
        <v>408</v>
      </c>
      <c r="AR80" s="19">
        <v>454</v>
      </c>
      <c r="AS80" s="19">
        <v>549</v>
      </c>
      <c r="AT80" s="19">
        <v>630</v>
      </c>
      <c r="AU80" s="19">
        <v>651</v>
      </c>
      <c r="AV80" s="19">
        <v>656</v>
      </c>
      <c r="AW80" s="19">
        <v>604</v>
      </c>
      <c r="AX80" s="19">
        <v>580</v>
      </c>
      <c r="AY80" s="19">
        <v>621</v>
      </c>
      <c r="AZ80" s="19">
        <v>631</v>
      </c>
      <c r="BA80" s="19">
        <v>612</v>
      </c>
      <c r="BB80" s="19">
        <v>593</v>
      </c>
      <c r="BC80" s="19">
        <v>658</v>
      </c>
      <c r="BD80" s="19">
        <v>637</v>
      </c>
      <c r="BE80" s="19">
        <v>665</v>
      </c>
      <c r="BF80" s="19">
        <v>627</v>
      </c>
      <c r="BG80" s="19">
        <v>602</v>
      </c>
      <c r="BH80" s="19">
        <v>560</v>
      </c>
      <c r="BI80" s="19">
        <v>541</v>
      </c>
      <c r="BJ80" s="19">
        <v>509</v>
      </c>
      <c r="BK80" s="19">
        <v>468</v>
      </c>
      <c r="BL80" s="19">
        <v>490</v>
      </c>
      <c r="BM80" s="19">
        <v>498</v>
      </c>
      <c r="BN80" s="19">
        <v>488</v>
      </c>
      <c r="BO80" s="19">
        <v>489</v>
      </c>
      <c r="BP80" s="19">
        <v>493</v>
      </c>
      <c r="BQ80" s="19">
        <v>530</v>
      </c>
      <c r="BR80" s="19">
        <v>543</v>
      </c>
      <c r="BS80" s="19">
        <v>534</v>
      </c>
      <c r="BT80" s="19">
        <v>483</v>
      </c>
      <c r="BU80" s="19">
        <v>444</v>
      </c>
      <c r="BV80" s="19">
        <v>443</v>
      </c>
      <c r="BW80" s="19">
        <v>425</v>
      </c>
      <c r="BX80" s="19">
        <v>445</v>
      </c>
      <c r="BY80" s="19">
        <v>438</v>
      </c>
      <c r="BZ80" s="19">
        <v>451</v>
      </c>
      <c r="CA80" s="19">
        <v>477</v>
      </c>
      <c r="CB80" s="19">
        <v>485</v>
      </c>
      <c r="CC80" s="19">
        <v>527</v>
      </c>
      <c r="CD80" s="19">
        <v>526</v>
      </c>
      <c r="CE80" s="19">
        <v>535</v>
      </c>
      <c r="CF80" s="19">
        <v>468</v>
      </c>
      <c r="CG80" s="19">
        <v>453</v>
      </c>
      <c r="CH80" s="49">
        <v>453</v>
      </c>
      <c r="CI80" s="49">
        <v>460</v>
      </c>
      <c r="CJ80" s="49">
        <v>458</v>
      </c>
      <c r="CK80" s="49">
        <v>458</v>
      </c>
      <c r="CL80" s="49">
        <v>445</v>
      </c>
      <c r="CM80" s="49">
        <v>449</v>
      </c>
      <c r="CN80" s="49">
        <v>458</v>
      </c>
      <c r="CO80" s="17" t="s">
        <v>131</v>
      </c>
      <c r="CT80" t="s">
        <v>131</v>
      </c>
      <c r="CV80" t="s">
        <v>131</v>
      </c>
      <c r="CX80">
        <v>19000</v>
      </c>
      <c r="CY80">
        <v>19800</v>
      </c>
      <c r="CZ80">
        <v>19300</v>
      </c>
      <c r="DA80">
        <v>20700</v>
      </c>
      <c r="DB80">
        <v>19900</v>
      </c>
      <c r="DC80">
        <v>18800</v>
      </c>
      <c r="DD80">
        <v>18700</v>
      </c>
      <c r="DE80">
        <v>18700</v>
      </c>
      <c r="DF80">
        <v>18600</v>
      </c>
      <c r="DG80">
        <v>18000</v>
      </c>
      <c r="DH80">
        <v>18100</v>
      </c>
      <c r="DI80">
        <v>18600</v>
      </c>
      <c r="DJ80">
        <v>19100</v>
      </c>
      <c r="DK80">
        <v>20100</v>
      </c>
      <c r="DL80">
        <v>20300</v>
      </c>
      <c r="DM80">
        <v>20000</v>
      </c>
      <c r="DN80">
        <v>19400</v>
      </c>
      <c r="DO80">
        <v>18600</v>
      </c>
      <c r="DP80">
        <v>19300</v>
      </c>
      <c r="DQ80">
        <v>19500</v>
      </c>
      <c r="DR80">
        <v>19300</v>
      </c>
      <c r="DS80">
        <v>19700</v>
      </c>
      <c r="DT80">
        <v>18900</v>
      </c>
      <c r="DU80">
        <v>19400</v>
      </c>
      <c r="DV80">
        <v>19200</v>
      </c>
      <c r="DW80">
        <v>18500</v>
      </c>
      <c r="DX80">
        <v>19000</v>
      </c>
      <c r="DY80" s="19"/>
      <c r="DZ80" s="19"/>
      <c r="EA80" s="19"/>
      <c r="EB80" s="19"/>
      <c r="ED80" s="31">
        <f t="shared" si="27"/>
        <v>1.6157894736842104E-2</v>
      </c>
      <c r="EE80" s="31">
        <f t="shared" si="28"/>
        <v>1.3181818181818182E-2</v>
      </c>
      <c r="EF80" s="31">
        <f t="shared" si="29"/>
        <v>1.2797927461139896E-2</v>
      </c>
      <c r="EG80" s="31">
        <f t="shared" si="30"/>
        <v>1.3768115942028985E-2</v>
      </c>
      <c r="EH80" s="31">
        <f t="shared" si="31"/>
        <v>1.3768844221105527E-2</v>
      </c>
      <c r="EI80" s="31">
        <f t="shared" si="32"/>
        <v>1.0797872340425532E-2</v>
      </c>
      <c r="EJ80" s="31">
        <f t="shared" si="33"/>
        <v>1.1550802139037433E-2</v>
      </c>
      <c r="EK80" s="31">
        <f t="shared" si="34"/>
        <v>1.0588235294117647E-2</v>
      </c>
      <c r="EL80" s="31">
        <f t="shared" si="35"/>
        <v>1.2741935483870967E-2</v>
      </c>
      <c r="EM80" s="31">
        <f t="shared" si="36"/>
        <v>1.2333333333333333E-2</v>
      </c>
      <c r="EN80" s="31">
        <f t="shared" si="37"/>
        <v>1.6077348066298344E-2</v>
      </c>
      <c r="EO80" s="31">
        <f t="shared" si="38"/>
        <v>2.4408602150537636E-2</v>
      </c>
      <c r="EP80" s="31">
        <f t="shared" si="39"/>
        <v>3.408376963350785E-2</v>
      </c>
      <c r="EQ80" s="31">
        <f t="shared" si="40"/>
        <v>2.8855721393034824E-2</v>
      </c>
      <c r="ER80" s="31">
        <f t="shared" si="41"/>
        <v>3.0147783251231526E-2</v>
      </c>
      <c r="ES80" s="31">
        <f t="shared" si="42"/>
        <v>3.1850000000000003E-2</v>
      </c>
      <c r="ET80" s="31">
        <f t="shared" si="43"/>
        <v>3.1030927835051545E-2</v>
      </c>
      <c r="EU80" s="31">
        <f t="shared" si="44"/>
        <v>2.7365591397849463E-2</v>
      </c>
      <c r="EV80" s="31">
        <f t="shared" si="45"/>
        <v>2.5803108808290155E-2</v>
      </c>
      <c r="EW80" s="31">
        <f t="shared" si="46"/>
        <v>2.5282051282051281E-2</v>
      </c>
      <c r="EX80" s="31">
        <f t="shared" si="47"/>
        <v>2.7668393782383421E-2</v>
      </c>
      <c r="EY80" s="31">
        <f t="shared" si="48"/>
        <v>2.248730964467005E-2</v>
      </c>
      <c r="EZ80" s="31">
        <f t="shared" si="49"/>
        <v>2.3174603174603174E-2</v>
      </c>
      <c r="FA80" s="31">
        <f t="shared" si="50"/>
        <v>2.5000000000000001E-2</v>
      </c>
      <c r="FB80" s="50">
        <f t="shared" si="51"/>
        <v>2.7864583333333335E-2</v>
      </c>
      <c r="FC80" s="50">
        <f t="shared" si="52"/>
        <v>2.4486486486486485E-2</v>
      </c>
      <c r="FD80" s="50">
        <f t="shared" si="53"/>
        <v>2.4105263157894737E-2</v>
      </c>
    </row>
    <row r="81" spans="1:160" ht="15" x14ac:dyDescent="0.25">
      <c r="A81" s="17" t="s">
        <v>132</v>
      </c>
      <c r="B81" s="19">
        <v>135</v>
      </c>
      <c r="C81" s="19">
        <v>117</v>
      </c>
      <c r="D81" s="19">
        <v>131</v>
      </c>
      <c r="E81" s="19">
        <v>127</v>
      </c>
      <c r="F81" s="19">
        <v>131</v>
      </c>
      <c r="G81" s="19">
        <v>125</v>
      </c>
      <c r="H81" s="19">
        <v>125</v>
      </c>
      <c r="I81" s="19">
        <v>139</v>
      </c>
      <c r="J81" s="19">
        <v>143</v>
      </c>
      <c r="K81" s="19">
        <v>140</v>
      </c>
      <c r="L81" s="19">
        <v>125</v>
      </c>
      <c r="M81" s="19">
        <v>128</v>
      </c>
      <c r="N81" s="19">
        <v>124</v>
      </c>
      <c r="O81" s="19">
        <v>142</v>
      </c>
      <c r="P81" s="19">
        <v>143</v>
      </c>
      <c r="Q81" s="19">
        <v>138</v>
      </c>
      <c r="R81" s="19">
        <v>140</v>
      </c>
      <c r="S81" s="19">
        <v>124</v>
      </c>
      <c r="T81" s="19">
        <v>121</v>
      </c>
      <c r="U81" s="19">
        <v>117</v>
      </c>
      <c r="V81" s="19">
        <v>129</v>
      </c>
      <c r="W81" s="19">
        <v>137</v>
      </c>
      <c r="X81" s="19">
        <v>124</v>
      </c>
      <c r="Y81" s="19">
        <v>126</v>
      </c>
      <c r="Z81" s="19">
        <v>113</v>
      </c>
      <c r="AA81" s="19">
        <v>113</v>
      </c>
      <c r="AB81" s="19">
        <v>105</v>
      </c>
      <c r="AC81" s="19">
        <v>101</v>
      </c>
      <c r="AD81" s="19">
        <v>104</v>
      </c>
      <c r="AE81" s="19">
        <v>111</v>
      </c>
      <c r="AF81" s="19">
        <v>111</v>
      </c>
      <c r="AG81" s="19">
        <v>114</v>
      </c>
      <c r="AH81" s="19">
        <v>109</v>
      </c>
      <c r="AI81" s="19">
        <v>111</v>
      </c>
      <c r="AJ81" s="19">
        <v>106</v>
      </c>
      <c r="AK81" s="19">
        <v>110</v>
      </c>
      <c r="AL81" s="19">
        <v>104</v>
      </c>
      <c r="AM81" s="19">
        <v>107</v>
      </c>
      <c r="AN81" s="19">
        <v>106</v>
      </c>
      <c r="AO81" s="19">
        <v>110</v>
      </c>
      <c r="AP81" s="19">
        <v>104</v>
      </c>
      <c r="AQ81" s="19">
        <v>103</v>
      </c>
      <c r="AR81" s="19">
        <v>119</v>
      </c>
      <c r="AS81" s="19">
        <v>124</v>
      </c>
      <c r="AT81" s="19">
        <v>135</v>
      </c>
      <c r="AU81" s="19">
        <v>156</v>
      </c>
      <c r="AV81" s="19">
        <v>166</v>
      </c>
      <c r="AW81" s="19">
        <v>168</v>
      </c>
      <c r="AX81" s="19">
        <v>170</v>
      </c>
      <c r="AY81" s="19">
        <v>167</v>
      </c>
      <c r="AZ81" s="19">
        <v>162</v>
      </c>
      <c r="BA81" s="19">
        <v>161</v>
      </c>
      <c r="BB81" s="19">
        <v>176</v>
      </c>
      <c r="BC81" s="19">
        <v>168</v>
      </c>
      <c r="BD81" s="19">
        <v>161</v>
      </c>
      <c r="BE81" s="19">
        <v>160</v>
      </c>
      <c r="BF81" s="19">
        <v>154</v>
      </c>
      <c r="BG81" s="19">
        <v>153</v>
      </c>
      <c r="BH81" s="19">
        <v>150</v>
      </c>
      <c r="BI81" s="19">
        <v>145</v>
      </c>
      <c r="BJ81" s="19">
        <v>138</v>
      </c>
      <c r="BK81" s="19">
        <v>124</v>
      </c>
      <c r="BL81" s="19">
        <v>127</v>
      </c>
      <c r="BM81" s="19">
        <v>129</v>
      </c>
      <c r="BN81" s="19">
        <v>127</v>
      </c>
      <c r="BO81" s="19">
        <v>127</v>
      </c>
      <c r="BP81" s="19">
        <v>131</v>
      </c>
      <c r="BQ81" s="19">
        <v>135</v>
      </c>
      <c r="BR81" s="19">
        <v>121</v>
      </c>
      <c r="BS81" s="19">
        <v>114</v>
      </c>
      <c r="BT81" s="19">
        <v>119</v>
      </c>
      <c r="BU81" s="19">
        <v>113</v>
      </c>
      <c r="BV81" s="19">
        <v>104</v>
      </c>
      <c r="BW81" s="19">
        <v>104</v>
      </c>
      <c r="BX81" s="19">
        <v>110</v>
      </c>
      <c r="BY81" s="19">
        <v>110</v>
      </c>
      <c r="BZ81" s="19">
        <v>119</v>
      </c>
      <c r="CA81" s="19">
        <v>108</v>
      </c>
      <c r="CB81" s="19">
        <v>111</v>
      </c>
      <c r="CC81" s="19">
        <v>120</v>
      </c>
      <c r="CD81" s="19">
        <v>126</v>
      </c>
      <c r="CE81" s="19">
        <v>133</v>
      </c>
      <c r="CF81" s="19">
        <v>125</v>
      </c>
      <c r="CG81" s="19">
        <v>117</v>
      </c>
      <c r="CH81" s="49">
        <v>114</v>
      </c>
      <c r="CI81" s="49">
        <v>109</v>
      </c>
      <c r="CJ81" s="49">
        <v>107</v>
      </c>
      <c r="CK81" s="49">
        <v>109</v>
      </c>
      <c r="CL81" s="49">
        <v>112</v>
      </c>
      <c r="CM81" s="49">
        <v>113</v>
      </c>
      <c r="CN81" s="49">
        <v>115</v>
      </c>
      <c r="CO81" s="17" t="s">
        <v>132</v>
      </c>
      <c r="CT81" t="s">
        <v>132</v>
      </c>
      <c r="CV81" t="s">
        <v>132</v>
      </c>
      <c r="CX81">
        <v>6500</v>
      </c>
      <c r="CY81">
        <v>5600</v>
      </c>
      <c r="CZ81">
        <v>4200</v>
      </c>
      <c r="DA81">
        <v>2600</v>
      </c>
      <c r="DB81">
        <v>2500</v>
      </c>
      <c r="DC81">
        <v>3300</v>
      </c>
      <c r="DD81">
        <v>5300</v>
      </c>
      <c r="DE81">
        <v>3400</v>
      </c>
      <c r="DF81">
        <v>5900</v>
      </c>
      <c r="DG81">
        <v>7100</v>
      </c>
      <c r="DH81">
        <v>7700</v>
      </c>
      <c r="DI81">
        <v>6900</v>
      </c>
      <c r="DJ81">
        <v>5000</v>
      </c>
      <c r="DK81">
        <v>6400</v>
      </c>
      <c r="DL81">
        <v>4600</v>
      </c>
      <c r="DM81">
        <v>5000</v>
      </c>
      <c r="DN81">
        <v>5700</v>
      </c>
      <c r="DO81">
        <v>3100</v>
      </c>
      <c r="DP81">
        <v>2900</v>
      </c>
      <c r="DQ81">
        <v>3800</v>
      </c>
      <c r="DR81">
        <v>4900</v>
      </c>
      <c r="DS81">
        <v>3100</v>
      </c>
      <c r="DT81">
        <v>2700</v>
      </c>
      <c r="DU81">
        <v>2000</v>
      </c>
      <c r="DV81" t="s">
        <v>519</v>
      </c>
      <c r="DW81">
        <v>2300</v>
      </c>
      <c r="DX81">
        <v>2300</v>
      </c>
      <c r="DY81" s="19"/>
      <c r="DZ81" s="19"/>
      <c r="EA81" s="19"/>
      <c r="EB81" s="19"/>
      <c r="ED81" s="31">
        <f t="shared" si="27"/>
        <v>2.1538461538461538E-2</v>
      </c>
      <c r="EE81" s="31">
        <f t="shared" si="28"/>
        <v>2.2142857142857141E-2</v>
      </c>
      <c r="EF81" s="31">
        <f t="shared" si="29"/>
        <v>3.2857142857142856E-2</v>
      </c>
      <c r="EG81" s="31">
        <f t="shared" si="30"/>
        <v>4.6538461538461535E-2</v>
      </c>
      <c r="EH81" s="31">
        <f t="shared" si="31"/>
        <v>5.4800000000000001E-2</v>
      </c>
      <c r="EI81" s="31">
        <f t="shared" si="32"/>
        <v>3.4242424242424241E-2</v>
      </c>
      <c r="EJ81" s="31">
        <f t="shared" si="33"/>
        <v>1.9056603773584906E-2</v>
      </c>
      <c r="EK81" s="31">
        <f t="shared" si="34"/>
        <v>3.2647058823529411E-2</v>
      </c>
      <c r="EL81" s="31">
        <f t="shared" si="35"/>
        <v>1.8813559322033897E-2</v>
      </c>
      <c r="EM81" s="31">
        <f t="shared" si="36"/>
        <v>1.4647887323943662E-2</v>
      </c>
      <c r="EN81" s="31">
        <f t="shared" si="37"/>
        <v>1.4285714285714285E-2</v>
      </c>
      <c r="EO81" s="31">
        <f t="shared" si="38"/>
        <v>1.7246376811594202E-2</v>
      </c>
      <c r="EP81" s="31">
        <f t="shared" si="39"/>
        <v>3.1199999999999999E-2</v>
      </c>
      <c r="EQ81" s="31">
        <f t="shared" si="40"/>
        <v>2.6562499999999999E-2</v>
      </c>
      <c r="ER81" s="31">
        <f t="shared" si="41"/>
        <v>3.5000000000000003E-2</v>
      </c>
      <c r="ES81" s="31">
        <f t="shared" si="42"/>
        <v>3.2199999999999999E-2</v>
      </c>
      <c r="ET81" s="31">
        <f t="shared" si="43"/>
        <v>2.6842105263157896E-2</v>
      </c>
      <c r="EU81" s="31">
        <f t="shared" si="44"/>
        <v>4.4516129032258066E-2</v>
      </c>
      <c r="EV81" s="31">
        <f t="shared" si="45"/>
        <v>4.4482758620689657E-2</v>
      </c>
      <c r="EW81" s="31">
        <f t="shared" si="46"/>
        <v>3.4473684210526316E-2</v>
      </c>
      <c r="EX81" s="31">
        <f t="shared" si="47"/>
        <v>2.3265306122448981E-2</v>
      </c>
      <c r="EY81" s="31">
        <f t="shared" si="48"/>
        <v>3.3548387096774192E-2</v>
      </c>
      <c r="EZ81" s="31">
        <f t="shared" si="49"/>
        <v>4.0740740740740744E-2</v>
      </c>
      <c r="FA81" s="31">
        <f t="shared" si="50"/>
        <v>5.5500000000000001E-2</v>
      </c>
      <c r="FB81" s="50" t="e">
        <f t="shared" si="51"/>
        <v>#VALUE!</v>
      </c>
      <c r="FC81" s="50">
        <f t="shared" si="52"/>
        <v>4.9565217391304345E-2</v>
      </c>
      <c r="FD81" s="50">
        <f t="shared" si="53"/>
        <v>4.739130434782609E-2</v>
      </c>
    </row>
    <row r="82" spans="1:160" ht="15" x14ac:dyDescent="0.25">
      <c r="A82" s="17" t="s">
        <v>133</v>
      </c>
      <c r="B82" s="19">
        <v>1099</v>
      </c>
      <c r="C82" s="19">
        <v>1036</v>
      </c>
      <c r="D82" s="19">
        <v>963</v>
      </c>
      <c r="E82" s="19">
        <v>970</v>
      </c>
      <c r="F82" s="19">
        <v>915</v>
      </c>
      <c r="G82" s="19">
        <v>924</v>
      </c>
      <c r="H82" s="19">
        <v>929</v>
      </c>
      <c r="I82" s="19">
        <v>1005</v>
      </c>
      <c r="J82" s="19">
        <v>1029</v>
      </c>
      <c r="K82" s="19">
        <v>1018</v>
      </c>
      <c r="L82" s="19">
        <v>1000</v>
      </c>
      <c r="M82" s="19">
        <v>1009</v>
      </c>
      <c r="N82" s="19">
        <v>979</v>
      </c>
      <c r="O82" s="19">
        <v>985</v>
      </c>
      <c r="P82" s="19">
        <v>977</v>
      </c>
      <c r="Q82" s="19">
        <v>915</v>
      </c>
      <c r="R82" s="19">
        <v>906</v>
      </c>
      <c r="S82" s="19">
        <v>886</v>
      </c>
      <c r="T82" s="19">
        <v>903</v>
      </c>
      <c r="U82" s="19">
        <v>1005</v>
      </c>
      <c r="V82" s="19">
        <v>1006</v>
      </c>
      <c r="W82" s="19">
        <v>980</v>
      </c>
      <c r="X82" s="19">
        <v>914</v>
      </c>
      <c r="Y82" s="19">
        <v>903</v>
      </c>
      <c r="Z82" s="19">
        <v>855</v>
      </c>
      <c r="AA82" s="19">
        <v>815</v>
      </c>
      <c r="AB82" s="19">
        <v>804</v>
      </c>
      <c r="AC82" s="19">
        <v>737</v>
      </c>
      <c r="AD82" s="19">
        <v>713</v>
      </c>
      <c r="AE82" s="19">
        <v>729</v>
      </c>
      <c r="AF82" s="19">
        <v>726</v>
      </c>
      <c r="AG82" s="19">
        <v>786</v>
      </c>
      <c r="AH82" s="19">
        <v>825</v>
      </c>
      <c r="AI82" s="19">
        <v>822</v>
      </c>
      <c r="AJ82" s="19">
        <v>792</v>
      </c>
      <c r="AK82" s="19">
        <v>812</v>
      </c>
      <c r="AL82" s="19">
        <v>803</v>
      </c>
      <c r="AM82" s="19">
        <v>878</v>
      </c>
      <c r="AN82" s="19">
        <v>929</v>
      </c>
      <c r="AO82" s="19">
        <v>921</v>
      </c>
      <c r="AP82" s="19">
        <v>968</v>
      </c>
      <c r="AQ82" s="19">
        <v>1097</v>
      </c>
      <c r="AR82" s="19">
        <v>1214</v>
      </c>
      <c r="AS82" s="19">
        <v>1374</v>
      </c>
      <c r="AT82" s="19">
        <v>1504</v>
      </c>
      <c r="AU82" s="19">
        <v>1593</v>
      </c>
      <c r="AV82" s="19">
        <v>1655</v>
      </c>
      <c r="AW82" s="19">
        <v>1597</v>
      </c>
      <c r="AX82" s="19">
        <v>1585</v>
      </c>
      <c r="AY82" s="19">
        <v>1630</v>
      </c>
      <c r="AZ82" s="19">
        <v>1602</v>
      </c>
      <c r="BA82" s="19">
        <v>1542</v>
      </c>
      <c r="BB82" s="19">
        <v>1529</v>
      </c>
      <c r="BC82" s="19">
        <v>1630</v>
      </c>
      <c r="BD82" s="19">
        <v>1674</v>
      </c>
      <c r="BE82" s="19">
        <v>1787</v>
      </c>
      <c r="BF82" s="19">
        <v>1740</v>
      </c>
      <c r="BG82" s="19">
        <v>1704</v>
      </c>
      <c r="BH82" s="19">
        <v>1690</v>
      </c>
      <c r="BI82" s="19">
        <v>1676</v>
      </c>
      <c r="BJ82" s="19">
        <v>1646</v>
      </c>
      <c r="BK82" s="19">
        <v>1664</v>
      </c>
      <c r="BL82" s="19">
        <v>1703</v>
      </c>
      <c r="BM82" s="19">
        <v>1649</v>
      </c>
      <c r="BN82" s="19">
        <v>1706</v>
      </c>
      <c r="BO82" s="19">
        <v>1736</v>
      </c>
      <c r="BP82" s="19">
        <v>1837</v>
      </c>
      <c r="BQ82" s="19">
        <v>1925</v>
      </c>
      <c r="BR82" s="19">
        <v>1905</v>
      </c>
      <c r="BS82" s="19">
        <v>1886</v>
      </c>
      <c r="BT82" s="19">
        <v>1828</v>
      </c>
      <c r="BU82" s="19">
        <v>1869</v>
      </c>
      <c r="BV82" s="19">
        <v>1876</v>
      </c>
      <c r="BW82" s="19">
        <v>1899</v>
      </c>
      <c r="BX82" s="19">
        <v>1904</v>
      </c>
      <c r="BY82" s="19">
        <v>1857</v>
      </c>
      <c r="BZ82" s="19">
        <v>1785</v>
      </c>
      <c r="CA82" s="19">
        <v>1820</v>
      </c>
      <c r="CB82" s="19">
        <v>1824</v>
      </c>
      <c r="CC82" s="19">
        <v>1893</v>
      </c>
      <c r="CD82" s="19">
        <v>1918</v>
      </c>
      <c r="CE82" s="19">
        <v>1917</v>
      </c>
      <c r="CF82" s="19">
        <v>1868</v>
      </c>
      <c r="CG82" s="19">
        <v>1827</v>
      </c>
      <c r="CH82" s="49">
        <v>1785</v>
      </c>
      <c r="CI82" s="49">
        <v>1824</v>
      </c>
      <c r="CJ82" s="49">
        <v>1812</v>
      </c>
      <c r="CK82" s="49">
        <v>1689</v>
      </c>
      <c r="CL82" s="49">
        <v>1676</v>
      </c>
      <c r="CM82" s="49">
        <v>1667</v>
      </c>
      <c r="CN82" s="49">
        <v>1701</v>
      </c>
      <c r="CO82" s="17" t="s">
        <v>133</v>
      </c>
      <c r="CT82" t="s">
        <v>133</v>
      </c>
      <c r="CV82" t="s">
        <v>133</v>
      </c>
      <c r="CX82">
        <v>23200</v>
      </c>
      <c r="CY82">
        <v>23000</v>
      </c>
      <c r="CZ82">
        <v>23200</v>
      </c>
      <c r="DA82">
        <v>23500</v>
      </c>
      <c r="DB82">
        <v>24000</v>
      </c>
      <c r="DC82">
        <v>24400</v>
      </c>
      <c r="DD82">
        <v>24200</v>
      </c>
      <c r="DE82">
        <v>23600</v>
      </c>
      <c r="DF82">
        <v>23500</v>
      </c>
      <c r="DG82">
        <v>22800</v>
      </c>
      <c r="DH82">
        <v>23500</v>
      </c>
      <c r="DI82">
        <v>23600</v>
      </c>
      <c r="DJ82">
        <v>23200</v>
      </c>
      <c r="DK82">
        <v>23600</v>
      </c>
      <c r="DL82">
        <v>23800</v>
      </c>
      <c r="DM82">
        <v>24000</v>
      </c>
      <c r="DN82">
        <v>24800</v>
      </c>
      <c r="DO82">
        <v>24700</v>
      </c>
      <c r="DP82">
        <v>25400</v>
      </c>
      <c r="DQ82">
        <v>26000</v>
      </c>
      <c r="DR82">
        <v>25700</v>
      </c>
      <c r="DS82">
        <v>25400</v>
      </c>
      <c r="DT82">
        <v>24300</v>
      </c>
      <c r="DU82">
        <v>23800</v>
      </c>
      <c r="DV82">
        <v>24200</v>
      </c>
      <c r="DW82">
        <v>24400</v>
      </c>
      <c r="DX82">
        <v>24200</v>
      </c>
      <c r="DY82" s="19"/>
      <c r="DZ82" s="19"/>
      <c r="EA82" s="19"/>
      <c r="EB82" s="19"/>
      <c r="ED82" s="31">
        <f t="shared" si="27"/>
        <v>4.3879310344827588E-2</v>
      </c>
      <c r="EE82" s="31">
        <f t="shared" si="28"/>
        <v>4.2565217391304346E-2</v>
      </c>
      <c r="EF82" s="31">
        <f t="shared" si="29"/>
        <v>3.9439655172413796E-2</v>
      </c>
      <c r="EG82" s="31">
        <f t="shared" si="30"/>
        <v>3.8425531914893618E-2</v>
      </c>
      <c r="EH82" s="31">
        <f t="shared" si="31"/>
        <v>4.0833333333333333E-2</v>
      </c>
      <c r="EI82" s="31">
        <f t="shared" si="32"/>
        <v>3.5040983606557378E-2</v>
      </c>
      <c r="EJ82" s="31">
        <f t="shared" si="33"/>
        <v>3.0454545454545453E-2</v>
      </c>
      <c r="EK82" s="31">
        <f t="shared" si="34"/>
        <v>3.076271186440678E-2</v>
      </c>
      <c r="EL82" s="31">
        <f t="shared" si="35"/>
        <v>3.497872340425532E-2</v>
      </c>
      <c r="EM82" s="31">
        <f t="shared" si="36"/>
        <v>3.5219298245614032E-2</v>
      </c>
      <c r="EN82" s="31">
        <f t="shared" si="37"/>
        <v>3.919148936170213E-2</v>
      </c>
      <c r="EO82" s="31">
        <f t="shared" si="38"/>
        <v>5.1440677966101696E-2</v>
      </c>
      <c r="EP82" s="31">
        <f t="shared" si="39"/>
        <v>6.8663793103448278E-2</v>
      </c>
      <c r="EQ82" s="31">
        <f t="shared" si="40"/>
        <v>6.7161016949152538E-2</v>
      </c>
      <c r="ER82" s="31">
        <f t="shared" si="41"/>
        <v>6.4789915966386558E-2</v>
      </c>
      <c r="ES82" s="31">
        <f t="shared" si="42"/>
        <v>6.9750000000000006E-2</v>
      </c>
      <c r="ET82" s="31">
        <f t="shared" si="43"/>
        <v>6.8709677419354839E-2</v>
      </c>
      <c r="EU82" s="31">
        <f t="shared" si="44"/>
        <v>6.663967611336033E-2</v>
      </c>
      <c r="EV82" s="31">
        <f t="shared" si="45"/>
        <v>6.4921259842519688E-2</v>
      </c>
      <c r="EW82" s="31">
        <f t="shared" si="46"/>
        <v>7.065384615384615E-2</v>
      </c>
      <c r="EX82" s="31">
        <f t="shared" si="47"/>
        <v>7.3385214007782099E-2</v>
      </c>
      <c r="EY82" s="31">
        <f t="shared" si="48"/>
        <v>7.3858267716535433E-2</v>
      </c>
      <c r="EZ82" s="31">
        <f t="shared" si="49"/>
        <v>7.6419753086419753E-2</v>
      </c>
      <c r="FA82" s="31">
        <f t="shared" si="50"/>
        <v>7.6638655462184874E-2</v>
      </c>
      <c r="FB82" s="50">
        <f t="shared" si="51"/>
        <v>7.9214876033057852E-2</v>
      </c>
      <c r="FC82" s="50">
        <f t="shared" si="52"/>
        <v>7.3155737704918039E-2</v>
      </c>
      <c r="FD82" s="50">
        <f t="shared" si="53"/>
        <v>6.9793388429752065E-2</v>
      </c>
    </row>
    <row r="83" spans="1:160" ht="15" x14ac:dyDescent="0.25">
      <c r="A83" s="17" t="s">
        <v>134</v>
      </c>
      <c r="B83" s="19">
        <v>1446</v>
      </c>
      <c r="C83" s="19">
        <v>1510</v>
      </c>
      <c r="D83" s="19">
        <v>1505</v>
      </c>
      <c r="E83" s="19">
        <v>1513</v>
      </c>
      <c r="F83" s="19">
        <v>1482</v>
      </c>
      <c r="G83" s="19">
        <v>1509</v>
      </c>
      <c r="H83" s="19">
        <v>1539</v>
      </c>
      <c r="I83" s="19">
        <v>1700</v>
      </c>
      <c r="J83" s="19">
        <v>1853</v>
      </c>
      <c r="K83" s="19">
        <v>1815</v>
      </c>
      <c r="L83" s="19">
        <v>1764</v>
      </c>
      <c r="M83" s="19">
        <v>1777</v>
      </c>
      <c r="N83" s="19">
        <v>1717</v>
      </c>
      <c r="O83" s="19">
        <v>1717</v>
      </c>
      <c r="P83" s="19">
        <v>1742</v>
      </c>
      <c r="Q83" s="19">
        <v>1767</v>
      </c>
      <c r="R83" s="19">
        <v>1694</v>
      </c>
      <c r="S83" s="19">
        <v>1678</v>
      </c>
      <c r="T83" s="19">
        <v>1689</v>
      </c>
      <c r="U83" s="19">
        <v>1777</v>
      </c>
      <c r="V83" s="19">
        <v>1907</v>
      </c>
      <c r="W83" s="19">
        <v>1888</v>
      </c>
      <c r="X83" s="19">
        <v>1863</v>
      </c>
      <c r="Y83" s="19">
        <v>1790</v>
      </c>
      <c r="Z83" s="19">
        <v>1752</v>
      </c>
      <c r="AA83" s="19">
        <v>1701</v>
      </c>
      <c r="AB83" s="19">
        <v>1708</v>
      </c>
      <c r="AC83" s="19">
        <v>1724</v>
      </c>
      <c r="AD83" s="19">
        <v>1632</v>
      </c>
      <c r="AE83" s="19">
        <v>1584</v>
      </c>
      <c r="AF83" s="19">
        <v>1639</v>
      </c>
      <c r="AG83" s="19">
        <v>1717</v>
      </c>
      <c r="AH83" s="19">
        <v>1741</v>
      </c>
      <c r="AI83" s="19">
        <v>1776</v>
      </c>
      <c r="AJ83" s="19">
        <v>1798</v>
      </c>
      <c r="AK83" s="19">
        <v>1786</v>
      </c>
      <c r="AL83" s="19">
        <v>1747</v>
      </c>
      <c r="AM83" s="19">
        <v>1783</v>
      </c>
      <c r="AN83" s="19">
        <v>1959</v>
      </c>
      <c r="AO83" s="19">
        <v>2005</v>
      </c>
      <c r="AP83" s="19">
        <v>2120</v>
      </c>
      <c r="AQ83" s="19">
        <v>2387</v>
      </c>
      <c r="AR83" s="19">
        <v>2589</v>
      </c>
      <c r="AS83" s="19">
        <v>2942</v>
      </c>
      <c r="AT83" s="19">
        <v>3478</v>
      </c>
      <c r="AU83" s="19">
        <v>3647</v>
      </c>
      <c r="AV83" s="19">
        <v>3698</v>
      </c>
      <c r="AW83" s="19">
        <v>3611</v>
      </c>
      <c r="AX83" s="19">
        <v>3563</v>
      </c>
      <c r="AY83" s="19">
        <v>3529</v>
      </c>
      <c r="AZ83" s="19">
        <v>3646</v>
      </c>
      <c r="BA83" s="19">
        <v>3515</v>
      </c>
      <c r="BB83" s="19">
        <v>3422</v>
      </c>
      <c r="BC83" s="19">
        <v>3333</v>
      </c>
      <c r="BD83" s="19">
        <v>3328</v>
      </c>
      <c r="BE83" s="19">
        <v>3549</v>
      </c>
      <c r="BF83" s="19">
        <v>3409</v>
      </c>
      <c r="BG83" s="19">
        <v>3325</v>
      </c>
      <c r="BH83" s="19">
        <v>3232</v>
      </c>
      <c r="BI83" s="19">
        <v>3104</v>
      </c>
      <c r="BJ83" s="19">
        <v>3014</v>
      </c>
      <c r="BK83" s="19">
        <v>3012</v>
      </c>
      <c r="BL83" s="19">
        <v>3150</v>
      </c>
      <c r="BM83" s="19">
        <v>3103</v>
      </c>
      <c r="BN83" s="19">
        <v>3027</v>
      </c>
      <c r="BO83" s="19">
        <v>3036</v>
      </c>
      <c r="BP83" s="19">
        <v>3112</v>
      </c>
      <c r="BQ83" s="19">
        <v>3243</v>
      </c>
      <c r="BR83" s="19">
        <v>3199</v>
      </c>
      <c r="BS83" s="19">
        <v>3191</v>
      </c>
      <c r="BT83" s="19">
        <v>3177</v>
      </c>
      <c r="BU83" s="19">
        <v>3125</v>
      </c>
      <c r="BV83" s="19">
        <v>3116</v>
      </c>
      <c r="BW83" s="19">
        <v>3264</v>
      </c>
      <c r="BX83" s="19">
        <v>3361</v>
      </c>
      <c r="BY83" s="19">
        <v>3372</v>
      </c>
      <c r="BZ83" s="19">
        <v>3392</v>
      </c>
      <c r="CA83" s="19">
        <v>3339</v>
      </c>
      <c r="CB83" s="19">
        <v>3326</v>
      </c>
      <c r="CC83" s="19">
        <v>3479</v>
      </c>
      <c r="CD83" s="19">
        <v>3647</v>
      </c>
      <c r="CE83" s="19">
        <v>3589</v>
      </c>
      <c r="CF83" s="19">
        <v>3433</v>
      </c>
      <c r="CG83" s="19">
        <v>3290</v>
      </c>
      <c r="CH83" s="49">
        <v>3234</v>
      </c>
      <c r="CI83" s="49">
        <v>3317</v>
      </c>
      <c r="CJ83" s="49">
        <v>3299</v>
      </c>
      <c r="CK83" s="49">
        <v>3205</v>
      </c>
      <c r="CL83" s="49">
        <v>3122</v>
      </c>
      <c r="CM83" s="49">
        <v>3100</v>
      </c>
      <c r="CN83" s="49">
        <v>3085</v>
      </c>
      <c r="CO83" s="17" t="s">
        <v>134</v>
      </c>
      <c r="CT83" t="s">
        <v>134</v>
      </c>
      <c r="CV83" t="s">
        <v>134</v>
      </c>
      <c r="CX83">
        <v>84200</v>
      </c>
      <c r="CY83">
        <v>83700</v>
      </c>
      <c r="CZ83">
        <v>82800</v>
      </c>
      <c r="DA83">
        <v>84000</v>
      </c>
      <c r="DB83">
        <v>83300</v>
      </c>
      <c r="DC83">
        <v>82800</v>
      </c>
      <c r="DD83">
        <v>83400</v>
      </c>
      <c r="DE83">
        <v>85800</v>
      </c>
      <c r="DF83">
        <v>87600</v>
      </c>
      <c r="DG83">
        <v>88800</v>
      </c>
      <c r="DH83">
        <v>90100</v>
      </c>
      <c r="DI83">
        <v>90800</v>
      </c>
      <c r="DJ83">
        <v>91800</v>
      </c>
      <c r="DK83">
        <v>90500</v>
      </c>
      <c r="DL83">
        <v>86300</v>
      </c>
      <c r="DM83">
        <v>87600</v>
      </c>
      <c r="DN83">
        <v>84600</v>
      </c>
      <c r="DO83">
        <v>87200</v>
      </c>
      <c r="DP83">
        <v>91200</v>
      </c>
      <c r="DQ83">
        <v>92200</v>
      </c>
      <c r="DR83">
        <v>95300</v>
      </c>
      <c r="DS83">
        <v>95000</v>
      </c>
      <c r="DT83">
        <v>95100</v>
      </c>
      <c r="DU83">
        <v>97500</v>
      </c>
      <c r="DV83">
        <v>98900</v>
      </c>
      <c r="DW83">
        <v>96100</v>
      </c>
      <c r="DX83">
        <v>96500</v>
      </c>
      <c r="DY83" s="19"/>
      <c r="DZ83" s="19"/>
      <c r="EA83" s="19"/>
      <c r="EB83" s="19"/>
      <c r="ED83" s="31">
        <f t="shared" si="27"/>
        <v>2.1555819477434679E-2</v>
      </c>
      <c r="EE83" s="31">
        <f t="shared" si="28"/>
        <v>2.0513739545997611E-2</v>
      </c>
      <c r="EF83" s="31">
        <f t="shared" si="29"/>
        <v>2.1340579710144927E-2</v>
      </c>
      <c r="EG83" s="31">
        <f t="shared" si="30"/>
        <v>2.0107142857142858E-2</v>
      </c>
      <c r="EH83" s="31">
        <f t="shared" si="31"/>
        <v>2.2665066026410566E-2</v>
      </c>
      <c r="EI83" s="31">
        <f t="shared" si="32"/>
        <v>2.1159420289855072E-2</v>
      </c>
      <c r="EJ83" s="31">
        <f t="shared" si="33"/>
        <v>2.0671462829736212E-2</v>
      </c>
      <c r="EK83" s="31">
        <f t="shared" si="34"/>
        <v>1.9102564102564102E-2</v>
      </c>
      <c r="EL83" s="31">
        <f t="shared" si="35"/>
        <v>2.0273972602739727E-2</v>
      </c>
      <c r="EM83" s="31">
        <f t="shared" si="36"/>
        <v>1.9673423423423424E-2</v>
      </c>
      <c r="EN83" s="31">
        <f t="shared" si="37"/>
        <v>2.2253052164261933E-2</v>
      </c>
      <c r="EO83" s="31">
        <f t="shared" si="38"/>
        <v>2.8513215859030838E-2</v>
      </c>
      <c r="EP83" s="31">
        <f t="shared" si="39"/>
        <v>3.9727668845315901E-2</v>
      </c>
      <c r="EQ83" s="31">
        <f t="shared" si="40"/>
        <v>3.9370165745856354E-2</v>
      </c>
      <c r="ER83" s="31">
        <f t="shared" si="41"/>
        <v>4.0730011587485515E-2</v>
      </c>
      <c r="ES83" s="31">
        <f t="shared" si="42"/>
        <v>3.7990867579908674E-2</v>
      </c>
      <c r="ET83" s="31">
        <f t="shared" si="43"/>
        <v>3.930260047281324E-2</v>
      </c>
      <c r="EU83" s="31">
        <f t="shared" si="44"/>
        <v>3.456422018348624E-2</v>
      </c>
      <c r="EV83" s="31">
        <f t="shared" si="45"/>
        <v>3.4024122807017547E-2</v>
      </c>
      <c r="EW83" s="31">
        <f t="shared" si="46"/>
        <v>3.3752711496746204E-2</v>
      </c>
      <c r="EX83" s="31">
        <f t="shared" si="47"/>
        <v>3.3483735571878281E-2</v>
      </c>
      <c r="EY83" s="31">
        <f t="shared" si="48"/>
        <v>3.2800000000000003E-2</v>
      </c>
      <c r="EZ83" s="31">
        <f t="shared" si="49"/>
        <v>3.5457413249211353E-2</v>
      </c>
      <c r="FA83" s="31">
        <f t="shared" si="50"/>
        <v>3.411282051282051E-2</v>
      </c>
      <c r="FB83" s="50">
        <f t="shared" si="51"/>
        <v>3.6289180990899901E-2</v>
      </c>
      <c r="FC83" s="50">
        <f t="shared" si="52"/>
        <v>3.3652445369406869E-2</v>
      </c>
      <c r="FD83" s="50">
        <f t="shared" si="53"/>
        <v>3.3212435233160621E-2</v>
      </c>
    </row>
    <row r="84" spans="1:160" ht="15" x14ac:dyDescent="0.25">
      <c r="A84" s="17" t="s">
        <v>135</v>
      </c>
      <c r="B84" s="19">
        <v>1208</v>
      </c>
      <c r="C84" s="19">
        <v>1247</v>
      </c>
      <c r="D84" s="19">
        <v>1277</v>
      </c>
      <c r="E84" s="19">
        <v>1298</v>
      </c>
      <c r="F84" s="19">
        <v>1318</v>
      </c>
      <c r="G84" s="19">
        <v>1389</v>
      </c>
      <c r="H84" s="19">
        <v>1502</v>
      </c>
      <c r="I84" s="19">
        <v>1572</v>
      </c>
      <c r="J84" s="19">
        <v>1620</v>
      </c>
      <c r="K84" s="19">
        <v>1665</v>
      </c>
      <c r="L84" s="19">
        <v>1552</v>
      </c>
      <c r="M84" s="19">
        <v>1477</v>
      </c>
      <c r="N84" s="19">
        <v>1418</v>
      </c>
      <c r="O84" s="19">
        <v>1469</v>
      </c>
      <c r="P84" s="19">
        <v>1436</v>
      </c>
      <c r="Q84" s="19">
        <v>1449</v>
      </c>
      <c r="R84" s="19">
        <v>1406</v>
      </c>
      <c r="S84" s="19">
        <v>1424</v>
      </c>
      <c r="T84" s="19">
        <v>1415</v>
      </c>
      <c r="U84" s="19">
        <v>1581</v>
      </c>
      <c r="V84" s="19">
        <v>1645</v>
      </c>
      <c r="W84" s="19">
        <v>1626</v>
      </c>
      <c r="X84" s="19">
        <v>1510</v>
      </c>
      <c r="Y84" s="19">
        <v>1410</v>
      </c>
      <c r="Z84" s="19">
        <v>1354</v>
      </c>
      <c r="AA84" s="19">
        <v>1357</v>
      </c>
      <c r="AB84" s="19">
        <v>1328</v>
      </c>
      <c r="AC84" s="19">
        <v>1317</v>
      </c>
      <c r="AD84" s="19">
        <v>1311</v>
      </c>
      <c r="AE84" s="19">
        <v>1469</v>
      </c>
      <c r="AF84" s="19">
        <v>1581</v>
      </c>
      <c r="AG84" s="19">
        <v>1697</v>
      </c>
      <c r="AH84" s="19">
        <v>1780</v>
      </c>
      <c r="AI84" s="19">
        <v>1730</v>
      </c>
      <c r="AJ84" s="19">
        <v>1645</v>
      </c>
      <c r="AK84" s="19">
        <v>1544</v>
      </c>
      <c r="AL84" s="19">
        <v>1473</v>
      </c>
      <c r="AM84" s="19">
        <v>1572</v>
      </c>
      <c r="AN84" s="19">
        <v>1632</v>
      </c>
      <c r="AO84" s="19">
        <v>1645</v>
      </c>
      <c r="AP84" s="19">
        <v>1689</v>
      </c>
      <c r="AQ84" s="19">
        <v>1888</v>
      </c>
      <c r="AR84" s="19">
        <v>2088</v>
      </c>
      <c r="AS84" s="19">
        <v>2335</v>
      </c>
      <c r="AT84" s="19">
        <v>2629</v>
      </c>
      <c r="AU84" s="19">
        <v>2626</v>
      </c>
      <c r="AV84" s="19">
        <v>2552</v>
      </c>
      <c r="AW84" s="19">
        <v>2477</v>
      </c>
      <c r="AX84" s="19">
        <v>2427</v>
      </c>
      <c r="AY84" s="19">
        <v>2481</v>
      </c>
      <c r="AZ84" s="19">
        <v>2589</v>
      </c>
      <c r="BA84" s="19">
        <v>2643</v>
      </c>
      <c r="BB84" s="19">
        <v>2619</v>
      </c>
      <c r="BC84" s="19">
        <v>2647</v>
      </c>
      <c r="BD84" s="19">
        <v>2690</v>
      </c>
      <c r="BE84" s="19">
        <v>2867</v>
      </c>
      <c r="BF84" s="19">
        <v>2929</v>
      </c>
      <c r="BG84" s="19">
        <v>2826</v>
      </c>
      <c r="BH84" s="19">
        <v>2565</v>
      </c>
      <c r="BI84" s="19">
        <v>2423</v>
      </c>
      <c r="BJ84" s="19">
        <v>2318</v>
      </c>
      <c r="BK84" s="19">
        <v>2317</v>
      </c>
      <c r="BL84" s="19">
        <v>2311</v>
      </c>
      <c r="BM84" s="19">
        <v>2241</v>
      </c>
      <c r="BN84" s="19">
        <v>2203</v>
      </c>
      <c r="BO84" s="19">
        <v>2273</v>
      </c>
      <c r="BP84" s="19">
        <v>2386</v>
      </c>
      <c r="BQ84" s="19">
        <v>2530</v>
      </c>
      <c r="BR84" s="19">
        <v>2671</v>
      </c>
      <c r="BS84" s="19">
        <v>2561</v>
      </c>
      <c r="BT84" s="19">
        <v>2428</v>
      </c>
      <c r="BU84" s="19">
        <v>2363</v>
      </c>
      <c r="BV84" s="19">
        <v>2402</v>
      </c>
      <c r="BW84" s="19">
        <v>2440</v>
      </c>
      <c r="BX84" s="19">
        <v>2542</v>
      </c>
      <c r="BY84" s="19">
        <v>2548</v>
      </c>
      <c r="BZ84" s="19">
        <v>2546</v>
      </c>
      <c r="CA84" s="19">
        <v>2585</v>
      </c>
      <c r="CB84" s="19">
        <v>2644</v>
      </c>
      <c r="CC84" s="19">
        <v>2844</v>
      </c>
      <c r="CD84" s="19">
        <v>2879</v>
      </c>
      <c r="CE84" s="19">
        <v>2741</v>
      </c>
      <c r="CF84" s="19">
        <v>2544</v>
      </c>
      <c r="CG84" s="19">
        <v>2503</v>
      </c>
      <c r="CH84" s="49">
        <v>2458</v>
      </c>
      <c r="CI84" s="49">
        <v>2471</v>
      </c>
      <c r="CJ84" s="49">
        <v>2532</v>
      </c>
      <c r="CK84" s="49">
        <v>2540</v>
      </c>
      <c r="CL84" s="49">
        <v>2559</v>
      </c>
      <c r="CM84" s="49">
        <v>2574</v>
      </c>
      <c r="CN84" s="49">
        <v>2638</v>
      </c>
      <c r="CO84" s="17" t="s">
        <v>135</v>
      </c>
      <c r="CT84" t="s">
        <v>135</v>
      </c>
      <c r="CV84" t="s">
        <v>135</v>
      </c>
      <c r="CX84">
        <v>48700</v>
      </c>
      <c r="CY84">
        <v>48700</v>
      </c>
      <c r="CZ84">
        <v>48500</v>
      </c>
      <c r="DA84">
        <v>47700</v>
      </c>
      <c r="DB84">
        <v>47800</v>
      </c>
      <c r="DC84">
        <v>48200</v>
      </c>
      <c r="DD84">
        <v>48700</v>
      </c>
      <c r="DE84">
        <v>49600</v>
      </c>
      <c r="DF84">
        <v>48400</v>
      </c>
      <c r="DG84">
        <v>48600</v>
      </c>
      <c r="DH84">
        <v>48500</v>
      </c>
      <c r="DI84">
        <v>48600</v>
      </c>
      <c r="DJ84">
        <v>49200</v>
      </c>
      <c r="DK84">
        <v>48800</v>
      </c>
      <c r="DL84">
        <v>48000</v>
      </c>
      <c r="DM84">
        <v>47600</v>
      </c>
      <c r="DN84">
        <v>47200</v>
      </c>
      <c r="DO84">
        <v>47000</v>
      </c>
      <c r="DP84">
        <v>46600</v>
      </c>
      <c r="DQ84">
        <v>46400</v>
      </c>
      <c r="DR84">
        <v>47100</v>
      </c>
      <c r="DS84">
        <v>46900</v>
      </c>
      <c r="DT84">
        <v>47400</v>
      </c>
      <c r="DU84">
        <v>47800</v>
      </c>
      <c r="DV84">
        <v>48500</v>
      </c>
      <c r="DW84">
        <v>48400</v>
      </c>
      <c r="DX84">
        <v>48600</v>
      </c>
      <c r="DY84" s="19"/>
      <c r="DZ84" s="19"/>
      <c r="EA84" s="19"/>
      <c r="EB84" s="19"/>
      <c r="ED84" s="31">
        <f t="shared" si="27"/>
        <v>3.4188911704312118E-2</v>
      </c>
      <c r="EE84" s="31">
        <f t="shared" si="28"/>
        <v>2.9117043121149898E-2</v>
      </c>
      <c r="EF84" s="31">
        <f t="shared" si="29"/>
        <v>2.9876288659793814E-2</v>
      </c>
      <c r="EG84" s="31">
        <f t="shared" si="30"/>
        <v>2.9664570230607968E-2</v>
      </c>
      <c r="EH84" s="31">
        <f t="shared" si="31"/>
        <v>3.4016736401673638E-2</v>
      </c>
      <c r="EI84" s="31">
        <f t="shared" si="32"/>
        <v>2.8091286307053941E-2</v>
      </c>
      <c r="EJ84" s="31">
        <f t="shared" si="33"/>
        <v>2.704312114989733E-2</v>
      </c>
      <c r="EK84" s="31">
        <f t="shared" si="34"/>
        <v>3.1875000000000001E-2</v>
      </c>
      <c r="EL84" s="31">
        <f t="shared" si="35"/>
        <v>3.5743801652892565E-2</v>
      </c>
      <c r="EM84" s="31">
        <f t="shared" si="36"/>
        <v>3.0308641975308644E-2</v>
      </c>
      <c r="EN84" s="31">
        <f t="shared" si="37"/>
        <v>3.3917525773195879E-2</v>
      </c>
      <c r="EO84" s="31">
        <f t="shared" si="38"/>
        <v>4.296296296296296E-2</v>
      </c>
      <c r="EP84" s="31">
        <f t="shared" si="39"/>
        <v>5.33739837398374E-2</v>
      </c>
      <c r="EQ84" s="31">
        <f t="shared" si="40"/>
        <v>4.9733606557377047E-2</v>
      </c>
      <c r="ER84" s="31">
        <f t="shared" si="41"/>
        <v>5.50625E-2</v>
      </c>
      <c r="ES84" s="31">
        <f t="shared" si="42"/>
        <v>5.6512605042016807E-2</v>
      </c>
      <c r="ET84" s="31">
        <f t="shared" si="43"/>
        <v>5.9872881355932203E-2</v>
      </c>
      <c r="EU84" s="31">
        <f t="shared" si="44"/>
        <v>4.9319148936170211E-2</v>
      </c>
      <c r="EV84" s="31">
        <f t="shared" si="45"/>
        <v>4.8090128755364808E-2</v>
      </c>
      <c r="EW84" s="31">
        <f t="shared" si="46"/>
        <v>5.1422413793103451E-2</v>
      </c>
      <c r="EX84" s="31">
        <f t="shared" si="47"/>
        <v>5.4373673036093417E-2</v>
      </c>
      <c r="EY84" s="31">
        <f t="shared" si="48"/>
        <v>5.1215351812366736E-2</v>
      </c>
      <c r="EZ84" s="31">
        <f t="shared" si="49"/>
        <v>5.3755274261603377E-2</v>
      </c>
      <c r="FA84" s="31">
        <f t="shared" si="50"/>
        <v>5.5313807531380751E-2</v>
      </c>
      <c r="FB84" s="50">
        <f t="shared" si="51"/>
        <v>5.6515463917525773E-2</v>
      </c>
      <c r="FC84" s="50">
        <f t="shared" si="52"/>
        <v>5.0785123966942146E-2</v>
      </c>
      <c r="FD84" s="50">
        <f t="shared" si="53"/>
        <v>5.226337448559671E-2</v>
      </c>
    </row>
    <row r="85" spans="1:160" ht="15" x14ac:dyDescent="0.25">
      <c r="A85" s="17" t="s">
        <v>136</v>
      </c>
      <c r="B85" s="19">
        <v>1174</v>
      </c>
      <c r="C85" s="19">
        <v>1189</v>
      </c>
      <c r="D85" s="19">
        <v>1224</v>
      </c>
      <c r="E85" s="19">
        <v>1168</v>
      </c>
      <c r="F85" s="19">
        <v>1158</v>
      </c>
      <c r="G85" s="19">
        <v>1200</v>
      </c>
      <c r="H85" s="19">
        <v>1188</v>
      </c>
      <c r="I85" s="19">
        <v>1318</v>
      </c>
      <c r="J85" s="19">
        <v>1309</v>
      </c>
      <c r="K85" s="19">
        <v>1305</v>
      </c>
      <c r="L85" s="19">
        <v>1287</v>
      </c>
      <c r="M85" s="19">
        <v>1248</v>
      </c>
      <c r="N85" s="19">
        <v>1232</v>
      </c>
      <c r="O85" s="19">
        <v>1184</v>
      </c>
      <c r="P85" s="19">
        <v>1206</v>
      </c>
      <c r="Q85" s="19">
        <v>1168</v>
      </c>
      <c r="R85" s="19">
        <v>1128</v>
      </c>
      <c r="S85" s="19">
        <v>1102</v>
      </c>
      <c r="T85" s="19">
        <v>1117</v>
      </c>
      <c r="U85" s="19">
        <v>1169</v>
      </c>
      <c r="V85" s="19">
        <v>1143</v>
      </c>
      <c r="W85" s="19">
        <v>1114</v>
      </c>
      <c r="X85" s="19">
        <v>1102</v>
      </c>
      <c r="Y85" s="19">
        <v>1072</v>
      </c>
      <c r="Z85" s="19">
        <v>1010</v>
      </c>
      <c r="AA85" s="19">
        <v>1010</v>
      </c>
      <c r="AB85" s="19">
        <v>990</v>
      </c>
      <c r="AC85" s="19">
        <v>998</v>
      </c>
      <c r="AD85" s="19">
        <v>1003</v>
      </c>
      <c r="AE85" s="19">
        <v>997</v>
      </c>
      <c r="AF85" s="19">
        <v>1020</v>
      </c>
      <c r="AG85" s="19">
        <v>1090</v>
      </c>
      <c r="AH85" s="19">
        <v>1094</v>
      </c>
      <c r="AI85" s="19">
        <v>1074</v>
      </c>
      <c r="AJ85" s="19">
        <v>1076</v>
      </c>
      <c r="AK85" s="19">
        <v>1043</v>
      </c>
      <c r="AL85" s="19">
        <v>1015</v>
      </c>
      <c r="AM85" s="19">
        <v>1057</v>
      </c>
      <c r="AN85" s="19">
        <v>1098</v>
      </c>
      <c r="AO85" s="19">
        <v>1132</v>
      </c>
      <c r="AP85" s="19">
        <v>1101</v>
      </c>
      <c r="AQ85" s="19">
        <v>1176</v>
      </c>
      <c r="AR85" s="19">
        <v>1273</v>
      </c>
      <c r="AS85" s="19">
        <v>1422</v>
      </c>
      <c r="AT85" s="19">
        <v>1484</v>
      </c>
      <c r="AU85" s="19">
        <v>1485</v>
      </c>
      <c r="AV85" s="19">
        <v>1447</v>
      </c>
      <c r="AW85" s="19">
        <v>1425</v>
      </c>
      <c r="AX85" s="19">
        <v>1445</v>
      </c>
      <c r="AY85" s="19">
        <v>1432</v>
      </c>
      <c r="AZ85" s="19">
        <v>1443</v>
      </c>
      <c r="BA85" s="19">
        <v>1420</v>
      </c>
      <c r="BB85" s="19">
        <v>1440</v>
      </c>
      <c r="BC85" s="19">
        <v>1466</v>
      </c>
      <c r="BD85" s="19">
        <v>1473</v>
      </c>
      <c r="BE85" s="19">
        <v>1601</v>
      </c>
      <c r="BF85" s="19">
        <v>1601</v>
      </c>
      <c r="BG85" s="19">
        <v>1547</v>
      </c>
      <c r="BH85" s="19">
        <v>1527</v>
      </c>
      <c r="BI85" s="19">
        <v>1472</v>
      </c>
      <c r="BJ85" s="19">
        <v>1463</v>
      </c>
      <c r="BK85" s="19">
        <v>1416</v>
      </c>
      <c r="BL85" s="19">
        <v>1443</v>
      </c>
      <c r="BM85" s="19">
        <v>1398</v>
      </c>
      <c r="BN85" s="19">
        <v>1433</v>
      </c>
      <c r="BO85" s="19">
        <v>1475</v>
      </c>
      <c r="BP85" s="19">
        <v>1533</v>
      </c>
      <c r="BQ85" s="19">
        <v>1660</v>
      </c>
      <c r="BR85" s="19">
        <v>1675</v>
      </c>
      <c r="BS85" s="19">
        <v>1685</v>
      </c>
      <c r="BT85" s="19">
        <v>1677</v>
      </c>
      <c r="BU85" s="19">
        <v>1664</v>
      </c>
      <c r="BV85" s="19">
        <v>1547</v>
      </c>
      <c r="BW85" s="19">
        <v>1616</v>
      </c>
      <c r="BX85" s="19">
        <v>1648</v>
      </c>
      <c r="BY85" s="19">
        <v>1699</v>
      </c>
      <c r="BZ85" s="19">
        <v>1696</v>
      </c>
      <c r="CA85" s="19">
        <v>1630</v>
      </c>
      <c r="CB85" s="19">
        <v>1657</v>
      </c>
      <c r="CC85" s="19">
        <v>1745</v>
      </c>
      <c r="CD85" s="19">
        <v>1723</v>
      </c>
      <c r="CE85" s="19">
        <v>1694</v>
      </c>
      <c r="CF85" s="19">
        <v>1642</v>
      </c>
      <c r="CG85" s="19">
        <v>1635</v>
      </c>
      <c r="CH85" s="49">
        <v>1593</v>
      </c>
      <c r="CI85" s="49">
        <v>1628</v>
      </c>
      <c r="CJ85" s="49">
        <v>1599</v>
      </c>
      <c r="CK85" s="49">
        <v>1573</v>
      </c>
      <c r="CL85" s="49">
        <v>1576</v>
      </c>
      <c r="CM85" s="49">
        <v>1513</v>
      </c>
      <c r="CN85" s="49">
        <v>1500</v>
      </c>
      <c r="CO85" s="17" t="s">
        <v>136</v>
      </c>
      <c r="CT85" t="s">
        <v>136</v>
      </c>
      <c r="CV85" t="s">
        <v>136</v>
      </c>
      <c r="CX85">
        <v>33000</v>
      </c>
      <c r="CY85">
        <v>33600</v>
      </c>
      <c r="CZ85">
        <v>33200</v>
      </c>
      <c r="DA85">
        <v>33900</v>
      </c>
      <c r="DB85">
        <v>33600</v>
      </c>
      <c r="DC85">
        <v>31600</v>
      </c>
      <c r="DD85">
        <v>32600</v>
      </c>
      <c r="DE85">
        <v>30900</v>
      </c>
      <c r="DF85">
        <v>32400</v>
      </c>
      <c r="DG85">
        <v>33200</v>
      </c>
      <c r="DH85">
        <v>33000</v>
      </c>
      <c r="DI85">
        <v>31800</v>
      </c>
      <c r="DJ85">
        <v>34100</v>
      </c>
      <c r="DK85">
        <v>34300</v>
      </c>
      <c r="DL85">
        <v>35200</v>
      </c>
      <c r="DM85">
        <v>34600</v>
      </c>
      <c r="DN85">
        <v>34100</v>
      </c>
      <c r="DO85">
        <v>32400</v>
      </c>
      <c r="DP85">
        <v>30500</v>
      </c>
      <c r="DQ85">
        <v>32700</v>
      </c>
      <c r="DR85">
        <v>31600</v>
      </c>
      <c r="DS85">
        <v>33300</v>
      </c>
      <c r="DT85">
        <v>34000</v>
      </c>
      <c r="DU85">
        <v>33000</v>
      </c>
      <c r="DV85">
        <v>31700</v>
      </c>
      <c r="DW85">
        <v>32800</v>
      </c>
      <c r="DX85">
        <v>32000</v>
      </c>
      <c r="DY85" s="19"/>
      <c r="DZ85" s="19"/>
      <c r="EA85" s="19"/>
      <c r="EB85" s="19"/>
      <c r="ED85" s="31">
        <f t="shared" si="27"/>
        <v>3.9545454545454543E-2</v>
      </c>
      <c r="EE85" s="31">
        <f t="shared" si="28"/>
        <v>3.6666666666666667E-2</v>
      </c>
      <c r="EF85" s="31">
        <f t="shared" si="29"/>
        <v>3.5180722891566263E-2</v>
      </c>
      <c r="EG85" s="31">
        <f t="shared" si="30"/>
        <v>3.294985250737463E-2</v>
      </c>
      <c r="EH85" s="31">
        <f t="shared" si="31"/>
        <v>3.3154761904761902E-2</v>
      </c>
      <c r="EI85" s="31">
        <f t="shared" si="32"/>
        <v>3.1962025316455693E-2</v>
      </c>
      <c r="EJ85" s="31">
        <f t="shared" si="33"/>
        <v>3.0613496932515336E-2</v>
      </c>
      <c r="EK85" s="31">
        <f t="shared" si="34"/>
        <v>3.3009708737864081E-2</v>
      </c>
      <c r="EL85" s="31">
        <f t="shared" si="35"/>
        <v>3.3148148148148149E-2</v>
      </c>
      <c r="EM85" s="31">
        <f t="shared" si="36"/>
        <v>3.0572289156626506E-2</v>
      </c>
      <c r="EN85" s="31">
        <f t="shared" si="37"/>
        <v>3.43030303030303E-2</v>
      </c>
      <c r="EO85" s="31">
        <f t="shared" si="38"/>
        <v>4.0031446540880505E-2</v>
      </c>
      <c r="EP85" s="31">
        <f t="shared" si="39"/>
        <v>4.3548387096774194E-2</v>
      </c>
      <c r="EQ85" s="31">
        <f t="shared" si="40"/>
        <v>4.2128279883381921E-2</v>
      </c>
      <c r="ER85" s="31">
        <f t="shared" si="41"/>
        <v>4.0340909090909094E-2</v>
      </c>
      <c r="ES85" s="31">
        <f t="shared" si="42"/>
        <v>4.2572254335260115E-2</v>
      </c>
      <c r="ET85" s="31">
        <f t="shared" si="43"/>
        <v>4.536656891495601E-2</v>
      </c>
      <c r="EU85" s="31">
        <f t="shared" si="44"/>
        <v>4.5154320987654324E-2</v>
      </c>
      <c r="EV85" s="31">
        <f t="shared" si="45"/>
        <v>4.5836065573770492E-2</v>
      </c>
      <c r="EW85" s="31">
        <f t="shared" si="46"/>
        <v>4.688073394495413E-2</v>
      </c>
      <c r="EX85" s="31">
        <f t="shared" si="47"/>
        <v>5.3322784810126582E-2</v>
      </c>
      <c r="EY85" s="31">
        <f t="shared" si="48"/>
        <v>4.6456456456456456E-2</v>
      </c>
      <c r="EZ85" s="31">
        <f t="shared" si="49"/>
        <v>4.9970588235294121E-2</v>
      </c>
      <c r="FA85" s="31">
        <f t="shared" si="50"/>
        <v>5.0212121212121215E-2</v>
      </c>
      <c r="FB85" s="50">
        <f t="shared" si="51"/>
        <v>5.3438485804416402E-2</v>
      </c>
      <c r="FC85" s="50">
        <f t="shared" si="52"/>
        <v>4.8567073170731709E-2</v>
      </c>
      <c r="FD85" s="50">
        <f t="shared" si="53"/>
        <v>4.9156249999999999E-2</v>
      </c>
    </row>
    <row r="86" spans="1:160" ht="15" x14ac:dyDescent="0.25">
      <c r="A86" s="17" t="s">
        <v>137</v>
      </c>
      <c r="B86" s="19">
        <v>994</v>
      </c>
      <c r="C86" s="19">
        <v>970</v>
      </c>
      <c r="D86" s="19">
        <v>941</v>
      </c>
      <c r="E86" s="19">
        <v>917</v>
      </c>
      <c r="F86" s="19">
        <v>872</v>
      </c>
      <c r="G86" s="19">
        <v>818</v>
      </c>
      <c r="H86" s="19">
        <v>828</v>
      </c>
      <c r="I86" s="19">
        <v>950</v>
      </c>
      <c r="J86" s="19">
        <v>1174</v>
      </c>
      <c r="K86" s="19">
        <v>1147</v>
      </c>
      <c r="L86" s="19">
        <v>1135</v>
      </c>
      <c r="M86" s="19">
        <v>1066</v>
      </c>
      <c r="N86" s="19">
        <v>1023</v>
      </c>
      <c r="O86" s="19">
        <v>996</v>
      </c>
      <c r="P86" s="19">
        <v>1022</v>
      </c>
      <c r="Q86" s="19">
        <v>957</v>
      </c>
      <c r="R86" s="19">
        <v>854</v>
      </c>
      <c r="S86" s="19">
        <v>874</v>
      </c>
      <c r="T86" s="19">
        <v>892</v>
      </c>
      <c r="U86" s="19">
        <v>980</v>
      </c>
      <c r="V86" s="19">
        <v>1071</v>
      </c>
      <c r="W86" s="19">
        <v>1078</v>
      </c>
      <c r="X86" s="19">
        <v>1052</v>
      </c>
      <c r="Y86" s="19">
        <v>1039</v>
      </c>
      <c r="Z86" s="19">
        <v>948</v>
      </c>
      <c r="AA86" s="19">
        <v>933</v>
      </c>
      <c r="AB86" s="19">
        <v>918</v>
      </c>
      <c r="AC86" s="19">
        <v>805</v>
      </c>
      <c r="AD86" s="19">
        <v>749</v>
      </c>
      <c r="AE86" s="19">
        <v>700</v>
      </c>
      <c r="AF86" s="19">
        <v>699</v>
      </c>
      <c r="AG86" s="19">
        <v>784</v>
      </c>
      <c r="AH86" s="19">
        <v>972</v>
      </c>
      <c r="AI86" s="19">
        <v>1033</v>
      </c>
      <c r="AJ86" s="19">
        <v>1032</v>
      </c>
      <c r="AK86" s="19">
        <v>1042</v>
      </c>
      <c r="AL86" s="19">
        <v>1010</v>
      </c>
      <c r="AM86" s="19">
        <v>1038</v>
      </c>
      <c r="AN86" s="19">
        <v>1068</v>
      </c>
      <c r="AO86" s="19">
        <v>1009</v>
      </c>
      <c r="AP86" s="19">
        <v>1032</v>
      </c>
      <c r="AQ86" s="19">
        <v>1184</v>
      </c>
      <c r="AR86" s="19">
        <v>1431</v>
      </c>
      <c r="AS86" s="19">
        <v>1718</v>
      </c>
      <c r="AT86" s="19">
        <v>2051</v>
      </c>
      <c r="AU86" s="19">
        <v>2184</v>
      </c>
      <c r="AV86" s="19">
        <v>2270</v>
      </c>
      <c r="AW86" s="19">
        <v>2310</v>
      </c>
      <c r="AX86" s="19">
        <v>2228</v>
      </c>
      <c r="AY86" s="19">
        <v>2198</v>
      </c>
      <c r="AZ86" s="19">
        <v>2079</v>
      </c>
      <c r="BA86" s="19">
        <v>2080</v>
      </c>
      <c r="BB86" s="19">
        <v>1992</v>
      </c>
      <c r="BC86" s="19">
        <v>1926</v>
      </c>
      <c r="BD86" s="19">
        <v>1942</v>
      </c>
      <c r="BE86" s="19">
        <v>2093</v>
      </c>
      <c r="BF86" s="19">
        <v>2049</v>
      </c>
      <c r="BG86" s="19">
        <v>1989</v>
      </c>
      <c r="BH86" s="19">
        <v>1965</v>
      </c>
      <c r="BI86" s="19">
        <v>1827</v>
      </c>
      <c r="BJ86" s="19">
        <v>1755</v>
      </c>
      <c r="BK86" s="19">
        <v>1703</v>
      </c>
      <c r="BL86" s="19">
        <v>1627</v>
      </c>
      <c r="BM86" s="19">
        <v>1597</v>
      </c>
      <c r="BN86" s="19">
        <v>1488</v>
      </c>
      <c r="BO86" s="19">
        <v>1449</v>
      </c>
      <c r="BP86" s="19">
        <v>1478</v>
      </c>
      <c r="BQ86" s="19">
        <v>1624</v>
      </c>
      <c r="BR86" s="19">
        <v>1709</v>
      </c>
      <c r="BS86" s="19">
        <v>1738</v>
      </c>
      <c r="BT86" s="19">
        <v>1797</v>
      </c>
      <c r="BU86" s="19">
        <v>1718</v>
      </c>
      <c r="BV86" s="19">
        <v>1725</v>
      </c>
      <c r="BW86" s="19">
        <v>1756</v>
      </c>
      <c r="BX86" s="19">
        <v>1740</v>
      </c>
      <c r="BY86" s="19">
        <v>1723</v>
      </c>
      <c r="BZ86" s="19">
        <v>1678</v>
      </c>
      <c r="CA86" s="19">
        <v>1666</v>
      </c>
      <c r="CB86" s="19">
        <v>1712</v>
      </c>
      <c r="CC86" s="19">
        <v>1976</v>
      </c>
      <c r="CD86" s="19">
        <v>2162</v>
      </c>
      <c r="CE86" s="19">
        <v>2196</v>
      </c>
      <c r="CF86" s="19">
        <v>2148</v>
      </c>
      <c r="CG86" s="19">
        <v>2189</v>
      </c>
      <c r="CH86" s="49">
        <v>2155</v>
      </c>
      <c r="CI86" s="49">
        <v>2209</v>
      </c>
      <c r="CJ86" s="49">
        <v>2125</v>
      </c>
      <c r="CK86" s="49">
        <v>2019</v>
      </c>
      <c r="CL86" s="49">
        <v>1940</v>
      </c>
      <c r="CM86" s="49">
        <v>1874</v>
      </c>
      <c r="CN86" s="49">
        <v>1979</v>
      </c>
      <c r="CO86" s="17" t="s">
        <v>137</v>
      </c>
      <c r="CT86" t="s">
        <v>137</v>
      </c>
      <c r="CV86" t="s">
        <v>137</v>
      </c>
      <c r="CX86">
        <v>25500</v>
      </c>
      <c r="CY86">
        <v>25400</v>
      </c>
      <c r="CZ86">
        <v>26200</v>
      </c>
      <c r="DA86">
        <v>26900</v>
      </c>
      <c r="DB86">
        <v>28400</v>
      </c>
      <c r="DC86">
        <v>28100</v>
      </c>
      <c r="DD86">
        <v>29100</v>
      </c>
      <c r="DE86">
        <v>29700</v>
      </c>
      <c r="DF86">
        <v>30000</v>
      </c>
      <c r="DG86">
        <v>29800</v>
      </c>
      <c r="DH86">
        <v>29300</v>
      </c>
      <c r="DI86">
        <v>27900</v>
      </c>
      <c r="DJ86">
        <v>27200</v>
      </c>
      <c r="DK86">
        <v>27900</v>
      </c>
      <c r="DL86">
        <v>27300</v>
      </c>
      <c r="DM86">
        <v>28500</v>
      </c>
      <c r="DN86">
        <v>28800</v>
      </c>
      <c r="DO86">
        <v>28800</v>
      </c>
      <c r="DP86">
        <v>29100</v>
      </c>
      <c r="DQ86">
        <v>29000</v>
      </c>
      <c r="DR86">
        <v>30100</v>
      </c>
      <c r="DS86">
        <v>29800</v>
      </c>
      <c r="DT86">
        <v>29500</v>
      </c>
      <c r="DU86">
        <v>29800</v>
      </c>
      <c r="DV86">
        <v>28700</v>
      </c>
      <c r="DW86">
        <v>30400</v>
      </c>
      <c r="DX86">
        <v>30700</v>
      </c>
      <c r="DY86" s="19"/>
      <c r="DZ86" s="19"/>
      <c r="EA86" s="19"/>
      <c r="EB86" s="19"/>
      <c r="ED86" s="31">
        <f t="shared" si="27"/>
        <v>4.4980392156862746E-2</v>
      </c>
      <c r="EE86" s="31">
        <f t="shared" si="28"/>
        <v>4.0275590551181101E-2</v>
      </c>
      <c r="EF86" s="31">
        <f t="shared" si="29"/>
        <v>3.6526717557251911E-2</v>
      </c>
      <c r="EG86" s="31">
        <f t="shared" si="30"/>
        <v>3.3159851301115241E-2</v>
      </c>
      <c r="EH86" s="31">
        <f t="shared" si="31"/>
        <v>3.795774647887324E-2</v>
      </c>
      <c r="EI86" s="31">
        <f t="shared" si="32"/>
        <v>3.3736654804270461E-2</v>
      </c>
      <c r="EJ86" s="31">
        <f t="shared" si="33"/>
        <v>2.7663230240549827E-2</v>
      </c>
      <c r="EK86" s="31">
        <f t="shared" si="34"/>
        <v>2.3535353535353534E-2</v>
      </c>
      <c r="EL86" s="31">
        <f t="shared" si="35"/>
        <v>3.4433333333333337E-2</v>
      </c>
      <c r="EM86" s="31">
        <f t="shared" si="36"/>
        <v>3.3892617449664431E-2</v>
      </c>
      <c r="EN86" s="31">
        <f t="shared" si="37"/>
        <v>3.4436860068259384E-2</v>
      </c>
      <c r="EO86" s="31">
        <f t="shared" si="38"/>
        <v>5.1290322580645163E-2</v>
      </c>
      <c r="EP86" s="31">
        <f t="shared" si="39"/>
        <v>8.0294117647058821E-2</v>
      </c>
      <c r="EQ86" s="31">
        <f t="shared" si="40"/>
        <v>7.9856630824372762E-2</v>
      </c>
      <c r="ER86" s="31">
        <f t="shared" si="41"/>
        <v>7.6190476190476197E-2</v>
      </c>
      <c r="ES86" s="31">
        <f t="shared" si="42"/>
        <v>6.8140350877192987E-2</v>
      </c>
      <c r="ET86" s="31">
        <f t="shared" si="43"/>
        <v>6.9062499999999999E-2</v>
      </c>
      <c r="EU86" s="31">
        <f t="shared" si="44"/>
        <v>6.0937499999999999E-2</v>
      </c>
      <c r="EV86" s="31">
        <f t="shared" si="45"/>
        <v>5.4879725085910651E-2</v>
      </c>
      <c r="EW86" s="31">
        <f t="shared" si="46"/>
        <v>5.0965517241379307E-2</v>
      </c>
      <c r="EX86" s="31">
        <f t="shared" si="47"/>
        <v>5.7740863787375418E-2</v>
      </c>
      <c r="EY86" s="31">
        <f t="shared" si="48"/>
        <v>5.7885906040268456E-2</v>
      </c>
      <c r="EZ86" s="31">
        <f t="shared" si="49"/>
        <v>5.8406779661016948E-2</v>
      </c>
      <c r="FA86" s="31">
        <f t="shared" si="50"/>
        <v>5.7449664429530201E-2</v>
      </c>
      <c r="FB86" s="50">
        <f t="shared" si="51"/>
        <v>7.6515679442508713E-2</v>
      </c>
      <c r="FC86" s="50">
        <f t="shared" si="52"/>
        <v>7.0888157894736847E-2</v>
      </c>
      <c r="FD86" s="50">
        <f t="shared" si="53"/>
        <v>6.5765472312703577E-2</v>
      </c>
    </row>
    <row r="87" spans="1:160" ht="15" x14ac:dyDescent="0.25">
      <c r="A87" s="17" t="s">
        <v>138</v>
      </c>
      <c r="B87" s="19">
        <v>4920</v>
      </c>
      <c r="C87" s="19">
        <v>4815</v>
      </c>
      <c r="D87" s="19">
        <v>4707</v>
      </c>
      <c r="E87" s="19">
        <v>4482</v>
      </c>
      <c r="F87" s="19">
        <v>4892</v>
      </c>
      <c r="G87" s="19">
        <v>5304</v>
      </c>
      <c r="H87" s="19">
        <v>5602</v>
      </c>
      <c r="I87" s="19">
        <v>6288</v>
      </c>
      <c r="J87" s="19">
        <v>6430</v>
      </c>
      <c r="K87" s="19">
        <v>6386</v>
      </c>
      <c r="L87" s="19">
        <v>6096</v>
      </c>
      <c r="M87" s="19">
        <v>5702</v>
      </c>
      <c r="N87" s="19">
        <v>5409</v>
      </c>
      <c r="O87" s="19">
        <v>5346</v>
      </c>
      <c r="P87" s="19">
        <v>5376</v>
      </c>
      <c r="Q87" s="19">
        <v>5511</v>
      </c>
      <c r="R87" s="19">
        <v>5774</v>
      </c>
      <c r="S87" s="19">
        <v>5845</v>
      </c>
      <c r="T87" s="19">
        <v>6209</v>
      </c>
      <c r="U87" s="19">
        <v>6633</v>
      </c>
      <c r="V87" s="19">
        <v>6694</v>
      </c>
      <c r="W87" s="19">
        <v>6269</v>
      </c>
      <c r="X87" s="19">
        <v>5285</v>
      </c>
      <c r="Y87" s="19">
        <v>4885</v>
      </c>
      <c r="Z87" s="19">
        <v>4239</v>
      </c>
      <c r="AA87" s="19">
        <v>4021</v>
      </c>
      <c r="AB87" s="19">
        <v>3994</v>
      </c>
      <c r="AC87" s="19">
        <v>3937</v>
      </c>
      <c r="AD87" s="19">
        <v>4066</v>
      </c>
      <c r="AE87" s="19">
        <v>4387</v>
      </c>
      <c r="AF87" s="19">
        <v>4804</v>
      </c>
      <c r="AG87" s="19">
        <v>5244</v>
      </c>
      <c r="AH87" s="19">
        <v>5193</v>
      </c>
      <c r="AI87" s="19">
        <v>4905</v>
      </c>
      <c r="AJ87" s="19">
        <v>4694</v>
      </c>
      <c r="AK87" s="19">
        <v>4409</v>
      </c>
      <c r="AL87" s="19">
        <v>4231</v>
      </c>
      <c r="AM87" s="19">
        <v>4319</v>
      </c>
      <c r="AN87" s="19">
        <v>4734</v>
      </c>
      <c r="AO87" s="19">
        <v>4890</v>
      </c>
      <c r="AP87" s="19">
        <v>5378</v>
      </c>
      <c r="AQ87" s="19">
        <v>6549</v>
      </c>
      <c r="AR87" s="19">
        <v>7859</v>
      </c>
      <c r="AS87" s="19">
        <v>8989</v>
      </c>
      <c r="AT87" s="19">
        <v>10212</v>
      </c>
      <c r="AU87" s="19">
        <v>9876</v>
      </c>
      <c r="AV87" s="19">
        <v>9416</v>
      </c>
      <c r="AW87" s="19">
        <v>8841</v>
      </c>
      <c r="AX87" s="19">
        <v>8158</v>
      </c>
      <c r="AY87" s="19">
        <v>8099</v>
      </c>
      <c r="AZ87" s="19">
        <v>8064</v>
      </c>
      <c r="BA87" s="19">
        <v>8098</v>
      </c>
      <c r="BB87" s="19">
        <v>8330</v>
      </c>
      <c r="BC87" s="19">
        <v>9168</v>
      </c>
      <c r="BD87" s="19">
        <v>9615</v>
      </c>
      <c r="BE87" s="19">
        <v>10313</v>
      </c>
      <c r="BF87" s="19">
        <v>10385</v>
      </c>
      <c r="BG87" s="19">
        <v>9816</v>
      </c>
      <c r="BH87" s="19">
        <v>8828</v>
      </c>
      <c r="BI87" s="19">
        <v>8099</v>
      </c>
      <c r="BJ87" s="19">
        <v>7370</v>
      </c>
      <c r="BK87" s="19">
        <v>7076</v>
      </c>
      <c r="BL87" s="19">
        <v>7060</v>
      </c>
      <c r="BM87" s="19">
        <v>7252</v>
      </c>
      <c r="BN87" s="19">
        <v>7618</v>
      </c>
      <c r="BO87" s="19">
        <v>8298</v>
      </c>
      <c r="BP87" s="19">
        <v>8924</v>
      </c>
      <c r="BQ87" s="19">
        <v>9790</v>
      </c>
      <c r="BR87" s="19">
        <v>10050</v>
      </c>
      <c r="BS87" s="19">
        <v>9636</v>
      </c>
      <c r="BT87" s="19">
        <v>9053</v>
      </c>
      <c r="BU87" s="19">
        <v>8509</v>
      </c>
      <c r="BV87" s="19">
        <v>8070</v>
      </c>
      <c r="BW87" s="19">
        <v>8160</v>
      </c>
      <c r="BX87" s="19">
        <v>8384</v>
      </c>
      <c r="BY87" s="19">
        <v>8704</v>
      </c>
      <c r="BZ87" s="19">
        <v>9005</v>
      </c>
      <c r="CA87" s="19">
        <v>9631</v>
      </c>
      <c r="CB87" s="19">
        <v>10220</v>
      </c>
      <c r="CC87" s="19">
        <v>10786</v>
      </c>
      <c r="CD87" s="19">
        <v>11104</v>
      </c>
      <c r="CE87" s="19">
        <v>10692</v>
      </c>
      <c r="CF87" s="19">
        <v>9624</v>
      </c>
      <c r="CG87" s="19">
        <v>9187</v>
      </c>
      <c r="CH87" s="49">
        <v>8790</v>
      </c>
      <c r="CI87" s="49">
        <v>8658</v>
      </c>
      <c r="CJ87" s="49">
        <v>8630</v>
      </c>
      <c r="CK87" s="49">
        <v>8673</v>
      </c>
      <c r="CL87" s="49">
        <v>9024</v>
      </c>
      <c r="CM87" s="49">
        <v>9501</v>
      </c>
      <c r="CN87" s="49">
        <v>9955</v>
      </c>
      <c r="CO87" s="17" t="s">
        <v>138</v>
      </c>
      <c r="CT87" t="s">
        <v>138</v>
      </c>
      <c r="CV87" t="s">
        <v>138</v>
      </c>
      <c r="CX87">
        <v>234400</v>
      </c>
      <c r="CY87">
        <v>236400</v>
      </c>
      <c r="CZ87">
        <v>237200</v>
      </c>
      <c r="DA87">
        <v>241500</v>
      </c>
      <c r="DB87">
        <v>239400</v>
      </c>
      <c r="DC87">
        <v>243700</v>
      </c>
      <c r="DD87">
        <v>248100</v>
      </c>
      <c r="DE87">
        <v>245700</v>
      </c>
      <c r="DF87">
        <v>248400</v>
      </c>
      <c r="DG87">
        <v>246800</v>
      </c>
      <c r="DH87">
        <v>243800</v>
      </c>
      <c r="DI87">
        <v>246100</v>
      </c>
      <c r="DJ87">
        <v>241000</v>
      </c>
      <c r="DK87">
        <v>242500</v>
      </c>
      <c r="DL87">
        <v>238200</v>
      </c>
      <c r="DM87">
        <v>238400</v>
      </c>
      <c r="DN87">
        <v>242300</v>
      </c>
      <c r="DO87">
        <v>240500</v>
      </c>
      <c r="DP87">
        <v>247600</v>
      </c>
      <c r="DQ87">
        <v>246800</v>
      </c>
      <c r="DR87">
        <v>249200</v>
      </c>
      <c r="DS87">
        <v>249300</v>
      </c>
      <c r="DT87">
        <v>249600</v>
      </c>
      <c r="DU87">
        <v>246400</v>
      </c>
      <c r="DV87">
        <v>244000</v>
      </c>
      <c r="DW87">
        <v>245300</v>
      </c>
      <c r="DX87">
        <v>237900</v>
      </c>
      <c r="DY87" s="19"/>
      <c r="DZ87" s="19"/>
      <c r="EA87" s="19"/>
      <c r="EB87" s="19"/>
      <c r="ED87" s="31">
        <f t="shared" si="27"/>
        <v>2.7244027303754265E-2</v>
      </c>
      <c r="EE87" s="31">
        <f t="shared" si="28"/>
        <v>2.2880710659898478E-2</v>
      </c>
      <c r="EF87" s="31">
        <f t="shared" si="29"/>
        <v>2.3233558178752108E-2</v>
      </c>
      <c r="EG87" s="31">
        <f t="shared" si="30"/>
        <v>2.5710144927536233E-2</v>
      </c>
      <c r="EH87" s="31">
        <f t="shared" si="31"/>
        <v>2.6186299081035924E-2</v>
      </c>
      <c r="EI87" s="31">
        <f t="shared" si="32"/>
        <v>1.7394337299958967E-2</v>
      </c>
      <c r="EJ87" s="31">
        <f t="shared" si="33"/>
        <v>1.5868601370415156E-2</v>
      </c>
      <c r="EK87" s="31">
        <f t="shared" si="34"/>
        <v>1.9552299552299552E-2</v>
      </c>
      <c r="EL87" s="31">
        <f t="shared" si="35"/>
        <v>1.9746376811594205E-2</v>
      </c>
      <c r="EM87" s="31">
        <f t="shared" si="36"/>
        <v>1.7143435980551052E-2</v>
      </c>
      <c r="EN87" s="31">
        <f t="shared" si="37"/>
        <v>2.0057424118129615E-2</v>
      </c>
      <c r="EO87" s="31">
        <f t="shared" si="38"/>
        <v>3.1934173100365705E-2</v>
      </c>
      <c r="EP87" s="31">
        <f t="shared" si="39"/>
        <v>4.0979253112033195E-2</v>
      </c>
      <c r="EQ87" s="31">
        <f t="shared" si="40"/>
        <v>3.3641237113402063E-2</v>
      </c>
      <c r="ER87" s="31">
        <f t="shared" si="41"/>
        <v>3.3996641477749792E-2</v>
      </c>
      <c r="ES87" s="31">
        <f t="shared" si="42"/>
        <v>4.0331375838926174E-2</v>
      </c>
      <c r="ET87" s="31">
        <f t="shared" si="43"/>
        <v>4.0511762278167558E-2</v>
      </c>
      <c r="EU87" s="31">
        <f t="shared" si="44"/>
        <v>3.0644490644490645E-2</v>
      </c>
      <c r="EV87" s="31">
        <f t="shared" si="45"/>
        <v>2.9289176090468497E-2</v>
      </c>
      <c r="EW87" s="31">
        <f t="shared" si="46"/>
        <v>3.6158833063209078E-2</v>
      </c>
      <c r="EX87" s="31">
        <f t="shared" si="47"/>
        <v>3.8667736757624395E-2</v>
      </c>
      <c r="EY87" s="31">
        <f t="shared" si="48"/>
        <v>3.2370637785800238E-2</v>
      </c>
      <c r="EZ87" s="31">
        <f t="shared" si="49"/>
        <v>3.487179487179487E-2</v>
      </c>
      <c r="FA87" s="31">
        <f t="shared" si="50"/>
        <v>4.1477272727272731E-2</v>
      </c>
      <c r="FB87" s="50">
        <f t="shared" si="51"/>
        <v>4.3819672131147541E-2</v>
      </c>
      <c r="FC87" s="50">
        <f t="shared" si="52"/>
        <v>3.5833673053403993E-2</v>
      </c>
      <c r="FD87" s="50">
        <f t="shared" si="53"/>
        <v>3.6456494325346783E-2</v>
      </c>
    </row>
    <row r="88" spans="1:160" ht="15" x14ac:dyDescent="0.25">
      <c r="A88" s="17" t="s">
        <v>139</v>
      </c>
      <c r="B88" s="19">
        <v>378</v>
      </c>
      <c r="C88" s="19">
        <v>389</v>
      </c>
      <c r="D88" s="19">
        <v>388</v>
      </c>
      <c r="E88" s="19">
        <v>399</v>
      </c>
      <c r="F88" s="19">
        <v>391</v>
      </c>
      <c r="G88" s="19">
        <v>403</v>
      </c>
      <c r="H88" s="19">
        <v>446</v>
      </c>
      <c r="I88" s="19">
        <v>519</v>
      </c>
      <c r="J88" s="19">
        <v>544</v>
      </c>
      <c r="K88" s="19">
        <v>504</v>
      </c>
      <c r="L88" s="19">
        <v>476</v>
      </c>
      <c r="M88" s="19">
        <v>471</v>
      </c>
      <c r="N88" s="19">
        <v>432</v>
      </c>
      <c r="O88" s="19">
        <v>463</v>
      </c>
      <c r="P88" s="19">
        <v>466</v>
      </c>
      <c r="Q88" s="19">
        <v>446</v>
      </c>
      <c r="R88" s="19">
        <v>445</v>
      </c>
      <c r="S88" s="19">
        <v>455</v>
      </c>
      <c r="T88" s="19">
        <v>468</v>
      </c>
      <c r="U88" s="19">
        <v>498</v>
      </c>
      <c r="V88" s="19">
        <v>479</v>
      </c>
      <c r="W88" s="19">
        <v>488</v>
      </c>
      <c r="X88" s="19">
        <v>456</v>
      </c>
      <c r="Y88" s="19">
        <v>436</v>
      </c>
      <c r="Z88" s="19">
        <v>382</v>
      </c>
      <c r="AA88" s="19">
        <v>386</v>
      </c>
      <c r="AB88" s="19">
        <v>412</v>
      </c>
      <c r="AC88" s="19">
        <v>409</v>
      </c>
      <c r="AD88" s="19">
        <v>360</v>
      </c>
      <c r="AE88" s="19">
        <v>355</v>
      </c>
      <c r="AF88" s="19">
        <v>355</v>
      </c>
      <c r="AG88" s="19">
        <v>361</v>
      </c>
      <c r="AH88" s="19">
        <v>361</v>
      </c>
      <c r="AI88" s="19">
        <v>371</v>
      </c>
      <c r="AJ88" s="19">
        <v>374</v>
      </c>
      <c r="AK88" s="19">
        <v>365</v>
      </c>
      <c r="AL88" s="19">
        <v>359</v>
      </c>
      <c r="AM88" s="19">
        <v>394</v>
      </c>
      <c r="AN88" s="19">
        <v>464</v>
      </c>
      <c r="AO88" s="19">
        <v>487</v>
      </c>
      <c r="AP88" s="19">
        <v>509</v>
      </c>
      <c r="AQ88" s="19">
        <v>608</v>
      </c>
      <c r="AR88" s="19">
        <v>640</v>
      </c>
      <c r="AS88" s="19">
        <v>783</v>
      </c>
      <c r="AT88" s="19">
        <v>951</v>
      </c>
      <c r="AU88" s="19">
        <v>1036</v>
      </c>
      <c r="AV88" s="19">
        <v>1094</v>
      </c>
      <c r="AW88" s="19">
        <v>1067</v>
      </c>
      <c r="AX88" s="19">
        <v>1046</v>
      </c>
      <c r="AY88" s="19">
        <v>1040</v>
      </c>
      <c r="AZ88" s="19">
        <v>1068</v>
      </c>
      <c r="BA88" s="19">
        <v>1061</v>
      </c>
      <c r="BB88" s="19">
        <v>1041</v>
      </c>
      <c r="BC88" s="19">
        <v>1083</v>
      </c>
      <c r="BD88" s="19">
        <v>1007</v>
      </c>
      <c r="BE88" s="19">
        <v>1077</v>
      </c>
      <c r="BF88" s="19">
        <v>1039</v>
      </c>
      <c r="BG88" s="19">
        <v>969</v>
      </c>
      <c r="BH88" s="19">
        <v>908</v>
      </c>
      <c r="BI88" s="19">
        <v>824</v>
      </c>
      <c r="BJ88" s="19">
        <v>798</v>
      </c>
      <c r="BK88" s="19">
        <v>788</v>
      </c>
      <c r="BL88" s="19">
        <v>768</v>
      </c>
      <c r="BM88" s="19">
        <v>717</v>
      </c>
      <c r="BN88" s="19">
        <v>693</v>
      </c>
      <c r="BO88" s="19">
        <v>703</v>
      </c>
      <c r="BP88" s="19">
        <v>711</v>
      </c>
      <c r="BQ88" s="19">
        <v>777</v>
      </c>
      <c r="BR88" s="19">
        <v>787</v>
      </c>
      <c r="BS88" s="19">
        <v>743</v>
      </c>
      <c r="BT88" s="19">
        <v>665</v>
      </c>
      <c r="BU88" s="19">
        <v>658</v>
      </c>
      <c r="BV88" s="19">
        <v>617</v>
      </c>
      <c r="BW88" s="19">
        <v>638</v>
      </c>
      <c r="BX88" s="19">
        <v>694</v>
      </c>
      <c r="BY88" s="19">
        <v>727</v>
      </c>
      <c r="BZ88" s="19">
        <v>707</v>
      </c>
      <c r="CA88" s="19">
        <v>748</v>
      </c>
      <c r="CB88" s="19">
        <v>728</v>
      </c>
      <c r="CC88" s="19">
        <v>804</v>
      </c>
      <c r="CD88" s="19">
        <v>830</v>
      </c>
      <c r="CE88" s="19">
        <v>816</v>
      </c>
      <c r="CF88" s="19">
        <v>743</v>
      </c>
      <c r="CG88" s="19">
        <v>718</v>
      </c>
      <c r="CH88" s="49">
        <v>717</v>
      </c>
      <c r="CI88" s="49">
        <v>737</v>
      </c>
      <c r="CJ88" s="49">
        <v>762</v>
      </c>
      <c r="CK88" s="49">
        <v>701</v>
      </c>
      <c r="CL88" s="49">
        <v>703</v>
      </c>
      <c r="CM88" s="49">
        <v>705</v>
      </c>
      <c r="CN88" s="49">
        <v>692</v>
      </c>
      <c r="CO88" s="17" t="s">
        <v>139</v>
      </c>
      <c r="CT88" t="s">
        <v>139</v>
      </c>
      <c r="CV88" t="s">
        <v>139</v>
      </c>
      <c r="CX88">
        <v>43600</v>
      </c>
      <c r="CY88">
        <v>44300</v>
      </c>
      <c r="CZ88">
        <v>43200</v>
      </c>
      <c r="DA88">
        <v>44000</v>
      </c>
      <c r="DB88">
        <v>42100</v>
      </c>
      <c r="DC88">
        <v>42100</v>
      </c>
      <c r="DD88">
        <v>42600</v>
      </c>
      <c r="DE88">
        <v>44100</v>
      </c>
      <c r="DF88">
        <v>42700</v>
      </c>
      <c r="DG88">
        <v>43000</v>
      </c>
      <c r="DH88">
        <v>42200</v>
      </c>
      <c r="DI88">
        <v>41500</v>
      </c>
      <c r="DJ88">
        <v>42000</v>
      </c>
      <c r="DK88">
        <v>40700</v>
      </c>
      <c r="DL88">
        <v>40500</v>
      </c>
      <c r="DM88">
        <v>41400</v>
      </c>
      <c r="DN88">
        <v>39700</v>
      </c>
      <c r="DO88">
        <v>37600</v>
      </c>
      <c r="DP88">
        <v>37500</v>
      </c>
      <c r="DQ88">
        <v>36800</v>
      </c>
      <c r="DR88">
        <v>37300</v>
      </c>
      <c r="DS88">
        <v>39100</v>
      </c>
      <c r="DT88">
        <v>38800</v>
      </c>
      <c r="DU88">
        <v>39800</v>
      </c>
      <c r="DV88">
        <v>41500</v>
      </c>
      <c r="DW88">
        <v>41500</v>
      </c>
      <c r="DX88">
        <v>40600</v>
      </c>
      <c r="DY88" s="19"/>
      <c r="DZ88" s="19"/>
      <c r="EA88" s="19"/>
      <c r="EB88" s="19"/>
      <c r="ED88" s="31">
        <f t="shared" si="27"/>
        <v>1.1559633027522935E-2</v>
      </c>
      <c r="EE88" s="31">
        <f t="shared" si="28"/>
        <v>9.7516930022573372E-3</v>
      </c>
      <c r="EF88" s="31">
        <f t="shared" si="29"/>
        <v>1.0324074074074074E-2</v>
      </c>
      <c r="EG88" s="31">
        <f t="shared" si="30"/>
        <v>1.0636363636363637E-2</v>
      </c>
      <c r="EH88" s="31">
        <f t="shared" si="31"/>
        <v>1.159144893111639E-2</v>
      </c>
      <c r="EI88" s="31">
        <f t="shared" si="32"/>
        <v>9.0736342042755345E-3</v>
      </c>
      <c r="EJ88" s="31">
        <f t="shared" si="33"/>
        <v>9.6009389671361505E-3</v>
      </c>
      <c r="EK88" s="31">
        <f t="shared" si="34"/>
        <v>8.0498866213151929E-3</v>
      </c>
      <c r="EL88" s="31">
        <f t="shared" si="35"/>
        <v>8.6885245901639346E-3</v>
      </c>
      <c r="EM88" s="31">
        <f t="shared" si="36"/>
        <v>8.348837209302325E-3</v>
      </c>
      <c r="EN88" s="31">
        <f t="shared" si="37"/>
        <v>1.1540284360189574E-2</v>
      </c>
      <c r="EO88" s="31">
        <f t="shared" si="38"/>
        <v>1.5421686746987951E-2</v>
      </c>
      <c r="EP88" s="31">
        <f t="shared" si="39"/>
        <v>2.4666666666666667E-2</v>
      </c>
      <c r="EQ88" s="31">
        <f t="shared" si="40"/>
        <v>2.5700245700245702E-2</v>
      </c>
      <c r="ER88" s="31">
        <f t="shared" si="41"/>
        <v>2.619753086419753E-2</v>
      </c>
      <c r="ES88" s="31">
        <f t="shared" si="42"/>
        <v>2.4323671497584541E-2</v>
      </c>
      <c r="ET88" s="31">
        <f t="shared" si="43"/>
        <v>2.4408060453400503E-2</v>
      </c>
      <c r="EU88" s="31">
        <f t="shared" si="44"/>
        <v>2.1223404255319149E-2</v>
      </c>
      <c r="EV88" s="31">
        <f t="shared" si="45"/>
        <v>1.9120000000000002E-2</v>
      </c>
      <c r="EW88" s="31">
        <f t="shared" si="46"/>
        <v>1.9320652173913044E-2</v>
      </c>
      <c r="EX88" s="31">
        <f t="shared" si="47"/>
        <v>1.9919571045576408E-2</v>
      </c>
      <c r="EY88" s="31">
        <f t="shared" si="48"/>
        <v>1.578005115089514E-2</v>
      </c>
      <c r="EZ88" s="31">
        <f t="shared" si="49"/>
        <v>1.8737113402061856E-2</v>
      </c>
      <c r="FA88" s="31">
        <f t="shared" si="50"/>
        <v>1.829145728643216E-2</v>
      </c>
      <c r="FB88" s="50">
        <f t="shared" si="51"/>
        <v>1.966265060240964E-2</v>
      </c>
      <c r="FC88" s="50">
        <f t="shared" si="52"/>
        <v>1.727710843373494E-2</v>
      </c>
      <c r="FD88" s="50">
        <f t="shared" si="53"/>
        <v>1.7266009852216747E-2</v>
      </c>
    </row>
    <row r="89" spans="1:160" ht="15" x14ac:dyDescent="0.25">
      <c r="A89" s="17" t="s">
        <v>140</v>
      </c>
      <c r="B89" s="19">
        <v>6294</v>
      </c>
      <c r="C89" s="19">
        <v>6471</v>
      </c>
      <c r="D89" s="19">
        <v>6684</v>
      </c>
      <c r="E89" s="19">
        <v>6668</v>
      </c>
      <c r="F89" s="19">
        <v>6530</v>
      </c>
      <c r="G89" s="19">
        <v>6766</v>
      </c>
      <c r="H89" s="19">
        <v>6857</v>
      </c>
      <c r="I89" s="19">
        <v>7407</v>
      </c>
      <c r="J89" s="19">
        <v>7678</v>
      </c>
      <c r="K89" s="19">
        <v>7591</v>
      </c>
      <c r="L89" s="19">
        <v>7301</v>
      </c>
      <c r="M89" s="19">
        <v>7149</v>
      </c>
      <c r="N89" s="19">
        <v>7021</v>
      </c>
      <c r="O89" s="19">
        <v>6980</v>
      </c>
      <c r="P89" s="19">
        <v>7149</v>
      </c>
      <c r="Q89" s="19">
        <v>6918</v>
      </c>
      <c r="R89" s="19">
        <v>6763</v>
      </c>
      <c r="S89" s="19">
        <v>6856</v>
      </c>
      <c r="T89" s="19">
        <v>7023</v>
      </c>
      <c r="U89" s="19">
        <v>7595</v>
      </c>
      <c r="V89" s="19">
        <v>7651</v>
      </c>
      <c r="W89" s="19">
        <v>7465</v>
      </c>
      <c r="X89" s="19">
        <v>7265</v>
      </c>
      <c r="Y89" s="19">
        <v>6901</v>
      </c>
      <c r="Z89" s="19">
        <v>6605</v>
      </c>
      <c r="AA89" s="19">
        <v>6640</v>
      </c>
      <c r="AB89" s="19">
        <v>6642</v>
      </c>
      <c r="AC89" s="19">
        <v>6340</v>
      </c>
      <c r="AD89" s="19">
        <v>6237</v>
      </c>
      <c r="AE89" s="19">
        <v>6271</v>
      </c>
      <c r="AF89" s="19">
        <v>6445</v>
      </c>
      <c r="AG89" s="19">
        <v>6928</v>
      </c>
      <c r="AH89" s="19">
        <v>7139</v>
      </c>
      <c r="AI89" s="19">
        <v>7070</v>
      </c>
      <c r="AJ89" s="19">
        <v>7086</v>
      </c>
      <c r="AK89" s="19">
        <v>6946</v>
      </c>
      <c r="AL89" s="19">
        <v>7032</v>
      </c>
      <c r="AM89" s="19">
        <v>7345</v>
      </c>
      <c r="AN89" s="19">
        <v>8015</v>
      </c>
      <c r="AO89" s="19">
        <v>8494</v>
      </c>
      <c r="AP89" s="19">
        <v>9136</v>
      </c>
      <c r="AQ89" s="19">
        <v>10186</v>
      </c>
      <c r="AR89" s="19">
        <v>11537</v>
      </c>
      <c r="AS89" s="19">
        <v>13079</v>
      </c>
      <c r="AT89" s="19">
        <v>14426</v>
      </c>
      <c r="AU89" s="19">
        <v>14759</v>
      </c>
      <c r="AV89" s="19">
        <v>15188</v>
      </c>
      <c r="AW89" s="19">
        <v>15249</v>
      </c>
      <c r="AX89" s="19">
        <v>14882</v>
      </c>
      <c r="AY89" s="19">
        <v>14787</v>
      </c>
      <c r="AZ89" s="19">
        <v>14659</v>
      </c>
      <c r="BA89" s="19">
        <v>14408</v>
      </c>
      <c r="BB89" s="19">
        <v>14247</v>
      </c>
      <c r="BC89" s="19">
        <v>14278</v>
      </c>
      <c r="BD89" s="19">
        <v>14247</v>
      </c>
      <c r="BE89" s="19">
        <v>14999</v>
      </c>
      <c r="BF89" s="19">
        <v>14807</v>
      </c>
      <c r="BG89" s="19">
        <v>14185</v>
      </c>
      <c r="BH89" s="19">
        <v>13553</v>
      </c>
      <c r="BI89" s="19">
        <v>12744</v>
      </c>
      <c r="BJ89" s="19">
        <v>12278</v>
      </c>
      <c r="BK89" s="19">
        <v>12167</v>
      </c>
      <c r="BL89" s="19">
        <v>12436</v>
      </c>
      <c r="BM89" s="19">
        <v>12480</v>
      </c>
      <c r="BN89" s="19">
        <v>12392</v>
      </c>
      <c r="BO89" s="19">
        <v>12509</v>
      </c>
      <c r="BP89" s="19">
        <v>12643</v>
      </c>
      <c r="BQ89" s="19">
        <v>13166</v>
      </c>
      <c r="BR89" s="19">
        <v>13269</v>
      </c>
      <c r="BS89" s="19">
        <v>13187</v>
      </c>
      <c r="BT89" s="19">
        <v>13102</v>
      </c>
      <c r="BU89" s="19">
        <v>13103</v>
      </c>
      <c r="BV89" s="19">
        <v>12795</v>
      </c>
      <c r="BW89" s="19">
        <v>13658</v>
      </c>
      <c r="BX89" s="19">
        <v>14050</v>
      </c>
      <c r="BY89" s="19">
        <v>14490</v>
      </c>
      <c r="BZ89" s="19">
        <v>14384</v>
      </c>
      <c r="CA89" s="19">
        <v>14641</v>
      </c>
      <c r="CB89" s="19">
        <v>14945</v>
      </c>
      <c r="CC89" s="19">
        <v>15822</v>
      </c>
      <c r="CD89" s="19">
        <v>15972</v>
      </c>
      <c r="CE89" s="19">
        <v>15894</v>
      </c>
      <c r="CF89" s="19">
        <v>15823</v>
      </c>
      <c r="CG89" s="19">
        <v>15801</v>
      </c>
      <c r="CH89" s="49">
        <v>15545</v>
      </c>
      <c r="CI89" s="49">
        <v>15839</v>
      </c>
      <c r="CJ89" s="49">
        <v>15941</v>
      </c>
      <c r="CK89" s="49">
        <v>16043</v>
      </c>
      <c r="CL89" s="49">
        <v>16074</v>
      </c>
      <c r="CM89" s="49">
        <v>16168</v>
      </c>
      <c r="CN89" s="49">
        <v>15987</v>
      </c>
      <c r="CO89" s="17" t="s">
        <v>140</v>
      </c>
      <c r="CT89" t="s">
        <v>140</v>
      </c>
      <c r="CV89" t="s">
        <v>140</v>
      </c>
      <c r="CX89">
        <v>229000</v>
      </c>
      <c r="CY89">
        <v>231900</v>
      </c>
      <c r="CZ89">
        <v>234500</v>
      </c>
      <c r="DA89">
        <v>238700</v>
      </c>
      <c r="DB89">
        <v>241000</v>
      </c>
      <c r="DC89">
        <v>242800</v>
      </c>
      <c r="DD89">
        <v>241300</v>
      </c>
      <c r="DE89">
        <v>242400</v>
      </c>
      <c r="DF89">
        <v>243300</v>
      </c>
      <c r="DG89">
        <v>239600</v>
      </c>
      <c r="DH89">
        <v>245300</v>
      </c>
      <c r="DI89">
        <v>244900</v>
      </c>
      <c r="DJ89">
        <v>246000</v>
      </c>
      <c r="DK89">
        <v>246300</v>
      </c>
      <c r="DL89">
        <v>240500</v>
      </c>
      <c r="DM89">
        <v>237000</v>
      </c>
      <c r="DN89">
        <v>230000</v>
      </c>
      <c r="DO89">
        <v>237100</v>
      </c>
      <c r="DP89">
        <v>239500</v>
      </c>
      <c r="DQ89">
        <v>240900</v>
      </c>
      <c r="DR89">
        <v>240900</v>
      </c>
      <c r="DS89">
        <v>243100</v>
      </c>
      <c r="DT89">
        <v>241500</v>
      </c>
      <c r="DU89">
        <v>243100</v>
      </c>
      <c r="DV89">
        <v>245400</v>
      </c>
      <c r="DW89">
        <v>242700</v>
      </c>
      <c r="DX89">
        <v>242100</v>
      </c>
      <c r="DY89" s="19"/>
      <c r="DZ89" s="19"/>
      <c r="EA89" s="19"/>
      <c r="EB89" s="19"/>
      <c r="ED89" s="31">
        <f t="shared" si="27"/>
        <v>3.3148471615720522E-2</v>
      </c>
      <c r="EE89" s="31">
        <f t="shared" si="28"/>
        <v>3.0275981026304442E-2</v>
      </c>
      <c r="EF89" s="31">
        <f t="shared" si="29"/>
        <v>2.9501066098081022E-2</v>
      </c>
      <c r="EG89" s="31">
        <f t="shared" si="30"/>
        <v>2.9421868454126518E-2</v>
      </c>
      <c r="EH89" s="31">
        <f t="shared" si="31"/>
        <v>3.0975103734439836E-2</v>
      </c>
      <c r="EI89" s="31">
        <f t="shared" si="32"/>
        <v>2.720345963756178E-2</v>
      </c>
      <c r="EJ89" s="31">
        <f t="shared" si="33"/>
        <v>2.6274347285536678E-2</v>
      </c>
      <c r="EK89" s="31">
        <f t="shared" si="34"/>
        <v>2.6588283828382839E-2</v>
      </c>
      <c r="EL89" s="31">
        <f t="shared" si="35"/>
        <v>2.9058775174681462E-2</v>
      </c>
      <c r="EM89" s="31">
        <f t="shared" si="36"/>
        <v>2.9348914858096826E-2</v>
      </c>
      <c r="EN89" s="31">
        <f t="shared" si="37"/>
        <v>3.4626987362413368E-2</v>
      </c>
      <c r="EO89" s="31">
        <f t="shared" si="38"/>
        <v>4.7109024091465904E-2</v>
      </c>
      <c r="EP89" s="31">
        <f t="shared" si="39"/>
        <v>5.9995934959349594E-2</v>
      </c>
      <c r="EQ89" s="31">
        <f t="shared" si="40"/>
        <v>6.0422249289484371E-2</v>
      </c>
      <c r="ER89" s="31">
        <f t="shared" si="41"/>
        <v>5.9908523908523907E-2</v>
      </c>
      <c r="ES89" s="31">
        <f t="shared" si="42"/>
        <v>6.0113924050632914E-2</v>
      </c>
      <c r="ET89" s="31">
        <f t="shared" si="43"/>
        <v>6.167391304347826E-2</v>
      </c>
      <c r="EU89" s="31">
        <f t="shared" si="44"/>
        <v>5.178405735976381E-2</v>
      </c>
      <c r="EV89" s="31">
        <f t="shared" si="45"/>
        <v>5.210855949895616E-2</v>
      </c>
      <c r="EW89" s="31">
        <f t="shared" si="46"/>
        <v>5.2482357824823578E-2</v>
      </c>
      <c r="EX89" s="31">
        <f t="shared" si="47"/>
        <v>5.4740556247405564E-2</v>
      </c>
      <c r="EY89" s="31">
        <f t="shared" si="48"/>
        <v>5.2632661456190867E-2</v>
      </c>
      <c r="EZ89" s="31">
        <f t="shared" si="49"/>
        <v>0.06</v>
      </c>
      <c r="FA89" s="31">
        <f t="shared" si="50"/>
        <v>6.1476758535582064E-2</v>
      </c>
      <c r="FB89" s="50">
        <f t="shared" si="51"/>
        <v>6.4767726161369193E-2</v>
      </c>
      <c r="FC89" s="50">
        <f t="shared" si="52"/>
        <v>6.4050267820354348E-2</v>
      </c>
      <c r="FD89" s="50">
        <f t="shared" si="53"/>
        <v>6.6266005782734408E-2</v>
      </c>
    </row>
    <row r="90" spans="1:160" ht="15" x14ac:dyDescent="0.25">
      <c r="A90" s="17" t="s">
        <v>141</v>
      </c>
      <c r="B90" s="19">
        <v>5904</v>
      </c>
      <c r="C90" s="19">
        <v>6135</v>
      </c>
      <c r="D90" s="19">
        <v>6235</v>
      </c>
      <c r="E90" s="19">
        <v>6252</v>
      </c>
      <c r="F90" s="19">
        <v>6080</v>
      </c>
      <c r="G90" s="19">
        <v>6049</v>
      </c>
      <c r="H90" s="19">
        <v>6196</v>
      </c>
      <c r="I90" s="19">
        <v>6727</v>
      </c>
      <c r="J90" s="19">
        <v>6955</v>
      </c>
      <c r="K90" s="19">
        <v>6994</v>
      </c>
      <c r="L90" s="19">
        <v>6985</v>
      </c>
      <c r="M90" s="19">
        <v>6959</v>
      </c>
      <c r="N90" s="19">
        <v>7127</v>
      </c>
      <c r="O90" s="19">
        <v>7069</v>
      </c>
      <c r="P90" s="19">
        <v>7354</v>
      </c>
      <c r="Q90" s="19">
        <v>7109</v>
      </c>
      <c r="R90" s="19">
        <v>7061</v>
      </c>
      <c r="S90" s="19">
        <v>7162</v>
      </c>
      <c r="T90" s="19">
        <v>7553</v>
      </c>
      <c r="U90" s="19">
        <v>8040</v>
      </c>
      <c r="V90" s="19">
        <v>8071</v>
      </c>
      <c r="W90" s="19">
        <v>7998</v>
      </c>
      <c r="X90" s="19">
        <v>7702</v>
      </c>
      <c r="Y90" s="19">
        <v>7752</v>
      </c>
      <c r="Z90" s="19">
        <v>7619</v>
      </c>
      <c r="AA90" s="19">
        <v>7456</v>
      </c>
      <c r="AB90" s="19">
        <v>7235</v>
      </c>
      <c r="AC90" s="19">
        <v>7154</v>
      </c>
      <c r="AD90" s="19">
        <v>6710</v>
      </c>
      <c r="AE90" s="19">
        <v>6361</v>
      </c>
      <c r="AF90" s="19">
        <v>6349</v>
      </c>
      <c r="AG90" s="19">
        <v>6569</v>
      </c>
      <c r="AH90" s="19">
        <v>6686</v>
      </c>
      <c r="AI90" s="19">
        <v>6803</v>
      </c>
      <c r="AJ90" s="19">
        <v>6656</v>
      </c>
      <c r="AK90" s="19">
        <v>6614</v>
      </c>
      <c r="AL90" s="19">
        <v>6689</v>
      </c>
      <c r="AM90" s="19">
        <v>6805</v>
      </c>
      <c r="AN90" s="19">
        <v>6987</v>
      </c>
      <c r="AO90" s="19">
        <v>7023</v>
      </c>
      <c r="AP90" s="19">
        <v>6966</v>
      </c>
      <c r="AQ90" s="19">
        <v>7364</v>
      </c>
      <c r="AR90" s="19">
        <v>8105</v>
      </c>
      <c r="AS90" s="19">
        <v>9012</v>
      </c>
      <c r="AT90" s="19">
        <v>10145</v>
      </c>
      <c r="AU90" s="19">
        <v>10622</v>
      </c>
      <c r="AV90" s="19">
        <v>11045</v>
      </c>
      <c r="AW90" s="19">
        <v>11268</v>
      </c>
      <c r="AX90" s="19">
        <v>11191</v>
      </c>
      <c r="AY90" s="19">
        <v>11213</v>
      </c>
      <c r="AZ90" s="19">
        <v>11334</v>
      </c>
      <c r="BA90" s="19">
        <v>11465</v>
      </c>
      <c r="BB90" s="19">
        <v>11319</v>
      </c>
      <c r="BC90" s="19">
        <v>10985</v>
      </c>
      <c r="BD90" s="19">
        <v>11041</v>
      </c>
      <c r="BE90" s="19">
        <v>11532</v>
      </c>
      <c r="BF90" s="19">
        <v>11628</v>
      </c>
      <c r="BG90" s="19">
        <v>11247</v>
      </c>
      <c r="BH90" s="19">
        <v>11030</v>
      </c>
      <c r="BI90" s="19">
        <v>10767</v>
      </c>
      <c r="BJ90" s="19">
        <v>10390</v>
      </c>
      <c r="BK90" s="19">
        <v>10107</v>
      </c>
      <c r="BL90" s="19">
        <v>10117</v>
      </c>
      <c r="BM90" s="19">
        <v>10039</v>
      </c>
      <c r="BN90" s="19">
        <v>9787</v>
      </c>
      <c r="BO90" s="19">
        <v>9601</v>
      </c>
      <c r="BP90" s="19">
        <v>9580</v>
      </c>
      <c r="BQ90" s="19">
        <v>10104</v>
      </c>
      <c r="BR90" s="19">
        <v>10324</v>
      </c>
      <c r="BS90" s="19">
        <v>10430</v>
      </c>
      <c r="BT90" s="19">
        <v>10460</v>
      </c>
      <c r="BU90" s="19">
        <v>10351</v>
      </c>
      <c r="BV90" s="19">
        <v>10290</v>
      </c>
      <c r="BW90" s="19">
        <v>10766</v>
      </c>
      <c r="BX90" s="19">
        <v>10971</v>
      </c>
      <c r="BY90" s="19">
        <v>10830</v>
      </c>
      <c r="BZ90" s="19">
        <v>10469</v>
      </c>
      <c r="CA90" s="19">
        <v>10215</v>
      </c>
      <c r="CB90" s="19">
        <v>10073</v>
      </c>
      <c r="CC90" s="19">
        <v>10512</v>
      </c>
      <c r="CD90" s="19">
        <v>10700</v>
      </c>
      <c r="CE90" s="19">
        <v>10511</v>
      </c>
      <c r="CF90" s="19">
        <v>10321</v>
      </c>
      <c r="CG90" s="19">
        <v>10099</v>
      </c>
      <c r="CH90" s="49">
        <v>9889</v>
      </c>
      <c r="CI90" s="49">
        <v>10033</v>
      </c>
      <c r="CJ90" s="49">
        <v>10030</v>
      </c>
      <c r="CK90" s="49">
        <v>9741</v>
      </c>
      <c r="CL90" s="49">
        <v>9516</v>
      </c>
      <c r="CM90" s="49">
        <v>9337</v>
      </c>
      <c r="CN90" s="49">
        <v>9400</v>
      </c>
      <c r="CO90" s="17" t="s">
        <v>141</v>
      </c>
      <c r="CT90" t="s">
        <v>141</v>
      </c>
      <c r="CV90" t="s">
        <v>141</v>
      </c>
      <c r="CX90">
        <v>149200</v>
      </c>
      <c r="CY90">
        <v>150400</v>
      </c>
      <c r="CZ90">
        <v>148200</v>
      </c>
      <c r="DA90">
        <v>151800</v>
      </c>
      <c r="DB90">
        <v>153600</v>
      </c>
      <c r="DC90">
        <v>152700</v>
      </c>
      <c r="DD90">
        <v>154900</v>
      </c>
      <c r="DE90">
        <v>153500</v>
      </c>
      <c r="DF90">
        <v>153300</v>
      </c>
      <c r="DG90">
        <v>152400</v>
      </c>
      <c r="DH90">
        <v>149300</v>
      </c>
      <c r="DI90">
        <v>147500</v>
      </c>
      <c r="DJ90">
        <v>144500</v>
      </c>
      <c r="DK90">
        <v>147700</v>
      </c>
      <c r="DL90">
        <v>148200</v>
      </c>
      <c r="DM90">
        <v>151100</v>
      </c>
      <c r="DN90">
        <v>153900</v>
      </c>
      <c r="DO90">
        <v>149600</v>
      </c>
      <c r="DP90">
        <v>151900</v>
      </c>
      <c r="DQ90">
        <v>150000</v>
      </c>
      <c r="DR90">
        <v>151100</v>
      </c>
      <c r="DS90">
        <v>152200</v>
      </c>
      <c r="DT90">
        <v>148600</v>
      </c>
      <c r="DU90">
        <v>146000</v>
      </c>
      <c r="DV90">
        <v>147700</v>
      </c>
      <c r="DW90">
        <v>148400</v>
      </c>
      <c r="DX90">
        <v>148700</v>
      </c>
      <c r="DY90" s="19"/>
      <c r="DZ90" s="19"/>
      <c r="EA90" s="19"/>
      <c r="EB90" s="19"/>
      <c r="ED90" s="31">
        <f t="shared" si="27"/>
        <v>4.6876675603217156E-2</v>
      </c>
      <c r="EE90" s="31">
        <f t="shared" si="28"/>
        <v>4.7386968085106382E-2</v>
      </c>
      <c r="EF90" s="31">
        <f t="shared" si="29"/>
        <v>4.7968960863697709E-2</v>
      </c>
      <c r="EG90" s="31">
        <f t="shared" si="30"/>
        <v>4.9756258234519103E-2</v>
      </c>
      <c r="EH90" s="31">
        <f t="shared" si="31"/>
        <v>5.20703125E-2</v>
      </c>
      <c r="EI90" s="31">
        <f t="shared" si="32"/>
        <v>4.989521938441388E-2</v>
      </c>
      <c r="EJ90" s="31">
        <f t="shared" si="33"/>
        <v>4.6184635248547448E-2</v>
      </c>
      <c r="EK90" s="31">
        <f t="shared" si="34"/>
        <v>4.1361563517915312E-2</v>
      </c>
      <c r="EL90" s="31">
        <f t="shared" si="35"/>
        <v>4.4377038486627531E-2</v>
      </c>
      <c r="EM90" s="31">
        <f t="shared" si="36"/>
        <v>4.3891076115485567E-2</v>
      </c>
      <c r="EN90" s="31">
        <f t="shared" si="37"/>
        <v>4.7039517749497654E-2</v>
      </c>
      <c r="EO90" s="31">
        <f t="shared" si="38"/>
        <v>5.4949152542372884E-2</v>
      </c>
      <c r="EP90" s="31">
        <f t="shared" si="39"/>
        <v>7.3508650519031146E-2</v>
      </c>
      <c r="EQ90" s="31">
        <f t="shared" si="40"/>
        <v>7.5768449559918752E-2</v>
      </c>
      <c r="ER90" s="31">
        <f t="shared" si="41"/>
        <v>7.7361673414304999E-2</v>
      </c>
      <c r="ES90" s="31">
        <f t="shared" si="42"/>
        <v>7.307081403044341E-2</v>
      </c>
      <c r="ET90" s="31">
        <f t="shared" si="43"/>
        <v>7.3079922027290453E-2</v>
      </c>
      <c r="EU90" s="31">
        <f t="shared" si="44"/>
        <v>6.9451871657754016E-2</v>
      </c>
      <c r="EV90" s="31">
        <f t="shared" si="45"/>
        <v>6.6089532587228439E-2</v>
      </c>
      <c r="EW90" s="31">
        <f t="shared" si="46"/>
        <v>6.3866666666666669E-2</v>
      </c>
      <c r="EX90" s="31">
        <f t="shared" si="47"/>
        <v>6.9027134348113833E-2</v>
      </c>
      <c r="EY90" s="31">
        <f t="shared" si="48"/>
        <v>6.7608409986859394E-2</v>
      </c>
      <c r="EZ90" s="31">
        <f t="shared" si="49"/>
        <v>7.2880215343203228E-2</v>
      </c>
      <c r="FA90" s="31">
        <f t="shared" si="50"/>
        <v>6.8993150684931503E-2</v>
      </c>
      <c r="FB90" s="50">
        <f t="shared" si="51"/>
        <v>7.1164522681110357E-2</v>
      </c>
      <c r="FC90" s="50">
        <f t="shared" si="52"/>
        <v>6.6637466307277626E-2</v>
      </c>
      <c r="FD90" s="50">
        <f t="shared" si="53"/>
        <v>6.5507733691997305E-2</v>
      </c>
    </row>
    <row r="91" spans="1:160" ht="15" x14ac:dyDescent="0.25">
      <c r="A91" s="17" t="s">
        <v>142</v>
      </c>
      <c r="B91" s="19">
        <v>228</v>
      </c>
      <c r="C91" s="19">
        <v>235</v>
      </c>
      <c r="D91" s="19">
        <v>262</v>
      </c>
      <c r="E91" s="19">
        <v>277</v>
      </c>
      <c r="F91" s="19">
        <v>300</v>
      </c>
      <c r="G91" s="19">
        <v>311</v>
      </c>
      <c r="H91" s="19">
        <v>295</v>
      </c>
      <c r="I91" s="19">
        <v>322</v>
      </c>
      <c r="J91" s="19">
        <v>341</v>
      </c>
      <c r="K91" s="19">
        <v>325</v>
      </c>
      <c r="L91" s="19">
        <v>305</v>
      </c>
      <c r="M91" s="19">
        <v>300</v>
      </c>
      <c r="N91" s="19">
        <v>297</v>
      </c>
      <c r="O91" s="19">
        <v>317</v>
      </c>
      <c r="P91" s="19">
        <v>350</v>
      </c>
      <c r="Q91" s="19">
        <v>354</v>
      </c>
      <c r="R91" s="19">
        <v>353</v>
      </c>
      <c r="S91" s="19">
        <v>346</v>
      </c>
      <c r="T91" s="19">
        <v>364</v>
      </c>
      <c r="U91" s="19">
        <v>365</v>
      </c>
      <c r="V91" s="19">
        <v>354</v>
      </c>
      <c r="W91" s="19">
        <v>348</v>
      </c>
      <c r="X91" s="19">
        <v>323</v>
      </c>
      <c r="Y91" s="19">
        <v>281</v>
      </c>
      <c r="Z91" s="19">
        <v>288</v>
      </c>
      <c r="AA91" s="19">
        <v>296</v>
      </c>
      <c r="AB91" s="19">
        <v>302</v>
      </c>
      <c r="AC91" s="19">
        <v>299</v>
      </c>
      <c r="AD91" s="19">
        <v>252</v>
      </c>
      <c r="AE91" s="19">
        <v>271</v>
      </c>
      <c r="AF91" s="19">
        <v>274</v>
      </c>
      <c r="AG91" s="19">
        <v>316</v>
      </c>
      <c r="AH91" s="19">
        <v>318</v>
      </c>
      <c r="AI91" s="19">
        <v>306</v>
      </c>
      <c r="AJ91" s="19">
        <v>314</v>
      </c>
      <c r="AK91" s="19">
        <v>284</v>
      </c>
      <c r="AL91" s="19">
        <v>292</v>
      </c>
      <c r="AM91" s="19">
        <v>326</v>
      </c>
      <c r="AN91" s="19">
        <v>353</v>
      </c>
      <c r="AO91" s="19">
        <v>374</v>
      </c>
      <c r="AP91" s="19">
        <v>386</v>
      </c>
      <c r="AQ91" s="19">
        <v>428</v>
      </c>
      <c r="AR91" s="19">
        <v>455</v>
      </c>
      <c r="AS91" s="19">
        <v>536</v>
      </c>
      <c r="AT91" s="19">
        <v>660</v>
      </c>
      <c r="AU91" s="19">
        <v>672</v>
      </c>
      <c r="AV91" s="19">
        <v>670</v>
      </c>
      <c r="AW91" s="19">
        <v>669</v>
      </c>
      <c r="AX91" s="19">
        <v>644</v>
      </c>
      <c r="AY91" s="19">
        <v>642</v>
      </c>
      <c r="AZ91" s="19">
        <v>656</v>
      </c>
      <c r="BA91" s="19">
        <v>673</v>
      </c>
      <c r="BB91" s="19">
        <v>671</v>
      </c>
      <c r="BC91" s="19">
        <v>697</v>
      </c>
      <c r="BD91" s="19">
        <v>711</v>
      </c>
      <c r="BE91" s="19">
        <v>773</v>
      </c>
      <c r="BF91" s="19">
        <v>762</v>
      </c>
      <c r="BG91" s="19">
        <v>721</v>
      </c>
      <c r="BH91" s="19">
        <v>693</v>
      </c>
      <c r="BI91" s="19">
        <v>667</v>
      </c>
      <c r="BJ91" s="19">
        <v>651</v>
      </c>
      <c r="BK91" s="19">
        <v>671</v>
      </c>
      <c r="BL91" s="19">
        <v>668</v>
      </c>
      <c r="BM91" s="19">
        <v>646</v>
      </c>
      <c r="BN91" s="19">
        <v>630</v>
      </c>
      <c r="BO91" s="19">
        <v>631</v>
      </c>
      <c r="BP91" s="19">
        <v>653</v>
      </c>
      <c r="BQ91" s="19">
        <v>689</v>
      </c>
      <c r="BR91" s="19">
        <v>700</v>
      </c>
      <c r="BS91" s="19">
        <v>713</v>
      </c>
      <c r="BT91" s="19">
        <v>683</v>
      </c>
      <c r="BU91" s="19">
        <v>664</v>
      </c>
      <c r="BV91" s="19">
        <v>672</v>
      </c>
      <c r="BW91" s="19">
        <v>684</v>
      </c>
      <c r="BX91" s="19">
        <v>718</v>
      </c>
      <c r="BY91" s="19">
        <v>712</v>
      </c>
      <c r="BZ91" s="19">
        <v>694</v>
      </c>
      <c r="CA91" s="19">
        <v>700</v>
      </c>
      <c r="CB91" s="19">
        <v>724</v>
      </c>
      <c r="CC91" s="19">
        <v>756</v>
      </c>
      <c r="CD91" s="19">
        <v>762</v>
      </c>
      <c r="CE91" s="19">
        <v>793</v>
      </c>
      <c r="CF91" s="19">
        <v>751</v>
      </c>
      <c r="CG91" s="19">
        <v>730</v>
      </c>
      <c r="CH91" s="49">
        <v>702</v>
      </c>
      <c r="CI91" s="49">
        <v>726</v>
      </c>
      <c r="CJ91" s="49">
        <v>747</v>
      </c>
      <c r="CK91" s="49">
        <v>712</v>
      </c>
      <c r="CL91" s="49">
        <v>695</v>
      </c>
      <c r="CM91" s="49">
        <v>688</v>
      </c>
      <c r="CN91" s="49">
        <v>662</v>
      </c>
      <c r="CO91" s="17" t="s">
        <v>142</v>
      </c>
      <c r="CT91" t="s">
        <v>142</v>
      </c>
      <c r="CV91" t="s">
        <v>142</v>
      </c>
      <c r="CX91">
        <v>27400</v>
      </c>
      <c r="CY91">
        <v>28200</v>
      </c>
      <c r="CZ91">
        <v>27000</v>
      </c>
      <c r="DA91">
        <v>27800</v>
      </c>
      <c r="DB91">
        <v>28400</v>
      </c>
      <c r="DC91">
        <v>27100</v>
      </c>
      <c r="DD91">
        <v>26900</v>
      </c>
      <c r="DE91">
        <v>27200</v>
      </c>
      <c r="DF91">
        <v>27100</v>
      </c>
      <c r="DG91">
        <v>26900</v>
      </c>
      <c r="DH91">
        <v>27100</v>
      </c>
      <c r="DI91">
        <v>26100</v>
      </c>
      <c r="DJ91">
        <v>24100</v>
      </c>
      <c r="DK91">
        <v>24600</v>
      </c>
      <c r="DL91">
        <v>23500</v>
      </c>
      <c r="DM91">
        <v>23600</v>
      </c>
      <c r="DN91">
        <v>24900</v>
      </c>
      <c r="DO91">
        <v>25600</v>
      </c>
      <c r="DP91">
        <v>26400</v>
      </c>
      <c r="DQ91">
        <v>26800</v>
      </c>
      <c r="DR91">
        <v>26600</v>
      </c>
      <c r="DS91">
        <v>26500</v>
      </c>
      <c r="DT91">
        <v>26600</v>
      </c>
      <c r="DU91">
        <v>26300</v>
      </c>
      <c r="DV91">
        <v>26500</v>
      </c>
      <c r="DW91">
        <v>26300</v>
      </c>
      <c r="DX91">
        <v>26300</v>
      </c>
      <c r="DY91" s="19"/>
      <c r="DZ91" s="19"/>
      <c r="EA91" s="19"/>
      <c r="EB91" s="19"/>
      <c r="ED91" s="31">
        <f t="shared" si="27"/>
        <v>1.1861313868613138E-2</v>
      </c>
      <c r="EE91" s="31">
        <f t="shared" si="28"/>
        <v>1.0531914893617021E-2</v>
      </c>
      <c r="EF91" s="31">
        <f t="shared" si="29"/>
        <v>1.3111111111111112E-2</v>
      </c>
      <c r="EG91" s="31">
        <f t="shared" si="30"/>
        <v>1.3093525179856114E-2</v>
      </c>
      <c r="EH91" s="31">
        <f t="shared" si="31"/>
        <v>1.2253521126760564E-2</v>
      </c>
      <c r="EI91" s="31">
        <f t="shared" si="32"/>
        <v>1.062730627306273E-2</v>
      </c>
      <c r="EJ91" s="31">
        <f t="shared" si="33"/>
        <v>1.1115241635687733E-2</v>
      </c>
      <c r="EK91" s="31">
        <f t="shared" si="34"/>
        <v>1.0073529411764705E-2</v>
      </c>
      <c r="EL91" s="31">
        <f t="shared" si="35"/>
        <v>1.1291512915129151E-2</v>
      </c>
      <c r="EM91" s="31">
        <f t="shared" si="36"/>
        <v>1.0855018587360595E-2</v>
      </c>
      <c r="EN91" s="31">
        <f t="shared" si="37"/>
        <v>1.3800738007380074E-2</v>
      </c>
      <c r="EO91" s="31">
        <f t="shared" si="38"/>
        <v>1.743295019157088E-2</v>
      </c>
      <c r="EP91" s="31">
        <f t="shared" si="39"/>
        <v>2.7883817427385892E-2</v>
      </c>
      <c r="EQ91" s="31">
        <f t="shared" si="40"/>
        <v>2.6178861788617887E-2</v>
      </c>
      <c r="ER91" s="31">
        <f t="shared" si="41"/>
        <v>2.8638297872340426E-2</v>
      </c>
      <c r="ES91" s="31">
        <f t="shared" si="42"/>
        <v>3.0127118644067797E-2</v>
      </c>
      <c r="ET91" s="31">
        <f t="shared" si="43"/>
        <v>2.895582329317269E-2</v>
      </c>
      <c r="EU91" s="31">
        <f t="shared" si="44"/>
        <v>2.5429687499999999E-2</v>
      </c>
      <c r="EV91" s="31">
        <f t="shared" si="45"/>
        <v>2.4469696969696971E-2</v>
      </c>
      <c r="EW91" s="31">
        <f t="shared" si="46"/>
        <v>2.4365671641791046E-2</v>
      </c>
      <c r="EX91" s="31">
        <f t="shared" si="47"/>
        <v>2.6804511278195487E-2</v>
      </c>
      <c r="EY91" s="31">
        <f t="shared" si="48"/>
        <v>2.5358490566037735E-2</v>
      </c>
      <c r="EZ91" s="31">
        <f t="shared" si="49"/>
        <v>2.6766917293233081E-2</v>
      </c>
      <c r="FA91" s="31">
        <f t="shared" si="50"/>
        <v>2.752851711026616E-2</v>
      </c>
      <c r="FB91" s="50">
        <f t="shared" si="51"/>
        <v>2.9924528301886792E-2</v>
      </c>
      <c r="FC91" s="50">
        <f t="shared" si="52"/>
        <v>2.6692015209125477E-2</v>
      </c>
      <c r="FD91" s="50">
        <f t="shared" si="53"/>
        <v>2.7072243346007604E-2</v>
      </c>
    </row>
    <row r="92" spans="1:160" ht="15" x14ac:dyDescent="0.25">
      <c r="A92" s="17" t="s">
        <v>143</v>
      </c>
      <c r="B92" s="19">
        <v>1039</v>
      </c>
      <c r="C92" s="19">
        <v>1016</v>
      </c>
      <c r="D92" s="19">
        <v>963</v>
      </c>
      <c r="E92" s="19">
        <v>957</v>
      </c>
      <c r="F92" s="19">
        <v>916</v>
      </c>
      <c r="G92" s="19">
        <v>902</v>
      </c>
      <c r="H92" s="19">
        <v>859</v>
      </c>
      <c r="I92" s="19">
        <v>995</v>
      </c>
      <c r="J92" s="19">
        <v>1070</v>
      </c>
      <c r="K92" s="19">
        <v>1051</v>
      </c>
      <c r="L92" s="19">
        <v>1087</v>
      </c>
      <c r="M92" s="19">
        <v>1184</v>
      </c>
      <c r="N92" s="19">
        <v>1086</v>
      </c>
      <c r="O92" s="19">
        <v>1116</v>
      </c>
      <c r="P92" s="19">
        <v>1119</v>
      </c>
      <c r="Q92" s="19">
        <v>1056</v>
      </c>
      <c r="R92" s="19">
        <v>1086</v>
      </c>
      <c r="S92" s="19">
        <v>1021</v>
      </c>
      <c r="T92" s="19">
        <v>939</v>
      </c>
      <c r="U92" s="19">
        <v>993</v>
      </c>
      <c r="V92" s="19">
        <v>1042</v>
      </c>
      <c r="W92" s="19">
        <v>1020</v>
      </c>
      <c r="X92" s="19">
        <v>949</v>
      </c>
      <c r="Y92" s="19">
        <v>994</v>
      </c>
      <c r="Z92" s="19">
        <v>844</v>
      </c>
      <c r="AA92" s="19">
        <v>824</v>
      </c>
      <c r="AB92" s="19">
        <v>833</v>
      </c>
      <c r="AC92" s="19">
        <v>785</v>
      </c>
      <c r="AD92" s="19">
        <v>783</v>
      </c>
      <c r="AE92" s="19">
        <v>782</v>
      </c>
      <c r="AF92" s="19">
        <v>829</v>
      </c>
      <c r="AG92" s="19">
        <v>877</v>
      </c>
      <c r="AH92" s="19">
        <v>950</v>
      </c>
      <c r="AI92" s="19">
        <v>995</v>
      </c>
      <c r="AJ92" s="19">
        <v>923</v>
      </c>
      <c r="AK92" s="19">
        <v>966</v>
      </c>
      <c r="AL92" s="19">
        <v>946</v>
      </c>
      <c r="AM92" s="19">
        <v>1059</v>
      </c>
      <c r="AN92" s="19">
        <v>1160</v>
      </c>
      <c r="AO92" s="19">
        <v>1306</v>
      </c>
      <c r="AP92" s="19">
        <v>1511</v>
      </c>
      <c r="AQ92" s="19">
        <v>1618</v>
      </c>
      <c r="AR92" s="19">
        <v>1726</v>
      </c>
      <c r="AS92" s="19">
        <v>1999</v>
      </c>
      <c r="AT92" s="19">
        <v>2401</v>
      </c>
      <c r="AU92" s="19">
        <v>2473</v>
      </c>
      <c r="AV92" s="19">
        <v>2564</v>
      </c>
      <c r="AW92" s="19">
        <v>2584</v>
      </c>
      <c r="AX92" s="19">
        <v>2563</v>
      </c>
      <c r="AY92" s="19">
        <v>2569</v>
      </c>
      <c r="AZ92" s="19">
        <v>2543</v>
      </c>
      <c r="BA92" s="19">
        <v>2577</v>
      </c>
      <c r="BB92" s="19">
        <v>2595</v>
      </c>
      <c r="BC92" s="19">
        <v>2638</v>
      </c>
      <c r="BD92" s="19">
        <v>2585</v>
      </c>
      <c r="BE92" s="19">
        <v>2737</v>
      </c>
      <c r="BF92" s="19">
        <v>2783</v>
      </c>
      <c r="BG92" s="19">
        <v>2719</v>
      </c>
      <c r="BH92" s="19">
        <v>2668</v>
      </c>
      <c r="BI92" s="19">
        <v>2522</v>
      </c>
      <c r="BJ92" s="19">
        <v>2377</v>
      </c>
      <c r="BK92" s="19">
        <v>2300</v>
      </c>
      <c r="BL92" s="19">
        <v>2309</v>
      </c>
      <c r="BM92" s="19">
        <v>2260</v>
      </c>
      <c r="BN92" s="19">
        <v>2172</v>
      </c>
      <c r="BO92" s="19">
        <v>2169</v>
      </c>
      <c r="BP92" s="19">
        <v>2149</v>
      </c>
      <c r="BQ92" s="19">
        <v>2287</v>
      </c>
      <c r="BR92" s="19">
        <v>2376</v>
      </c>
      <c r="BS92" s="19">
        <v>2340</v>
      </c>
      <c r="BT92" s="19">
        <v>2354</v>
      </c>
      <c r="BU92" s="19">
        <v>2294</v>
      </c>
      <c r="BV92" s="19">
        <v>2260</v>
      </c>
      <c r="BW92" s="19">
        <v>2249</v>
      </c>
      <c r="BX92" s="19">
        <v>2241</v>
      </c>
      <c r="BY92" s="19">
        <v>2267</v>
      </c>
      <c r="BZ92" s="19">
        <v>2222</v>
      </c>
      <c r="CA92" s="19">
        <v>2159</v>
      </c>
      <c r="CB92" s="19">
        <v>2108</v>
      </c>
      <c r="CC92" s="19">
        <v>2282</v>
      </c>
      <c r="CD92" s="19">
        <v>2427</v>
      </c>
      <c r="CE92" s="19">
        <v>2401</v>
      </c>
      <c r="CF92" s="19">
        <v>2234</v>
      </c>
      <c r="CG92" s="19">
        <v>2201</v>
      </c>
      <c r="CH92" s="49">
        <v>2145</v>
      </c>
      <c r="CI92" s="49">
        <v>2118</v>
      </c>
      <c r="CJ92" s="49">
        <v>2062</v>
      </c>
      <c r="CK92" s="49">
        <v>2028</v>
      </c>
      <c r="CL92" s="49">
        <v>2049</v>
      </c>
      <c r="CM92" s="49">
        <v>1970</v>
      </c>
      <c r="CN92" s="49">
        <v>1877</v>
      </c>
      <c r="CO92" s="17" t="s">
        <v>143</v>
      </c>
      <c r="CT92" t="s">
        <v>143</v>
      </c>
      <c r="CV92" t="s">
        <v>143</v>
      </c>
      <c r="CX92">
        <v>55400</v>
      </c>
      <c r="CY92">
        <v>55500</v>
      </c>
      <c r="CZ92">
        <v>54000</v>
      </c>
      <c r="DA92">
        <v>52600</v>
      </c>
      <c r="DB92">
        <v>52500</v>
      </c>
      <c r="DC92">
        <v>53900</v>
      </c>
      <c r="DD92">
        <v>53900</v>
      </c>
      <c r="DE92">
        <v>54600</v>
      </c>
      <c r="DF92">
        <v>54000</v>
      </c>
      <c r="DG92">
        <v>55000</v>
      </c>
      <c r="DH92">
        <v>54000</v>
      </c>
      <c r="DI92">
        <v>55000</v>
      </c>
      <c r="DJ92">
        <v>55500</v>
      </c>
      <c r="DK92">
        <v>54500</v>
      </c>
      <c r="DL92">
        <v>53600</v>
      </c>
      <c r="DM92">
        <v>53200</v>
      </c>
      <c r="DN92">
        <v>52300</v>
      </c>
      <c r="DO92">
        <v>51000</v>
      </c>
      <c r="DP92">
        <v>55200</v>
      </c>
      <c r="DQ92">
        <v>58500</v>
      </c>
      <c r="DR92">
        <v>60700</v>
      </c>
      <c r="DS92">
        <v>62700</v>
      </c>
      <c r="DT92">
        <v>60900</v>
      </c>
      <c r="DU92">
        <v>59000</v>
      </c>
      <c r="DV92">
        <v>60800</v>
      </c>
      <c r="DW92">
        <v>59000</v>
      </c>
      <c r="DX92">
        <v>58400</v>
      </c>
      <c r="DY92" s="19"/>
      <c r="DZ92" s="19"/>
      <c r="EA92" s="19"/>
      <c r="EB92" s="19"/>
      <c r="ED92" s="31">
        <f t="shared" si="27"/>
        <v>1.8971119133574008E-2</v>
      </c>
      <c r="EE92" s="31">
        <f t="shared" si="28"/>
        <v>1.9567567567567567E-2</v>
      </c>
      <c r="EF92" s="31">
        <f t="shared" si="29"/>
        <v>1.9555555555555555E-2</v>
      </c>
      <c r="EG92" s="31">
        <f t="shared" si="30"/>
        <v>1.7851711026615969E-2</v>
      </c>
      <c r="EH92" s="31">
        <f t="shared" si="31"/>
        <v>1.9428571428571427E-2</v>
      </c>
      <c r="EI92" s="31">
        <f t="shared" si="32"/>
        <v>1.5658627087198517E-2</v>
      </c>
      <c r="EJ92" s="31">
        <f t="shared" si="33"/>
        <v>1.4564007421150278E-2</v>
      </c>
      <c r="EK92" s="31">
        <f t="shared" si="34"/>
        <v>1.5183150183150184E-2</v>
      </c>
      <c r="EL92" s="31">
        <f t="shared" si="35"/>
        <v>1.8425925925925925E-2</v>
      </c>
      <c r="EM92" s="31">
        <f t="shared" si="36"/>
        <v>1.72E-2</v>
      </c>
      <c r="EN92" s="31">
        <f t="shared" si="37"/>
        <v>2.4185185185185185E-2</v>
      </c>
      <c r="EO92" s="31">
        <f t="shared" si="38"/>
        <v>3.1381818181818184E-2</v>
      </c>
      <c r="EP92" s="31">
        <f t="shared" si="39"/>
        <v>4.4558558558558559E-2</v>
      </c>
      <c r="EQ92" s="31">
        <f t="shared" si="40"/>
        <v>4.7027522935779817E-2</v>
      </c>
      <c r="ER92" s="31">
        <f t="shared" si="41"/>
        <v>4.8078358208955223E-2</v>
      </c>
      <c r="ES92" s="31">
        <f t="shared" si="42"/>
        <v>4.8590225563909774E-2</v>
      </c>
      <c r="ET92" s="31">
        <f t="shared" si="43"/>
        <v>5.198852772466539E-2</v>
      </c>
      <c r="EU92" s="31">
        <f t="shared" si="44"/>
        <v>4.6607843137254905E-2</v>
      </c>
      <c r="EV92" s="31">
        <f t="shared" si="45"/>
        <v>4.0942028985507244E-2</v>
      </c>
      <c r="EW92" s="31">
        <f t="shared" si="46"/>
        <v>3.6735042735042737E-2</v>
      </c>
      <c r="EX92" s="31">
        <f t="shared" si="47"/>
        <v>3.8550247116968701E-2</v>
      </c>
      <c r="EY92" s="31">
        <f t="shared" si="48"/>
        <v>3.6044657097288678E-2</v>
      </c>
      <c r="EZ92" s="31">
        <f t="shared" si="49"/>
        <v>3.722495894909688E-2</v>
      </c>
      <c r="FA92" s="31">
        <f t="shared" si="50"/>
        <v>3.5728813559322031E-2</v>
      </c>
      <c r="FB92" s="50">
        <f t="shared" si="51"/>
        <v>3.9490131578947367E-2</v>
      </c>
      <c r="FC92" s="50">
        <f t="shared" si="52"/>
        <v>3.6355932203389833E-2</v>
      </c>
      <c r="FD92" s="50">
        <f t="shared" si="53"/>
        <v>3.4726027397260273E-2</v>
      </c>
    </row>
    <row r="93" spans="1:160" ht="15" x14ac:dyDescent="0.25">
      <c r="A93" s="17" t="s">
        <v>144</v>
      </c>
      <c r="B93" s="19">
        <v>6196</v>
      </c>
      <c r="C93" s="19">
        <v>6100</v>
      </c>
      <c r="D93" s="19">
        <v>6287</v>
      </c>
      <c r="E93" s="19">
        <v>6096</v>
      </c>
      <c r="F93" s="19">
        <v>6179</v>
      </c>
      <c r="G93" s="19">
        <v>6321</v>
      </c>
      <c r="H93" s="19">
        <v>6350</v>
      </c>
      <c r="I93" s="19">
        <v>6479</v>
      </c>
      <c r="J93" s="19">
        <v>6454</v>
      </c>
      <c r="K93" s="19">
        <v>6385</v>
      </c>
      <c r="L93" s="19">
        <v>6396</v>
      </c>
      <c r="M93" s="19">
        <v>6247</v>
      </c>
      <c r="N93" s="19">
        <v>6164</v>
      </c>
      <c r="O93" s="19">
        <v>6536</v>
      </c>
      <c r="P93" s="19">
        <v>5780</v>
      </c>
      <c r="Q93" s="19">
        <v>6384</v>
      </c>
      <c r="R93" s="19">
        <v>6173</v>
      </c>
      <c r="S93" s="19">
        <v>6068</v>
      </c>
      <c r="T93" s="19">
        <v>6005</v>
      </c>
      <c r="U93" s="19">
        <v>6020</v>
      </c>
      <c r="V93" s="19">
        <v>5948</v>
      </c>
      <c r="W93" s="19">
        <v>5841</v>
      </c>
      <c r="X93" s="19">
        <v>5602</v>
      </c>
      <c r="Y93" s="19">
        <v>5538</v>
      </c>
      <c r="Z93" s="19">
        <v>5305</v>
      </c>
      <c r="AA93" s="19">
        <v>5278</v>
      </c>
      <c r="AB93" s="19">
        <v>5356</v>
      </c>
      <c r="AC93" s="19">
        <v>5301</v>
      </c>
      <c r="AD93" s="19">
        <v>5080</v>
      </c>
      <c r="AE93" s="19">
        <v>4905</v>
      </c>
      <c r="AF93" s="19">
        <v>4917</v>
      </c>
      <c r="AG93" s="19">
        <v>5011</v>
      </c>
      <c r="AH93" s="19">
        <v>5094</v>
      </c>
      <c r="AI93" s="19">
        <v>5107</v>
      </c>
      <c r="AJ93" s="19">
        <v>5075</v>
      </c>
      <c r="AK93" s="19">
        <v>5118</v>
      </c>
      <c r="AL93" s="19">
        <v>5089</v>
      </c>
      <c r="AM93" s="19">
        <v>5306</v>
      </c>
      <c r="AN93" s="19">
        <v>5487</v>
      </c>
      <c r="AO93" s="19">
        <v>5612</v>
      </c>
      <c r="AP93" s="19">
        <v>5721</v>
      </c>
      <c r="AQ93" s="19">
        <v>5970</v>
      </c>
      <c r="AR93" s="19">
        <v>6418</v>
      </c>
      <c r="AS93" s="19">
        <v>6907</v>
      </c>
      <c r="AT93" s="19">
        <v>8041</v>
      </c>
      <c r="AU93" s="19">
        <v>8622</v>
      </c>
      <c r="AV93" s="19">
        <v>9001</v>
      </c>
      <c r="AW93" s="19">
        <v>8931</v>
      </c>
      <c r="AX93" s="19">
        <v>9052</v>
      </c>
      <c r="AY93" s="19">
        <v>9288</v>
      </c>
      <c r="AZ93" s="19">
        <v>9696</v>
      </c>
      <c r="BA93" s="19">
        <v>9731</v>
      </c>
      <c r="BB93" s="19">
        <v>9635</v>
      </c>
      <c r="BC93" s="19">
        <v>9487</v>
      </c>
      <c r="BD93" s="19">
        <v>9329</v>
      </c>
      <c r="BE93" s="19">
        <v>9634</v>
      </c>
      <c r="BF93" s="19">
        <v>9806</v>
      </c>
      <c r="BG93" s="19">
        <v>9653</v>
      </c>
      <c r="BH93" s="19">
        <v>9580</v>
      </c>
      <c r="BI93" s="19">
        <v>9472</v>
      </c>
      <c r="BJ93" s="19">
        <v>9223</v>
      </c>
      <c r="BK93" s="19">
        <v>9252</v>
      </c>
      <c r="BL93" s="19">
        <v>9558</v>
      </c>
      <c r="BM93" s="19">
        <v>9546</v>
      </c>
      <c r="BN93" s="19">
        <v>9548</v>
      </c>
      <c r="BO93" s="19">
        <v>9360</v>
      </c>
      <c r="BP93" s="19">
        <v>9362</v>
      </c>
      <c r="BQ93" s="19">
        <v>9556</v>
      </c>
      <c r="BR93" s="19">
        <v>9783</v>
      </c>
      <c r="BS93" s="19">
        <v>9809</v>
      </c>
      <c r="BT93" s="19">
        <v>10049</v>
      </c>
      <c r="BU93" s="19">
        <v>9957</v>
      </c>
      <c r="BV93" s="19">
        <v>10007</v>
      </c>
      <c r="BW93" s="19">
        <v>10321</v>
      </c>
      <c r="BX93" s="19">
        <v>10768</v>
      </c>
      <c r="BY93" s="19">
        <v>10950</v>
      </c>
      <c r="BZ93" s="19">
        <v>10838</v>
      </c>
      <c r="CA93" s="19">
        <v>10799</v>
      </c>
      <c r="CB93" s="19">
        <v>10816</v>
      </c>
      <c r="CC93" s="19">
        <v>10940</v>
      </c>
      <c r="CD93" s="19">
        <v>11058</v>
      </c>
      <c r="CE93" s="19">
        <v>10952</v>
      </c>
      <c r="CF93" s="19">
        <v>10881</v>
      </c>
      <c r="CG93" s="19">
        <v>10723</v>
      </c>
      <c r="CH93" s="49">
        <v>10699</v>
      </c>
      <c r="CI93" s="49">
        <v>10653</v>
      </c>
      <c r="CJ93" s="49">
        <v>10353</v>
      </c>
      <c r="CK93" s="49">
        <v>10242</v>
      </c>
      <c r="CL93" s="49">
        <v>10298</v>
      </c>
      <c r="CM93" s="49">
        <v>10100</v>
      </c>
      <c r="CN93" s="49">
        <v>9920</v>
      </c>
      <c r="CO93" s="17" t="s">
        <v>144</v>
      </c>
      <c r="CT93" t="s">
        <v>144</v>
      </c>
      <c r="CV93" t="s">
        <v>144</v>
      </c>
      <c r="CX93">
        <v>173300</v>
      </c>
      <c r="CY93">
        <v>171000</v>
      </c>
      <c r="CZ93">
        <v>175800</v>
      </c>
      <c r="DA93">
        <v>173500</v>
      </c>
      <c r="DB93">
        <v>172600</v>
      </c>
      <c r="DC93">
        <v>178000</v>
      </c>
      <c r="DD93">
        <v>175800</v>
      </c>
      <c r="DE93">
        <v>176800</v>
      </c>
      <c r="DF93">
        <v>180100</v>
      </c>
      <c r="DG93">
        <v>179800</v>
      </c>
      <c r="DH93">
        <v>176500</v>
      </c>
      <c r="DI93">
        <v>178100</v>
      </c>
      <c r="DJ93">
        <v>175900</v>
      </c>
      <c r="DK93">
        <v>177100</v>
      </c>
      <c r="DL93">
        <v>182000</v>
      </c>
      <c r="DM93">
        <v>182700</v>
      </c>
      <c r="DN93">
        <v>181700</v>
      </c>
      <c r="DO93">
        <v>178800</v>
      </c>
      <c r="DP93">
        <v>179100</v>
      </c>
      <c r="DQ93">
        <v>178900</v>
      </c>
      <c r="DR93">
        <v>179400</v>
      </c>
      <c r="DS93">
        <v>176200</v>
      </c>
      <c r="DT93">
        <v>171800</v>
      </c>
      <c r="DU93">
        <v>172800</v>
      </c>
      <c r="DV93">
        <v>176600</v>
      </c>
      <c r="DW93">
        <v>180200</v>
      </c>
      <c r="DX93">
        <v>183000</v>
      </c>
      <c r="DY93" s="19"/>
      <c r="DZ93" s="19"/>
      <c r="EA93" s="19"/>
      <c r="EB93" s="19"/>
      <c r="ED93" s="31">
        <f t="shared" si="27"/>
        <v>3.6843623773802653E-2</v>
      </c>
      <c r="EE93" s="31">
        <f t="shared" si="28"/>
        <v>3.6046783625730994E-2</v>
      </c>
      <c r="EF93" s="31">
        <f t="shared" si="29"/>
        <v>3.6313993174061435E-2</v>
      </c>
      <c r="EG93" s="31">
        <f t="shared" si="30"/>
        <v>3.4610951008645537E-2</v>
      </c>
      <c r="EH93" s="31">
        <f t="shared" si="31"/>
        <v>3.3841251448435687E-2</v>
      </c>
      <c r="EI93" s="31">
        <f t="shared" si="32"/>
        <v>2.9803370786516854E-2</v>
      </c>
      <c r="EJ93" s="31">
        <f t="shared" si="33"/>
        <v>3.0153583617747441E-2</v>
      </c>
      <c r="EK93" s="31">
        <f t="shared" si="34"/>
        <v>2.7811085972850678E-2</v>
      </c>
      <c r="EL93" s="31">
        <f t="shared" si="35"/>
        <v>2.8356468628539699E-2</v>
      </c>
      <c r="EM93" s="31">
        <f t="shared" si="36"/>
        <v>2.8303670745272524E-2</v>
      </c>
      <c r="EN93" s="31">
        <f t="shared" si="37"/>
        <v>3.1796033994334276E-2</v>
      </c>
      <c r="EO93" s="31">
        <f t="shared" si="38"/>
        <v>3.6035934868051657E-2</v>
      </c>
      <c r="EP93" s="31">
        <f t="shared" si="39"/>
        <v>4.9016486640136442E-2</v>
      </c>
      <c r="EQ93" s="31">
        <f t="shared" si="40"/>
        <v>5.1112365894974587E-2</v>
      </c>
      <c r="ER93" s="31">
        <f t="shared" si="41"/>
        <v>5.3467032967032965E-2</v>
      </c>
      <c r="ES93" s="31">
        <f t="shared" si="42"/>
        <v>5.1061850027367267E-2</v>
      </c>
      <c r="ET93" s="31">
        <f t="shared" si="43"/>
        <v>5.3126031920748489E-2</v>
      </c>
      <c r="EU93" s="31">
        <f t="shared" si="44"/>
        <v>5.1582774049217003E-2</v>
      </c>
      <c r="EV93" s="31">
        <f t="shared" si="45"/>
        <v>5.3299832495812396E-2</v>
      </c>
      <c r="EW93" s="31">
        <f t="shared" si="46"/>
        <v>5.2330911123532699E-2</v>
      </c>
      <c r="EX93" s="31">
        <f t="shared" si="47"/>
        <v>5.4676700111482721E-2</v>
      </c>
      <c r="EY93" s="31">
        <f t="shared" si="48"/>
        <v>5.6793416572077184E-2</v>
      </c>
      <c r="EZ93" s="31">
        <f t="shared" si="49"/>
        <v>6.373690337601863E-2</v>
      </c>
      <c r="FA93" s="31">
        <f t="shared" si="50"/>
        <v>6.2592592592592589E-2</v>
      </c>
      <c r="FB93" s="50">
        <f t="shared" si="51"/>
        <v>6.20158550396376E-2</v>
      </c>
      <c r="FC93" s="50">
        <f t="shared" si="52"/>
        <v>5.9372918978912323E-2</v>
      </c>
      <c r="FD93" s="50">
        <f t="shared" si="53"/>
        <v>5.5967213114754097E-2</v>
      </c>
    </row>
    <row r="94" spans="1:160" ht="15" x14ac:dyDescent="0.25">
      <c r="A94" s="17" t="s">
        <v>13</v>
      </c>
      <c r="B94" s="19">
        <v>5516</v>
      </c>
      <c r="C94" s="19">
        <v>5568</v>
      </c>
      <c r="D94" s="19">
        <v>5631</v>
      </c>
      <c r="E94" s="19">
        <v>5542</v>
      </c>
      <c r="F94" s="19">
        <v>5444</v>
      </c>
      <c r="G94" s="19">
        <v>5612</v>
      </c>
      <c r="H94" s="19">
        <v>5676</v>
      </c>
      <c r="I94" s="19">
        <v>6257</v>
      </c>
      <c r="J94" s="19">
        <v>6368</v>
      </c>
      <c r="K94" s="19">
        <v>6264</v>
      </c>
      <c r="L94" s="19">
        <v>6071</v>
      </c>
      <c r="M94" s="19">
        <v>5853</v>
      </c>
      <c r="N94" s="19">
        <v>5731</v>
      </c>
      <c r="O94" s="19">
        <v>5721</v>
      </c>
      <c r="P94" s="19">
        <v>5752</v>
      </c>
      <c r="Q94" s="19">
        <v>5607</v>
      </c>
      <c r="R94" s="19">
        <v>5465</v>
      </c>
      <c r="S94" s="19">
        <v>5346</v>
      </c>
      <c r="T94" s="19">
        <v>5407</v>
      </c>
      <c r="U94" s="19">
        <v>5869</v>
      </c>
      <c r="V94" s="19">
        <v>5911</v>
      </c>
      <c r="W94" s="19">
        <v>5672</v>
      </c>
      <c r="X94" s="19">
        <v>5244</v>
      </c>
      <c r="Y94" s="19">
        <v>4962</v>
      </c>
      <c r="Z94" s="19">
        <v>4777</v>
      </c>
      <c r="AA94" s="19">
        <v>4876</v>
      </c>
      <c r="AB94" s="19">
        <v>4784</v>
      </c>
      <c r="AC94" s="19">
        <v>4709</v>
      </c>
      <c r="AD94" s="19">
        <v>4629</v>
      </c>
      <c r="AE94" s="19">
        <v>4586</v>
      </c>
      <c r="AF94" s="19">
        <v>4585</v>
      </c>
      <c r="AG94" s="19">
        <v>5009</v>
      </c>
      <c r="AH94" s="19">
        <v>5115</v>
      </c>
      <c r="AI94" s="19">
        <v>5006</v>
      </c>
      <c r="AJ94" s="19">
        <v>4972</v>
      </c>
      <c r="AK94" s="19">
        <v>4838</v>
      </c>
      <c r="AL94" s="19">
        <v>4788</v>
      </c>
      <c r="AM94" s="19">
        <v>4996</v>
      </c>
      <c r="AN94" s="19">
        <v>5217</v>
      </c>
      <c r="AO94" s="19">
        <v>5286</v>
      </c>
      <c r="AP94" s="19">
        <v>5399</v>
      </c>
      <c r="AQ94" s="19">
        <v>5902</v>
      </c>
      <c r="AR94" s="19">
        <v>6370</v>
      </c>
      <c r="AS94" s="19">
        <v>7369</v>
      </c>
      <c r="AT94" s="19">
        <v>8135</v>
      </c>
      <c r="AU94" s="19">
        <v>8196</v>
      </c>
      <c r="AV94" s="19">
        <v>8086</v>
      </c>
      <c r="AW94" s="19">
        <v>7960</v>
      </c>
      <c r="AX94" s="19">
        <v>7836</v>
      </c>
      <c r="AY94" s="19">
        <v>7944</v>
      </c>
      <c r="AZ94" s="19">
        <v>8167</v>
      </c>
      <c r="BA94" s="19">
        <v>8048</v>
      </c>
      <c r="BB94" s="19">
        <v>7995</v>
      </c>
      <c r="BC94" s="19">
        <v>8013</v>
      </c>
      <c r="BD94" s="19">
        <v>8011</v>
      </c>
      <c r="BE94" s="19">
        <v>8786</v>
      </c>
      <c r="BF94" s="19">
        <v>8791</v>
      </c>
      <c r="BG94" s="19">
        <v>8452</v>
      </c>
      <c r="BH94" s="19">
        <v>8216</v>
      </c>
      <c r="BI94" s="19">
        <v>7901</v>
      </c>
      <c r="BJ94" s="19">
        <v>7572</v>
      </c>
      <c r="BK94" s="19">
        <v>7639</v>
      </c>
      <c r="BL94" s="19">
        <v>7803</v>
      </c>
      <c r="BM94" s="19">
        <v>7595</v>
      </c>
      <c r="BN94" s="19">
        <v>7525</v>
      </c>
      <c r="BO94" s="19">
        <v>7485</v>
      </c>
      <c r="BP94" s="19">
        <v>7617</v>
      </c>
      <c r="BQ94" s="19">
        <v>8367</v>
      </c>
      <c r="BR94" s="19">
        <v>8730</v>
      </c>
      <c r="BS94" s="19">
        <v>8732</v>
      </c>
      <c r="BT94" s="19">
        <v>8573</v>
      </c>
      <c r="BU94" s="19">
        <v>8469</v>
      </c>
      <c r="BV94" s="19">
        <v>8188</v>
      </c>
      <c r="BW94" s="19">
        <v>8496</v>
      </c>
      <c r="BX94" s="19">
        <v>8729</v>
      </c>
      <c r="BY94" s="19">
        <v>8829</v>
      </c>
      <c r="BZ94" s="19">
        <v>8743</v>
      </c>
      <c r="CA94" s="19">
        <v>8728</v>
      </c>
      <c r="CB94" s="19">
        <v>8823</v>
      </c>
      <c r="CC94" s="19">
        <v>9615</v>
      </c>
      <c r="CD94" s="19">
        <v>9853</v>
      </c>
      <c r="CE94" s="19">
        <v>9772</v>
      </c>
      <c r="CF94" s="19">
        <v>9438</v>
      </c>
      <c r="CG94" s="19">
        <v>9122</v>
      </c>
      <c r="CH94" s="49">
        <v>8779</v>
      </c>
      <c r="CI94" s="49">
        <v>8948</v>
      </c>
      <c r="CJ94" s="49">
        <v>8800</v>
      </c>
      <c r="CK94" s="49">
        <v>8710</v>
      </c>
      <c r="CL94" s="49">
        <v>8675</v>
      </c>
      <c r="CM94" s="49">
        <v>8531</v>
      </c>
      <c r="CN94" s="49">
        <v>8438</v>
      </c>
      <c r="CO94" s="17" t="s">
        <v>13</v>
      </c>
      <c r="CT94" t="s">
        <v>13</v>
      </c>
      <c r="CV94" t="s">
        <v>13</v>
      </c>
      <c r="CX94">
        <v>241300</v>
      </c>
      <c r="CY94">
        <v>239300</v>
      </c>
      <c r="CZ94">
        <v>237600</v>
      </c>
      <c r="DA94">
        <v>239700</v>
      </c>
      <c r="DB94">
        <v>240000</v>
      </c>
      <c r="DC94">
        <v>241000</v>
      </c>
      <c r="DD94">
        <v>240600</v>
      </c>
      <c r="DE94">
        <v>238800</v>
      </c>
      <c r="DF94">
        <v>242000</v>
      </c>
      <c r="DG94">
        <v>244900</v>
      </c>
      <c r="DH94">
        <v>246400</v>
      </c>
      <c r="DI94">
        <v>240800</v>
      </c>
      <c r="DJ94">
        <v>242100</v>
      </c>
      <c r="DK94">
        <v>242200</v>
      </c>
      <c r="DL94">
        <v>241800</v>
      </c>
      <c r="DM94">
        <v>243100</v>
      </c>
      <c r="DN94">
        <v>240900</v>
      </c>
      <c r="DO94">
        <v>237700</v>
      </c>
      <c r="DP94">
        <v>236600</v>
      </c>
      <c r="DQ94">
        <v>241100</v>
      </c>
      <c r="DR94">
        <v>236500</v>
      </c>
      <c r="DS94">
        <v>241900</v>
      </c>
      <c r="DT94">
        <v>240400</v>
      </c>
      <c r="DU94">
        <v>237600</v>
      </c>
      <c r="DV94">
        <v>240500</v>
      </c>
      <c r="DW94">
        <v>241900</v>
      </c>
      <c r="DX94">
        <v>241300</v>
      </c>
      <c r="DY94" s="19"/>
      <c r="DZ94" s="19"/>
      <c r="EA94" s="19"/>
      <c r="EB94" s="19"/>
      <c r="ED94" s="31">
        <f t="shared" si="27"/>
        <v>2.5959386655615417E-2</v>
      </c>
      <c r="EE94" s="31">
        <f t="shared" si="28"/>
        <v>2.3949017969076471E-2</v>
      </c>
      <c r="EF94" s="31">
        <f t="shared" si="29"/>
        <v>2.3598484848484848E-2</v>
      </c>
      <c r="EG94" s="31">
        <f t="shared" si="30"/>
        <v>2.2557363370880268E-2</v>
      </c>
      <c r="EH94" s="31">
        <f t="shared" si="31"/>
        <v>2.3633333333333333E-2</v>
      </c>
      <c r="EI94" s="31">
        <f t="shared" si="32"/>
        <v>1.9821576763485477E-2</v>
      </c>
      <c r="EJ94" s="31">
        <f t="shared" si="33"/>
        <v>1.957190357439734E-2</v>
      </c>
      <c r="EK94" s="31">
        <f t="shared" si="34"/>
        <v>1.9200167504187605E-2</v>
      </c>
      <c r="EL94" s="31">
        <f t="shared" si="35"/>
        <v>2.0685950413223141E-2</v>
      </c>
      <c r="EM94" s="31">
        <f t="shared" si="36"/>
        <v>1.9550837076357696E-2</v>
      </c>
      <c r="EN94" s="31">
        <f t="shared" si="37"/>
        <v>2.1452922077922078E-2</v>
      </c>
      <c r="EO94" s="31">
        <f t="shared" si="38"/>
        <v>2.6453488372093024E-2</v>
      </c>
      <c r="EP94" s="31">
        <f t="shared" si="39"/>
        <v>3.3853779429987609E-2</v>
      </c>
      <c r="EQ94" s="31">
        <f t="shared" si="40"/>
        <v>3.235342691990091E-2</v>
      </c>
      <c r="ER94" s="31">
        <f t="shared" si="41"/>
        <v>3.3283705541770056E-2</v>
      </c>
      <c r="ES94" s="31">
        <f t="shared" si="42"/>
        <v>3.2953517071164132E-2</v>
      </c>
      <c r="ET94" s="31">
        <f t="shared" si="43"/>
        <v>3.5085097550850979E-2</v>
      </c>
      <c r="EU94" s="31">
        <f t="shared" si="44"/>
        <v>3.1855279764408918E-2</v>
      </c>
      <c r="EV94" s="31">
        <f t="shared" si="45"/>
        <v>3.2100591715976332E-2</v>
      </c>
      <c r="EW94" s="31">
        <f t="shared" si="46"/>
        <v>3.1592700124429697E-2</v>
      </c>
      <c r="EX94" s="31">
        <f t="shared" si="47"/>
        <v>3.6921775898520082E-2</v>
      </c>
      <c r="EY94" s="31">
        <f t="shared" si="48"/>
        <v>3.3848697809011986E-2</v>
      </c>
      <c r="EZ94" s="31">
        <f t="shared" si="49"/>
        <v>3.6726289517470881E-2</v>
      </c>
      <c r="FA94" s="31">
        <f t="shared" si="50"/>
        <v>3.7133838383838387E-2</v>
      </c>
      <c r="FB94" s="50">
        <f t="shared" si="51"/>
        <v>4.0632016632016633E-2</v>
      </c>
      <c r="FC94" s="50">
        <f t="shared" si="52"/>
        <v>3.6291856138900375E-2</v>
      </c>
      <c r="FD94" s="50">
        <f t="shared" si="53"/>
        <v>3.6096145876502277E-2</v>
      </c>
    </row>
    <row r="95" spans="1:160" ht="15" x14ac:dyDescent="0.25">
      <c r="A95" s="17" t="s">
        <v>145</v>
      </c>
      <c r="B95" s="19">
        <v>1393</v>
      </c>
      <c r="C95" s="19">
        <v>1454</v>
      </c>
      <c r="D95" s="19">
        <v>1492</v>
      </c>
      <c r="E95" s="19">
        <v>1495</v>
      </c>
      <c r="F95" s="19">
        <v>1467</v>
      </c>
      <c r="G95" s="19">
        <v>1492</v>
      </c>
      <c r="H95" s="19">
        <v>1430</v>
      </c>
      <c r="I95" s="19">
        <v>1594</v>
      </c>
      <c r="J95" s="19">
        <v>1703</v>
      </c>
      <c r="K95" s="19">
        <v>1694</v>
      </c>
      <c r="L95" s="19">
        <v>1694</v>
      </c>
      <c r="M95" s="19">
        <v>1677</v>
      </c>
      <c r="N95" s="19">
        <v>1686</v>
      </c>
      <c r="O95" s="19">
        <v>1741</v>
      </c>
      <c r="P95" s="19">
        <v>1657</v>
      </c>
      <c r="Q95" s="19">
        <v>1660</v>
      </c>
      <c r="R95" s="19">
        <v>1669</v>
      </c>
      <c r="S95" s="19">
        <v>1651</v>
      </c>
      <c r="T95" s="19">
        <v>1523</v>
      </c>
      <c r="U95" s="19">
        <v>1658</v>
      </c>
      <c r="V95" s="19">
        <v>1644</v>
      </c>
      <c r="W95" s="19">
        <v>1607</v>
      </c>
      <c r="X95" s="19">
        <v>1491</v>
      </c>
      <c r="Y95" s="19">
        <v>1465</v>
      </c>
      <c r="Z95" s="19">
        <v>1416</v>
      </c>
      <c r="AA95" s="19">
        <v>1368</v>
      </c>
      <c r="AB95" s="19">
        <v>1375</v>
      </c>
      <c r="AC95" s="19">
        <v>1248</v>
      </c>
      <c r="AD95" s="19">
        <v>1179</v>
      </c>
      <c r="AE95" s="19">
        <v>1121</v>
      </c>
      <c r="AF95" s="19">
        <v>1093</v>
      </c>
      <c r="AG95" s="19">
        <v>1173</v>
      </c>
      <c r="AH95" s="19">
        <v>1234</v>
      </c>
      <c r="AI95" s="19">
        <v>1269</v>
      </c>
      <c r="AJ95" s="19">
        <v>1275</v>
      </c>
      <c r="AK95" s="19">
        <v>1225</v>
      </c>
      <c r="AL95" s="19">
        <v>1277</v>
      </c>
      <c r="AM95" s="19">
        <v>1331</v>
      </c>
      <c r="AN95" s="19">
        <v>1475</v>
      </c>
      <c r="AO95" s="19">
        <v>1520</v>
      </c>
      <c r="AP95" s="19">
        <v>1615</v>
      </c>
      <c r="AQ95" s="19">
        <v>1708</v>
      </c>
      <c r="AR95" s="19">
        <v>1775</v>
      </c>
      <c r="AS95" s="19">
        <v>2104</v>
      </c>
      <c r="AT95" s="19">
        <v>2510</v>
      </c>
      <c r="AU95" s="19">
        <v>2674</v>
      </c>
      <c r="AV95" s="19">
        <v>2831</v>
      </c>
      <c r="AW95" s="19">
        <v>2989</v>
      </c>
      <c r="AX95" s="19">
        <v>2855</v>
      </c>
      <c r="AY95" s="19">
        <v>2853</v>
      </c>
      <c r="AZ95" s="19">
        <v>2922</v>
      </c>
      <c r="BA95" s="19">
        <v>2814</v>
      </c>
      <c r="BB95" s="19">
        <v>2754</v>
      </c>
      <c r="BC95" s="19">
        <v>2623</v>
      </c>
      <c r="BD95" s="19">
        <v>2578</v>
      </c>
      <c r="BE95" s="19">
        <v>2751</v>
      </c>
      <c r="BF95" s="19">
        <v>2855</v>
      </c>
      <c r="BG95" s="19">
        <v>2725</v>
      </c>
      <c r="BH95" s="19">
        <v>2726</v>
      </c>
      <c r="BI95" s="19">
        <v>2577</v>
      </c>
      <c r="BJ95" s="19">
        <v>2423</v>
      </c>
      <c r="BK95" s="19">
        <v>2324</v>
      </c>
      <c r="BL95" s="19">
        <v>2302</v>
      </c>
      <c r="BM95" s="19">
        <v>2273</v>
      </c>
      <c r="BN95" s="19">
        <v>2165</v>
      </c>
      <c r="BO95" s="19">
        <v>2180</v>
      </c>
      <c r="BP95" s="19">
        <v>2107</v>
      </c>
      <c r="BQ95" s="19">
        <v>2248</v>
      </c>
      <c r="BR95" s="19">
        <v>2418</v>
      </c>
      <c r="BS95" s="19">
        <v>2432</v>
      </c>
      <c r="BT95" s="19">
        <v>2442</v>
      </c>
      <c r="BU95" s="19">
        <v>2390</v>
      </c>
      <c r="BV95" s="19">
        <v>2378</v>
      </c>
      <c r="BW95" s="19">
        <v>2527</v>
      </c>
      <c r="BX95" s="19">
        <v>2504</v>
      </c>
      <c r="BY95" s="19">
        <v>2512</v>
      </c>
      <c r="BZ95" s="19">
        <v>2397</v>
      </c>
      <c r="CA95" s="19">
        <v>2359</v>
      </c>
      <c r="CB95" s="19">
        <v>2303</v>
      </c>
      <c r="CC95" s="19">
        <v>2406</v>
      </c>
      <c r="CD95" s="19">
        <v>2509</v>
      </c>
      <c r="CE95" s="19">
        <v>2465</v>
      </c>
      <c r="CF95" s="19">
        <v>2299</v>
      </c>
      <c r="CG95" s="19">
        <v>2275</v>
      </c>
      <c r="CH95" s="49">
        <v>2202</v>
      </c>
      <c r="CI95" s="49">
        <v>2194</v>
      </c>
      <c r="CJ95" s="49">
        <v>2179</v>
      </c>
      <c r="CK95" s="49">
        <v>2149</v>
      </c>
      <c r="CL95" s="49">
        <v>2135</v>
      </c>
      <c r="CM95" s="49">
        <v>2024</v>
      </c>
      <c r="CN95" s="49">
        <v>1976</v>
      </c>
      <c r="CO95" s="17" t="s">
        <v>145</v>
      </c>
      <c r="CT95" t="s">
        <v>145</v>
      </c>
      <c r="CV95" t="s">
        <v>145</v>
      </c>
      <c r="CX95">
        <v>74300</v>
      </c>
      <c r="CY95">
        <v>74200</v>
      </c>
      <c r="CZ95">
        <v>75600</v>
      </c>
      <c r="DA95">
        <v>73600</v>
      </c>
      <c r="DB95">
        <v>72000</v>
      </c>
      <c r="DC95">
        <v>72000</v>
      </c>
      <c r="DD95">
        <v>70700</v>
      </c>
      <c r="DE95">
        <v>72000</v>
      </c>
      <c r="DF95">
        <v>72900</v>
      </c>
      <c r="DG95">
        <v>73900</v>
      </c>
      <c r="DH95">
        <v>73800</v>
      </c>
      <c r="DI95">
        <v>74100</v>
      </c>
      <c r="DJ95">
        <v>73700</v>
      </c>
      <c r="DK95">
        <v>72100</v>
      </c>
      <c r="DL95">
        <v>70000</v>
      </c>
      <c r="DM95">
        <v>69300</v>
      </c>
      <c r="DN95">
        <v>68200</v>
      </c>
      <c r="DO95">
        <v>70400</v>
      </c>
      <c r="DP95">
        <v>70200</v>
      </c>
      <c r="DQ95">
        <v>72000</v>
      </c>
      <c r="DR95">
        <v>73000</v>
      </c>
      <c r="DS95">
        <v>72000</v>
      </c>
      <c r="DT95">
        <v>72700</v>
      </c>
      <c r="DU95">
        <v>73400</v>
      </c>
      <c r="DV95">
        <v>73800</v>
      </c>
      <c r="DW95">
        <v>72500</v>
      </c>
      <c r="DX95">
        <v>73400</v>
      </c>
      <c r="DY95" s="19"/>
      <c r="DZ95" s="19"/>
      <c r="EA95" s="19"/>
      <c r="EB95" s="19"/>
      <c r="ED95" s="31">
        <f t="shared" si="27"/>
        <v>2.2799461641991925E-2</v>
      </c>
      <c r="EE95" s="31">
        <f t="shared" si="28"/>
        <v>2.2722371967654986E-2</v>
      </c>
      <c r="EF95" s="31">
        <f t="shared" si="29"/>
        <v>2.1957671957671957E-2</v>
      </c>
      <c r="EG95" s="31">
        <f t="shared" si="30"/>
        <v>2.0692934782608696E-2</v>
      </c>
      <c r="EH95" s="31">
        <f t="shared" si="31"/>
        <v>2.2319444444444444E-2</v>
      </c>
      <c r="EI95" s="31">
        <f t="shared" si="32"/>
        <v>1.9666666666666666E-2</v>
      </c>
      <c r="EJ95" s="31">
        <f t="shared" si="33"/>
        <v>1.7652050919377653E-2</v>
      </c>
      <c r="EK95" s="31">
        <f t="shared" si="34"/>
        <v>1.5180555555555555E-2</v>
      </c>
      <c r="EL95" s="31">
        <f t="shared" si="35"/>
        <v>1.7407407407407406E-2</v>
      </c>
      <c r="EM95" s="31">
        <f t="shared" si="36"/>
        <v>1.7280108254397835E-2</v>
      </c>
      <c r="EN95" s="31">
        <f t="shared" si="37"/>
        <v>2.0596205962059622E-2</v>
      </c>
      <c r="EO95" s="31">
        <f t="shared" si="38"/>
        <v>2.3954116059379218E-2</v>
      </c>
      <c r="EP95" s="31">
        <f t="shared" si="39"/>
        <v>3.6282225237449117E-2</v>
      </c>
      <c r="EQ95" s="31">
        <f t="shared" si="40"/>
        <v>3.9597780859916783E-2</v>
      </c>
      <c r="ER95" s="31">
        <f t="shared" si="41"/>
        <v>4.02E-2</v>
      </c>
      <c r="ES95" s="31">
        <f t="shared" si="42"/>
        <v>3.7200577200577199E-2</v>
      </c>
      <c r="ET95" s="31">
        <f t="shared" si="43"/>
        <v>3.9956011730205278E-2</v>
      </c>
      <c r="EU95" s="31">
        <f t="shared" si="44"/>
        <v>3.4417613636363635E-2</v>
      </c>
      <c r="EV95" s="31">
        <f t="shared" si="45"/>
        <v>3.2378917378917377E-2</v>
      </c>
      <c r="EW95" s="31">
        <f t="shared" si="46"/>
        <v>2.9263888888888888E-2</v>
      </c>
      <c r="EX95" s="31">
        <f t="shared" si="47"/>
        <v>3.3315068493150683E-2</v>
      </c>
      <c r="EY95" s="31">
        <f t="shared" si="48"/>
        <v>3.3027777777777781E-2</v>
      </c>
      <c r="EZ95" s="31">
        <f t="shared" si="49"/>
        <v>3.455295735900963E-2</v>
      </c>
      <c r="FA95" s="31">
        <f t="shared" si="50"/>
        <v>3.1376021798365121E-2</v>
      </c>
      <c r="FB95" s="50">
        <f t="shared" si="51"/>
        <v>3.3401084010840111E-2</v>
      </c>
      <c r="FC95" s="50">
        <f t="shared" si="52"/>
        <v>3.0372413793103448E-2</v>
      </c>
      <c r="FD95" s="50">
        <f t="shared" si="53"/>
        <v>2.927792915531335E-2</v>
      </c>
    </row>
    <row r="96" spans="1:160" ht="15" x14ac:dyDescent="0.25">
      <c r="A96" s="17" t="s">
        <v>146</v>
      </c>
      <c r="B96" s="19">
        <v>1670</v>
      </c>
      <c r="C96" s="19">
        <v>1672</v>
      </c>
      <c r="D96" s="19">
        <v>1654</v>
      </c>
      <c r="E96" s="19">
        <v>1619</v>
      </c>
      <c r="F96" s="19">
        <v>1621</v>
      </c>
      <c r="G96" s="19">
        <v>1662</v>
      </c>
      <c r="H96" s="19">
        <v>1699</v>
      </c>
      <c r="I96" s="19">
        <v>1857</v>
      </c>
      <c r="J96" s="19">
        <v>1898</v>
      </c>
      <c r="K96" s="19">
        <v>1917</v>
      </c>
      <c r="L96" s="19">
        <v>1850</v>
      </c>
      <c r="M96" s="19">
        <v>1768</v>
      </c>
      <c r="N96" s="19">
        <v>1730</v>
      </c>
      <c r="O96" s="19">
        <v>1682</v>
      </c>
      <c r="P96" s="19">
        <v>1733</v>
      </c>
      <c r="Q96" s="19">
        <v>1674</v>
      </c>
      <c r="R96" s="19">
        <v>1704</v>
      </c>
      <c r="S96" s="19">
        <v>1732</v>
      </c>
      <c r="T96" s="19">
        <v>1817</v>
      </c>
      <c r="U96" s="19">
        <v>1948</v>
      </c>
      <c r="V96" s="19">
        <v>1937</v>
      </c>
      <c r="W96" s="19">
        <v>1910</v>
      </c>
      <c r="X96" s="19">
        <v>1843</v>
      </c>
      <c r="Y96" s="19">
        <v>1707</v>
      </c>
      <c r="Z96" s="19">
        <v>1714</v>
      </c>
      <c r="AA96" s="19">
        <v>1774</v>
      </c>
      <c r="AB96" s="19">
        <v>1792</v>
      </c>
      <c r="AC96" s="19">
        <v>1755</v>
      </c>
      <c r="AD96" s="19">
        <v>1720</v>
      </c>
      <c r="AE96" s="19">
        <v>1714</v>
      </c>
      <c r="AF96" s="19">
        <v>1687</v>
      </c>
      <c r="AG96" s="19">
        <v>1825</v>
      </c>
      <c r="AH96" s="19">
        <v>1843</v>
      </c>
      <c r="AI96" s="19">
        <v>1810</v>
      </c>
      <c r="AJ96" s="19">
        <v>1776</v>
      </c>
      <c r="AK96" s="19">
        <v>1804</v>
      </c>
      <c r="AL96" s="19">
        <v>1734</v>
      </c>
      <c r="AM96" s="19">
        <v>1856</v>
      </c>
      <c r="AN96" s="19">
        <v>1938</v>
      </c>
      <c r="AO96" s="19">
        <v>2037</v>
      </c>
      <c r="AP96" s="19">
        <v>2084</v>
      </c>
      <c r="AQ96" s="19">
        <v>2305</v>
      </c>
      <c r="AR96" s="19">
        <v>2559</v>
      </c>
      <c r="AS96" s="19">
        <v>2840</v>
      </c>
      <c r="AT96" s="19">
        <v>3096</v>
      </c>
      <c r="AU96" s="19">
        <v>3182</v>
      </c>
      <c r="AV96" s="19">
        <v>3219</v>
      </c>
      <c r="AW96" s="19">
        <v>3160</v>
      </c>
      <c r="AX96" s="19">
        <v>3120</v>
      </c>
      <c r="AY96" s="19">
        <v>3125</v>
      </c>
      <c r="AZ96" s="19">
        <v>3225</v>
      </c>
      <c r="BA96" s="19">
        <v>3148</v>
      </c>
      <c r="BB96" s="19">
        <v>3186</v>
      </c>
      <c r="BC96" s="19">
        <v>3180</v>
      </c>
      <c r="BD96" s="19">
        <v>3224</v>
      </c>
      <c r="BE96" s="19">
        <v>3389</v>
      </c>
      <c r="BF96" s="19">
        <v>3394</v>
      </c>
      <c r="BG96" s="19">
        <v>3271</v>
      </c>
      <c r="BH96" s="19">
        <v>3176</v>
      </c>
      <c r="BI96" s="19">
        <v>3018</v>
      </c>
      <c r="BJ96" s="19">
        <v>2907</v>
      </c>
      <c r="BK96" s="19">
        <v>2897</v>
      </c>
      <c r="BL96" s="19">
        <v>2796</v>
      </c>
      <c r="BM96" s="19">
        <v>2826</v>
      </c>
      <c r="BN96" s="19">
        <v>2800</v>
      </c>
      <c r="BO96" s="19">
        <v>2786</v>
      </c>
      <c r="BP96" s="19">
        <v>2894</v>
      </c>
      <c r="BQ96" s="19">
        <v>3175</v>
      </c>
      <c r="BR96" s="19">
        <v>3293</v>
      </c>
      <c r="BS96" s="19">
        <v>3247</v>
      </c>
      <c r="BT96" s="19">
        <v>3192</v>
      </c>
      <c r="BU96" s="19">
        <v>3294</v>
      </c>
      <c r="BV96" s="19">
        <v>3304</v>
      </c>
      <c r="BW96" s="19">
        <v>3407</v>
      </c>
      <c r="BX96" s="19">
        <v>3458</v>
      </c>
      <c r="BY96" s="19">
        <v>3499</v>
      </c>
      <c r="BZ96" s="19">
        <v>3478</v>
      </c>
      <c r="CA96" s="19">
        <v>3413</v>
      </c>
      <c r="CB96" s="19">
        <v>3513</v>
      </c>
      <c r="CC96" s="19">
        <v>3756</v>
      </c>
      <c r="CD96" s="19">
        <v>3800</v>
      </c>
      <c r="CE96" s="19">
        <v>3770</v>
      </c>
      <c r="CF96" s="19">
        <v>3699</v>
      </c>
      <c r="CG96" s="19">
        <v>3673</v>
      </c>
      <c r="CH96" s="49">
        <v>3608</v>
      </c>
      <c r="CI96" s="49">
        <v>3561</v>
      </c>
      <c r="CJ96" s="49">
        <v>3583</v>
      </c>
      <c r="CK96" s="49">
        <v>3615</v>
      </c>
      <c r="CL96" s="49">
        <v>3590</v>
      </c>
      <c r="CM96" s="49">
        <v>3595</v>
      </c>
      <c r="CN96" s="49">
        <v>3658</v>
      </c>
      <c r="CO96" s="17" t="s">
        <v>146</v>
      </c>
      <c r="CT96" t="s">
        <v>146</v>
      </c>
      <c r="CV96" t="s">
        <v>146</v>
      </c>
      <c r="CX96">
        <v>46300</v>
      </c>
      <c r="CY96">
        <v>47100</v>
      </c>
      <c r="CZ96">
        <v>47800</v>
      </c>
      <c r="DA96">
        <v>48100</v>
      </c>
      <c r="DB96">
        <v>48600</v>
      </c>
      <c r="DC96">
        <v>49000</v>
      </c>
      <c r="DD96">
        <v>48400</v>
      </c>
      <c r="DE96">
        <v>48300</v>
      </c>
      <c r="DF96">
        <v>47200</v>
      </c>
      <c r="DG96">
        <v>47300</v>
      </c>
      <c r="DH96">
        <v>47600</v>
      </c>
      <c r="DI96">
        <v>48000</v>
      </c>
      <c r="DJ96">
        <v>47900</v>
      </c>
      <c r="DK96">
        <v>47300</v>
      </c>
      <c r="DL96">
        <v>47600</v>
      </c>
      <c r="DM96">
        <v>47100</v>
      </c>
      <c r="DN96">
        <v>47500</v>
      </c>
      <c r="DO96">
        <v>47400</v>
      </c>
      <c r="DP96">
        <v>47200</v>
      </c>
      <c r="DQ96">
        <v>47400</v>
      </c>
      <c r="DR96">
        <v>47800</v>
      </c>
      <c r="DS96">
        <v>47600</v>
      </c>
      <c r="DT96">
        <v>47600</v>
      </c>
      <c r="DU96">
        <v>47200</v>
      </c>
      <c r="DV96">
        <v>47500</v>
      </c>
      <c r="DW96">
        <v>47900</v>
      </c>
      <c r="DX96">
        <v>48500</v>
      </c>
      <c r="DY96" s="19"/>
      <c r="DZ96" s="19"/>
      <c r="EA96" s="19"/>
      <c r="EB96" s="19"/>
      <c r="ED96" s="31">
        <f t="shared" si="27"/>
        <v>4.1403887688984883E-2</v>
      </c>
      <c r="EE96" s="31">
        <f t="shared" si="28"/>
        <v>3.6730360934182589E-2</v>
      </c>
      <c r="EF96" s="31">
        <f t="shared" si="29"/>
        <v>3.5020920502092052E-2</v>
      </c>
      <c r="EG96" s="31">
        <f t="shared" si="30"/>
        <v>3.7775467775467773E-2</v>
      </c>
      <c r="EH96" s="31">
        <f t="shared" si="31"/>
        <v>3.9300411522633742E-2</v>
      </c>
      <c r="EI96" s="31">
        <f t="shared" si="32"/>
        <v>3.4979591836734693E-2</v>
      </c>
      <c r="EJ96" s="31">
        <f t="shared" si="33"/>
        <v>3.6260330578512398E-2</v>
      </c>
      <c r="EK96" s="31">
        <f t="shared" si="34"/>
        <v>3.4927536231884056E-2</v>
      </c>
      <c r="EL96" s="31">
        <f t="shared" si="35"/>
        <v>3.8347457627118643E-2</v>
      </c>
      <c r="EM96" s="31">
        <f t="shared" si="36"/>
        <v>3.6659619450317121E-2</v>
      </c>
      <c r="EN96" s="31">
        <f t="shared" si="37"/>
        <v>4.2794117647058823E-2</v>
      </c>
      <c r="EO96" s="31">
        <f t="shared" si="38"/>
        <v>5.3312499999999999E-2</v>
      </c>
      <c r="EP96" s="31">
        <f t="shared" si="39"/>
        <v>6.6430062630480166E-2</v>
      </c>
      <c r="EQ96" s="31">
        <f t="shared" si="40"/>
        <v>6.5961945031712474E-2</v>
      </c>
      <c r="ER96" s="31">
        <f t="shared" si="41"/>
        <v>6.61344537815126E-2</v>
      </c>
      <c r="ES96" s="31">
        <f t="shared" si="42"/>
        <v>6.8450106157112528E-2</v>
      </c>
      <c r="ET96" s="31">
        <f t="shared" si="43"/>
        <v>6.8863157894736848E-2</v>
      </c>
      <c r="EU96" s="31">
        <f t="shared" si="44"/>
        <v>6.1329113924050632E-2</v>
      </c>
      <c r="EV96" s="31">
        <f t="shared" si="45"/>
        <v>5.9872881355932203E-2</v>
      </c>
      <c r="EW96" s="31">
        <f t="shared" si="46"/>
        <v>6.1054852320675104E-2</v>
      </c>
      <c r="EX96" s="31">
        <f t="shared" si="47"/>
        <v>6.7928870292887022E-2</v>
      </c>
      <c r="EY96" s="31">
        <f t="shared" si="48"/>
        <v>6.9411764705882353E-2</v>
      </c>
      <c r="EZ96" s="31">
        <f t="shared" si="49"/>
        <v>7.3508403361344538E-2</v>
      </c>
      <c r="FA96" s="31">
        <f t="shared" si="50"/>
        <v>7.4427966101694915E-2</v>
      </c>
      <c r="FB96" s="50">
        <f t="shared" si="51"/>
        <v>7.9368421052631574E-2</v>
      </c>
      <c r="FC96" s="50">
        <f t="shared" si="52"/>
        <v>7.5323590814196248E-2</v>
      </c>
      <c r="FD96" s="50">
        <f t="shared" si="53"/>
        <v>7.45360824742268E-2</v>
      </c>
    </row>
    <row r="97" spans="1:160" ht="15" x14ac:dyDescent="0.25">
      <c r="A97" s="17" t="s">
        <v>147</v>
      </c>
      <c r="B97" s="19">
        <v>1045</v>
      </c>
      <c r="C97" s="19">
        <v>1044</v>
      </c>
      <c r="D97" s="19">
        <v>1039</v>
      </c>
      <c r="E97" s="19">
        <v>1054</v>
      </c>
      <c r="F97" s="19">
        <v>1090</v>
      </c>
      <c r="G97" s="19">
        <v>1050</v>
      </c>
      <c r="H97" s="19">
        <v>1037</v>
      </c>
      <c r="I97" s="19">
        <v>1147</v>
      </c>
      <c r="J97" s="19">
        <v>1184</v>
      </c>
      <c r="K97" s="19">
        <v>1169</v>
      </c>
      <c r="L97" s="19">
        <v>1174</v>
      </c>
      <c r="M97" s="19">
        <v>1260</v>
      </c>
      <c r="N97" s="19">
        <v>1141</v>
      </c>
      <c r="O97" s="19">
        <v>1168</v>
      </c>
      <c r="P97" s="19">
        <v>1174</v>
      </c>
      <c r="Q97" s="19">
        <v>1043</v>
      </c>
      <c r="R97" s="19">
        <v>1056</v>
      </c>
      <c r="S97" s="19">
        <v>1019</v>
      </c>
      <c r="T97" s="19">
        <v>980</v>
      </c>
      <c r="U97" s="19">
        <v>1027</v>
      </c>
      <c r="V97" s="19">
        <v>1055</v>
      </c>
      <c r="W97" s="19">
        <v>993</v>
      </c>
      <c r="X97" s="19">
        <v>960</v>
      </c>
      <c r="Y97" s="19">
        <v>924</v>
      </c>
      <c r="Z97" s="19">
        <v>900</v>
      </c>
      <c r="AA97" s="19">
        <v>929</v>
      </c>
      <c r="AB97" s="19">
        <v>926</v>
      </c>
      <c r="AC97" s="19">
        <v>899</v>
      </c>
      <c r="AD97" s="19">
        <v>884</v>
      </c>
      <c r="AE97" s="19">
        <v>849</v>
      </c>
      <c r="AF97" s="19">
        <v>821</v>
      </c>
      <c r="AG97" s="19">
        <v>819</v>
      </c>
      <c r="AH97" s="19">
        <v>835</v>
      </c>
      <c r="AI97" s="19">
        <v>843</v>
      </c>
      <c r="AJ97" s="19">
        <v>818</v>
      </c>
      <c r="AK97" s="19">
        <v>843</v>
      </c>
      <c r="AL97" s="19">
        <v>843</v>
      </c>
      <c r="AM97" s="19">
        <v>880</v>
      </c>
      <c r="AN97" s="19">
        <v>950</v>
      </c>
      <c r="AO97" s="19">
        <v>1010</v>
      </c>
      <c r="AP97" s="19">
        <v>1001</v>
      </c>
      <c r="AQ97" s="19">
        <v>1111</v>
      </c>
      <c r="AR97" s="19">
        <v>1220</v>
      </c>
      <c r="AS97" s="19">
        <v>1384</v>
      </c>
      <c r="AT97" s="19">
        <v>1773</v>
      </c>
      <c r="AU97" s="19">
        <v>1894</v>
      </c>
      <c r="AV97" s="19">
        <v>1898</v>
      </c>
      <c r="AW97" s="19">
        <v>2001</v>
      </c>
      <c r="AX97" s="19">
        <v>1972</v>
      </c>
      <c r="AY97" s="19">
        <v>1974</v>
      </c>
      <c r="AZ97" s="19">
        <v>2062</v>
      </c>
      <c r="BA97" s="19">
        <v>2119</v>
      </c>
      <c r="BB97" s="19">
        <v>2106</v>
      </c>
      <c r="BC97" s="19">
        <v>2017</v>
      </c>
      <c r="BD97" s="19">
        <v>1951</v>
      </c>
      <c r="BE97" s="19">
        <v>2148</v>
      </c>
      <c r="BF97" s="19">
        <v>2210</v>
      </c>
      <c r="BG97" s="19">
        <v>2157</v>
      </c>
      <c r="BH97" s="19">
        <v>2120</v>
      </c>
      <c r="BI97" s="19">
        <v>2042</v>
      </c>
      <c r="BJ97" s="19">
        <v>1895</v>
      </c>
      <c r="BK97" s="19">
        <v>1897</v>
      </c>
      <c r="BL97" s="19">
        <v>1895</v>
      </c>
      <c r="BM97" s="19">
        <v>1825</v>
      </c>
      <c r="BN97" s="19">
        <v>1792</v>
      </c>
      <c r="BO97" s="19">
        <v>1753</v>
      </c>
      <c r="BP97" s="19">
        <v>1746</v>
      </c>
      <c r="BQ97" s="19">
        <v>1920</v>
      </c>
      <c r="BR97" s="19">
        <v>1975</v>
      </c>
      <c r="BS97" s="19">
        <v>1973</v>
      </c>
      <c r="BT97" s="19">
        <v>1988</v>
      </c>
      <c r="BU97" s="19">
        <v>1985</v>
      </c>
      <c r="BV97" s="19">
        <v>1942</v>
      </c>
      <c r="BW97" s="19">
        <v>1970</v>
      </c>
      <c r="BX97" s="19">
        <v>1920</v>
      </c>
      <c r="BY97" s="19">
        <v>1969</v>
      </c>
      <c r="BZ97" s="19">
        <v>1937</v>
      </c>
      <c r="CA97" s="19">
        <v>1876</v>
      </c>
      <c r="CB97" s="19">
        <v>1877</v>
      </c>
      <c r="CC97" s="19">
        <v>1974</v>
      </c>
      <c r="CD97" s="19">
        <v>2040</v>
      </c>
      <c r="CE97" s="19">
        <v>2036</v>
      </c>
      <c r="CF97" s="19">
        <v>2006</v>
      </c>
      <c r="CG97" s="19">
        <v>1938</v>
      </c>
      <c r="CH97" s="49">
        <v>1856</v>
      </c>
      <c r="CI97" s="49">
        <v>1847</v>
      </c>
      <c r="CJ97" s="49">
        <v>1830</v>
      </c>
      <c r="CK97" s="49">
        <v>1742</v>
      </c>
      <c r="CL97" s="49">
        <v>1751</v>
      </c>
      <c r="CM97" s="49">
        <v>1731</v>
      </c>
      <c r="CN97" s="49">
        <v>1706</v>
      </c>
      <c r="CO97" s="17" t="s">
        <v>147</v>
      </c>
      <c r="CT97" t="s">
        <v>147</v>
      </c>
      <c r="CV97" t="s">
        <v>147</v>
      </c>
      <c r="CX97">
        <v>46000</v>
      </c>
      <c r="CY97">
        <v>45200</v>
      </c>
      <c r="CZ97">
        <v>45700</v>
      </c>
      <c r="DA97">
        <v>47200</v>
      </c>
      <c r="DB97">
        <v>47700</v>
      </c>
      <c r="DC97">
        <v>49900</v>
      </c>
      <c r="DD97">
        <v>48300</v>
      </c>
      <c r="DE97">
        <v>47800</v>
      </c>
      <c r="DF97">
        <v>44300</v>
      </c>
      <c r="DG97">
        <v>44800</v>
      </c>
      <c r="DH97">
        <v>45200</v>
      </c>
      <c r="DI97">
        <v>45800</v>
      </c>
      <c r="DJ97">
        <v>49800</v>
      </c>
      <c r="DK97">
        <v>49000</v>
      </c>
      <c r="DL97">
        <v>49000</v>
      </c>
      <c r="DM97">
        <v>48900</v>
      </c>
      <c r="DN97">
        <v>50500</v>
      </c>
      <c r="DO97">
        <v>50500</v>
      </c>
      <c r="DP97">
        <v>49400</v>
      </c>
      <c r="DQ97">
        <v>51400</v>
      </c>
      <c r="DR97">
        <v>48800</v>
      </c>
      <c r="DS97">
        <v>50800</v>
      </c>
      <c r="DT97">
        <v>51600</v>
      </c>
      <c r="DU97">
        <v>51800</v>
      </c>
      <c r="DV97">
        <v>51600</v>
      </c>
      <c r="DW97">
        <v>52400</v>
      </c>
      <c r="DX97">
        <v>53600</v>
      </c>
      <c r="DY97" s="19"/>
      <c r="DZ97" s="19"/>
      <c r="EA97" s="19"/>
      <c r="EB97" s="19"/>
      <c r="ED97" s="31">
        <f t="shared" si="27"/>
        <v>2.5413043478260868E-2</v>
      </c>
      <c r="EE97" s="31">
        <f t="shared" si="28"/>
        <v>2.5243362831858407E-2</v>
      </c>
      <c r="EF97" s="31">
        <f t="shared" si="29"/>
        <v>2.2822757111597373E-2</v>
      </c>
      <c r="EG97" s="31">
        <f t="shared" si="30"/>
        <v>2.0762711864406778E-2</v>
      </c>
      <c r="EH97" s="31">
        <f t="shared" si="31"/>
        <v>2.0817610062893083E-2</v>
      </c>
      <c r="EI97" s="31">
        <f t="shared" si="32"/>
        <v>1.8036072144288578E-2</v>
      </c>
      <c r="EJ97" s="31">
        <f t="shared" si="33"/>
        <v>1.8612836438923395E-2</v>
      </c>
      <c r="EK97" s="31">
        <f t="shared" si="34"/>
        <v>1.7175732217573222E-2</v>
      </c>
      <c r="EL97" s="31">
        <f t="shared" si="35"/>
        <v>1.9029345372460496E-2</v>
      </c>
      <c r="EM97" s="31">
        <f t="shared" si="36"/>
        <v>1.8816964285714284E-2</v>
      </c>
      <c r="EN97" s="31">
        <f t="shared" si="37"/>
        <v>2.2345132743362833E-2</v>
      </c>
      <c r="EO97" s="31">
        <f t="shared" si="38"/>
        <v>2.6637554585152837E-2</v>
      </c>
      <c r="EP97" s="31">
        <f t="shared" si="39"/>
        <v>3.8032128514056227E-2</v>
      </c>
      <c r="EQ97" s="31">
        <f t="shared" si="40"/>
        <v>4.0244897959183672E-2</v>
      </c>
      <c r="ER97" s="31">
        <f t="shared" si="41"/>
        <v>4.3244897959183674E-2</v>
      </c>
      <c r="ES97" s="31">
        <f t="shared" si="42"/>
        <v>3.9897750511247443E-2</v>
      </c>
      <c r="ET97" s="31">
        <f t="shared" si="43"/>
        <v>4.2712871287128716E-2</v>
      </c>
      <c r="EU97" s="31">
        <f t="shared" si="44"/>
        <v>3.7524752475247523E-2</v>
      </c>
      <c r="EV97" s="31">
        <f t="shared" si="45"/>
        <v>3.6943319838056682E-2</v>
      </c>
      <c r="EW97" s="31">
        <f t="shared" si="46"/>
        <v>3.3968871595330741E-2</v>
      </c>
      <c r="EX97" s="31">
        <f t="shared" si="47"/>
        <v>4.0430327868852457E-2</v>
      </c>
      <c r="EY97" s="31">
        <f t="shared" si="48"/>
        <v>3.8228346456692916E-2</v>
      </c>
      <c r="EZ97" s="31">
        <f t="shared" si="49"/>
        <v>3.8158914728682172E-2</v>
      </c>
      <c r="FA97" s="31">
        <f t="shared" si="50"/>
        <v>3.6235521235521234E-2</v>
      </c>
      <c r="FB97" s="50">
        <f t="shared" si="51"/>
        <v>3.9457364341085273E-2</v>
      </c>
      <c r="FC97" s="50">
        <f t="shared" si="52"/>
        <v>3.5419847328244276E-2</v>
      </c>
      <c r="FD97" s="50">
        <f t="shared" si="53"/>
        <v>3.2500000000000001E-2</v>
      </c>
    </row>
    <row r="98" spans="1:160" ht="15" x14ac:dyDescent="0.25">
      <c r="A98" s="17" t="s">
        <v>148</v>
      </c>
      <c r="B98" s="19">
        <v>554</v>
      </c>
      <c r="C98" s="19">
        <v>567</v>
      </c>
      <c r="D98" s="19">
        <v>567</v>
      </c>
      <c r="E98" s="19">
        <v>536</v>
      </c>
      <c r="F98" s="19">
        <v>548</v>
      </c>
      <c r="G98" s="19">
        <v>566</v>
      </c>
      <c r="H98" s="19">
        <v>559</v>
      </c>
      <c r="I98" s="19">
        <v>650</v>
      </c>
      <c r="J98" s="19">
        <v>689</v>
      </c>
      <c r="K98" s="19">
        <v>674</v>
      </c>
      <c r="L98" s="19">
        <v>703</v>
      </c>
      <c r="M98" s="19">
        <v>657</v>
      </c>
      <c r="N98" s="19">
        <v>618</v>
      </c>
      <c r="O98" s="19">
        <v>610</v>
      </c>
      <c r="P98" s="19">
        <v>619</v>
      </c>
      <c r="Q98" s="19">
        <v>589</v>
      </c>
      <c r="R98" s="19">
        <v>591</v>
      </c>
      <c r="S98" s="19">
        <v>605</v>
      </c>
      <c r="T98" s="19">
        <v>628</v>
      </c>
      <c r="U98" s="19">
        <v>692</v>
      </c>
      <c r="V98" s="19">
        <v>761</v>
      </c>
      <c r="W98" s="19">
        <v>702</v>
      </c>
      <c r="X98" s="19">
        <v>659</v>
      </c>
      <c r="Y98" s="19">
        <v>628</v>
      </c>
      <c r="Z98" s="19">
        <v>624</v>
      </c>
      <c r="AA98" s="19">
        <v>614</v>
      </c>
      <c r="AB98" s="19">
        <v>641</v>
      </c>
      <c r="AC98" s="19">
        <v>627</v>
      </c>
      <c r="AD98" s="19">
        <v>598</v>
      </c>
      <c r="AE98" s="19">
        <v>588</v>
      </c>
      <c r="AF98" s="19">
        <v>488</v>
      </c>
      <c r="AG98" s="19">
        <v>535</v>
      </c>
      <c r="AH98" s="19">
        <v>594</v>
      </c>
      <c r="AI98" s="19">
        <v>620</v>
      </c>
      <c r="AJ98" s="19">
        <v>622</v>
      </c>
      <c r="AK98" s="19">
        <v>615</v>
      </c>
      <c r="AL98" s="19">
        <v>624</v>
      </c>
      <c r="AM98" s="19">
        <v>651</v>
      </c>
      <c r="AN98" s="19">
        <v>690</v>
      </c>
      <c r="AO98" s="19">
        <v>677</v>
      </c>
      <c r="AP98" s="19">
        <v>672</v>
      </c>
      <c r="AQ98" s="19">
        <v>776</v>
      </c>
      <c r="AR98" s="19">
        <v>860</v>
      </c>
      <c r="AS98" s="19">
        <v>1071</v>
      </c>
      <c r="AT98" s="19">
        <v>1331</v>
      </c>
      <c r="AU98" s="19">
        <v>1464</v>
      </c>
      <c r="AV98" s="19">
        <v>1533</v>
      </c>
      <c r="AW98" s="19">
        <v>1592</v>
      </c>
      <c r="AX98" s="19">
        <v>1587</v>
      </c>
      <c r="AY98" s="19">
        <v>1587</v>
      </c>
      <c r="AZ98" s="19">
        <v>1607</v>
      </c>
      <c r="BA98" s="19">
        <v>1544</v>
      </c>
      <c r="BB98" s="19">
        <v>1506</v>
      </c>
      <c r="BC98" s="19">
        <v>1405</v>
      </c>
      <c r="BD98" s="19">
        <v>1348</v>
      </c>
      <c r="BE98" s="19">
        <v>1461</v>
      </c>
      <c r="BF98" s="19">
        <v>1476</v>
      </c>
      <c r="BG98" s="19">
        <v>1414</v>
      </c>
      <c r="BH98" s="19">
        <v>1327</v>
      </c>
      <c r="BI98" s="19">
        <v>1217</v>
      </c>
      <c r="BJ98" s="19">
        <v>1143</v>
      </c>
      <c r="BK98" s="19">
        <v>1127</v>
      </c>
      <c r="BL98" s="19">
        <v>1133</v>
      </c>
      <c r="BM98" s="19">
        <v>1144</v>
      </c>
      <c r="BN98" s="19">
        <v>1066</v>
      </c>
      <c r="BO98" s="19">
        <v>980</v>
      </c>
      <c r="BP98" s="19">
        <v>981</v>
      </c>
      <c r="BQ98" s="19">
        <v>1069</v>
      </c>
      <c r="BR98" s="19">
        <v>1111</v>
      </c>
      <c r="BS98" s="19">
        <v>1103</v>
      </c>
      <c r="BT98" s="19">
        <v>1091</v>
      </c>
      <c r="BU98" s="19">
        <v>1067</v>
      </c>
      <c r="BV98" s="19">
        <v>1057</v>
      </c>
      <c r="BW98" s="19">
        <v>1069</v>
      </c>
      <c r="BX98" s="19">
        <v>1137</v>
      </c>
      <c r="BY98" s="19">
        <v>1098</v>
      </c>
      <c r="BZ98" s="19">
        <v>1047</v>
      </c>
      <c r="CA98" s="19">
        <v>1015</v>
      </c>
      <c r="CB98" s="19">
        <v>1058</v>
      </c>
      <c r="CC98" s="19">
        <v>1231</v>
      </c>
      <c r="CD98" s="19">
        <v>1277</v>
      </c>
      <c r="CE98" s="19">
        <v>1287</v>
      </c>
      <c r="CF98" s="19">
        <v>1297</v>
      </c>
      <c r="CG98" s="19">
        <v>1240</v>
      </c>
      <c r="CH98" s="49">
        <v>1219</v>
      </c>
      <c r="CI98" s="49">
        <v>1250</v>
      </c>
      <c r="CJ98" s="49">
        <v>1228</v>
      </c>
      <c r="CK98" s="49">
        <v>1205</v>
      </c>
      <c r="CL98" s="49">
        <v>1119</v>
      </c>
      <c r="CM98" s="49">
        <v>1113</v>
      </c>
      <c r="CN98" s="49">
        <v>1134</v>
      </c>
      <c r="CO98" s="17" t="s">
        <v>148</v>
      </c>
      <c r="CT98" t="s">
        <v>148</v>
      </c>
      <c r="CV98" t="s">
        <v>148</v>
      </c>
      <c r="CX98">
        <v>40500</v>
      </c>
      <c r="CY98">
        <v>40600</v>
      </c>
      <c r="CZ98">
        <v>40200</v>
      </c>
      <c r="DA98">
        <v>40200</v>
      </c>
      <c r="DB98">
        <v>40700</v>
      </c>
      <c r="DC98">
        <v>40500</v>
      </c>
      <c r="DD98">
        <v>40200</v>
      </c>
      <c r="DE98">
        <v>39300</v>
      </c>
      <c r="DF98">
        <v>39400</v>
      </c>
      <c r="DG98">
        <v>40500</v>
      </c>
      <c r="DH98">
        <v>42000</v>
      </c>
      <c r="DI98">
        <v>41400</v>
      </c>
      <c r="DJ98">
        <v>42500</v>
      </c>
      <c r="DK98">
        <v>41900</v>
      </c>
      <c r="DL98">
        <v>41000</v>
      </c>
      <c r="DM98">
        <v>41800</v>
      </c>
      <c r="DN98">
        <v>40900</v>
      </c>
      <c r="DO98">
        <v>39600</v>
      </c>
      <c r="DP98">
        <v>39100</v>
      </c>
      <c r="DQ98">
        <v>38200</v>
      </c>
      <c r="DR98">
        <v>37300</v>
      </c>
      <c r="DS98">
        <v>37300</v>
      </c>
      <c r="DT98">
        <v>36600</v>
      </c>
      <c r="DU98">
        <v>36900</v>
      </c>
      <c r="DV98">
        <v>36400</v>
      </c>
      <c r="DW98">
        <v>36100</v>
      </c>
      <c r="DX98">
        <v>34900</v>
      </c>
      <c r="DY98" s="19"/>
      <c r="DZ98" s="19"/>
      <c r="EA98" s="19"/>
      <c r="EB98" s="19"/>
      <c r="ED98" s="31">
        <f t="shared" si="27"/>
        <v>1.6641975308641976E-2</v>
      </c>
      <c r="EE98" s="31">
        <f t="shared" si="28"/>
        <v>1.522167487684729E-2</v>
      </c>
      <c r="EF98" s="31">
        <f t="shared" si="29"/>
        <v>1.4651741293532338E-2</v>
      </c>
      <c r="EG98" s="31">
        <f t="shared" si="30"/>
        <v>1.5621890547263682E-2</v>
      </c>
      <c r="EH98" s="31">
        <f t="shared" si="31"/>
        <v>1.7248157248157248E-2</v>
      </c>
      <c r="EI98" s="31">
        <f t="shared" si="32"/>
        <v>1.5407407407407408E-2</v>
      </c>
      <c r="EJ98" s="31">
        <f t="shared" si="33"/>
        <v>1.5597014925373135E-2</v>
      </c>
      <c r="EK98" s="31">
        <f t="shared" si="34"/>
        <v>1.2417302798982188E-2</v>
      </c>
      <c r="EL98" s="31">
        <f t="shared" si="35"/>
        <v>1.5736040609137057E-2</v>
      </c>
      <c r="EM98" s="31">
        <f t="shared" si="36"/>
        <v>1.5407407407407408E-2</v>
      </c>
      <c r="EN98" s="31">
        <f t="shared" si="37"/>
        <v>1.611904761904762E-2</v>
      </c>
      <c r="EO98" s="31">
        <f t="shared" si="38"/>
        <v>2.0772946859903382E-2</v>
      </c>
      <c r="EP98" s="31">
        <f t="shared" si="39"/>
        <v>3.4447058823529414E-2</v>
      </c>
      <c r="EQ98" s="31">
        <f t="shared" si="40"/>
        <v>3.7875894988066823E-2</v>
      </c>
      <c r="ER98" s="31">
        <f t="shared" si="41"/>
        <v>3.7658536585365852E-2</v>
      </c>
      <c r="ES98" s="31">
        <f t="shared" si="42"/>
        <v>3.2248803827751193E-2</v>
      </c>
      <c r="ET98" s="31">
        <f t="shared" si="43"/>
        <v>3.4572127139364306E-2</v>
      </c>
      <c r="EU98" s="31">
        <f t="shared" si="44"/>
        <v>2.8863636363636362E-2</v>
      </c>
      <c r="EV98" s="31">
        <f t="shared" si="45"/>
        <v>2.9258312020460357E-2</v>
      </c>
      <c r="EW98" s="31">
        <f t="shared" si="46"/>
        <v>2.5680628272251309E-2</v>
      </c>
      <c r="EX98" s="31">
        <f t="shared" si="47"/>
        <v>2.9571045576407506E-2</v>
      </c>
      <c r="EY98" s="31">
        <f t="shared" si="48"/>
        <v>2.8337801608579089E-2</v>
      </c>
      <c r="EZ98" s="31">
        <f t="shared" si="49"/>
        <v>0.03</v>
      </c>
      <c r="FA98" s="31">
        <f t="shared" si="50"/>
        <v>2.8672086720867209E-2</v>
      </c>
      <c r="FB98" s="50">
        <f t="shared" si="51"/>
        <v>3.5357142857142858E-2</v>
      </c>
      <c r="FC98" s="50">
        <f t="shared" si="52"/>
        <v>3.376731301939058E-2</v>
      </c>
      <c r="FD98" s="50">
        <f t="shared" si="53"/>
        <v>3.4527220630372495E-2</v>
      </c>
    </row>
    <row r="99" spans="1:160" ht="15" x14ac:dyDescent="0.25">
      <c r="A99" s="17" t="s">
        <v>149</v>
      </c>
      <c r="B99" s="19">
        <v>1066</v>
      </c>
      <c r="C99" s="19">
        <v>1040</v>
      </c>
      <c r="D99" s="19">
        <v>1086</v>
      </c>
      <c r="E99" s="19">
        <v>1093</v>
      </c>
      <c r="F99" s="19">
        <v>1117</v>
      </c>
      <c r="G99" s="19">
        <v>1187</v>
      </c>
      <c r="H99" s="19">
        <v>1324</v>
      </c>
      <c r="I99" s="19">
        <v>1307</v>
      </c>
      <c r="J99" s="19">
        <v>1374</v>
      </c>
      <c r="K99" s="19">
        <v>1366</v>
      </c>
      <c r="L99" s="19">
        <v>1318</v>
      </c>
      <c r="M99" s="19">
        <v>1271</v>
      </c>
      <c r="N99" s="19">
        <v>1257</v>
      </c>
      <c r="O99" s="19">
        <v>1244</v>
      </c>
      <c r="P99" s="19">
        <v>1280</v>
      </c>
      <c r="Q99" s="19">
        <v>1281</v>
      </c>
      <c r="R99" s="19">
        <v>1281</v>
      </c>
      <c r="S99" s="19">
        <v>1287</v>
      </c>
      <c r="T99" s="19">
        <v>1350</v>
      </c>
      <c r="U99" s="19">
        <v>1431</v>
      </c>
      <c r="V99" s="19">
        <v>1454</v>
      </c>
      <c r="W99" s="19">
        <v>1436</v>
      </c>
      <c r="X99" s="19">
        <v>1345</v>
      </c>
      <c r="Y99" s="19">
        <v>1262</v>
      </c>
      <c r="Z99" s="19">
        <v>1211</v>
      </c>
      <c r="AA99" s="19">
        <v>1277</v>
      </c>
      <c r="AB99" s="19">
        <v>1314</v>
      </c>
      <c r="AC99" s="19">
        <v>1285</v>
      </c>
      <c r="AD99" s="19">
        <v>1266</v>
      </c>
      <c r="AE99" s="19">
        <v>1271</v>
      </c>
      <c r="AF99" s="19">
        <v>1369</v>
      </c>
      <c r="AG99" s="19">
        <v>1463</v>
      </c>
      <c r="AH99" s="19">
        <v>1499</v>
      </c>
      <c r="AI99" s="19">
        <v>1496</v>
      </c>
      <c r="AJ99" s="19">
        <v>1378</v>
      </c>
      <c r="AK99" s="19">
        <v>1336</v>
      </c>
      <c r="AL99" s="19">
        <v>1298</v>
      </c>
      <c r="AM99" s="19">
        <v>1371</v>
      </c>
      <c r="AN99" s="19">
        <v>1452</v>
      </c>
      <c r="AO99" s="19">
        <v>1474</v>
      </c>
      <c r="AP99" s="19">
        <v>1509</v>
      </c>
      <c r="AQ99" s="19">
        <v>1724</v>
      </c>
      <c r="AR99" s="19">
        <v>1995</v>
      </c>
      <c r="AS99" s="19">
        <v>2187</v>
      </c>
      <c r="AT99" s="19">
        <v>2369</v>
      </c>
      <c r="AU99" s="19">
        <v>2420</v>
      </c>
      <c r="AV99" s="19">
        <v>2381</v>
      </c>
      <c r="AW99" s="19">
        <v>2334</v>
      </c>
      <c r="AX99" s="19">
        <v>2256</v>
      </c>
      <c r="AY99" s="19">
        <v>2266</v>
      </c>
      <c r="AZ99" s="19">
        <v>2284</v>
      </c>
      <c r="BA99" s="19">
        <v>2282</v>
      </c>
      <c r="BB99" s="19">
        <v>2332</v>
      </c>
      <c r="BC99" s="19">
        <v>2402</v>
      </c>
      <c r="BD99" s="19">
        <v>2465</v>
      </c>
      <c r="BE99" s="19">
        <v>2600</v>
      </c>
      <c r="BF99" s="19">
        <v>2569</v>
      </c>
      <c r="BG99" s="19">
        <v>2467</v>
      </c>
      <c r="BH99" s="19">
        <v>2270</v>
      </c>
      <c r="BI99" s="19">
        <v>2127</v>
      </c>
      <c r="BJ99" s="19">
        <v>2030</v>
      </c>
      <c r="BK99" s="19">
        <v>2013</v>
      </c>
      <c r="BL99" s="19">
        <v>2046</v>
      </c>
      <c r="BM99" s="19">
        <v>2085</v>
      </c>
      <c r="BN99" s="19">
        <v>2065</v>
      </c>
      <c r="BO99" s="19">
        <v>2105</v>
      </c>
      <c r="BP99" s="19">
        <v>2216</v>
      </c>
      <c r="BQ99" s="19">
        <v>2353</v>
      </c>
      <c r="BR99" s="19">
        <v>2399</v>
      </c>
      <c r="BS99" s="19">
        <v>2312</v>
      </c>
      <c r="BT99" s="19">
        <v>2133</v>
      </c>
      <c r="BU99" s="19">
        <v>2018</v>
      </c>
      <c r="BV99" s="19">
        <v>1990</v>
      </c>
      <c r="BW99" s="19">
        <v>2050</v>
      </c>
      <c r="BX99" s="19">
        <v>2125</v>
      </c>
      <c r="BY99" s="19">
        <v>2155</v>
      </c>
      <c r="BZ99" s="19">
        <v>2250</v>
      </c>
      <c r="CA99" s="19">
        <v>2354</v>
      </c>
      <c r="CB99" s="19">
        <v>2447</v>
      </c>
      <c r="CC99" s="19">
        <v>2578</v>
      </c>
      <c r="CD99" s="19">
        <v>2526</v>
      </c>
      <c r="CE99" s="19">
        <v>2446</v>
      </c>
      <c r="CF99" s="19">
        <v>2236</v>
      </c>
      <c r="CG99" s="19">
        <v>2196</v>
      </c>
      <c r="CH99" s="49">
        <v>2174</v>
      </c>
      <c r="CI99" s="49">
        <v>2286</v>
      </c>
      <c r="CJ99" s="49">
        <v>2269</v>
      </c>
      <c r="CK99" s="49">
        <v>2265</v>
      </c>
      <c r="CL99" s="49">
        <v>2284</v>
      </c>
      <c r="CM99" s="49">
        <v>2311</v>
      </c>
      <c r="CN99" s="49">
        <v>2403</v>
      </c>
      <c r="CO99" s="17" t="s">
        <v>149</v>
      </c>
      <c r="CT99" t="s">
        <v>149</v>
      </c>
      <c r="CV99" t="s">
        <v>149</v>
      </c>
      <c r="CX99">
        <v>43100</v>
      </c>
      <c r="CY99">
        <v>42900</v>
      </c>
      <c r="CZ99">
        <v>42900</v>
      </c>
      <c r="DA99">
        <v>42200</v>
      </c>
      <c r="DB99">
        <v>42700</v>
      </c>
      <c r="DC99">
        <v>42300</v>
      </c>
      <c r="DD99">
        <v>41800</v>
      </c>
      <c r="DE99">
        <v>41700</v>
      </c>
      <c r="DF99">
        <v>42000</v>
      </c>
      <c r="DG99">
        <v>42500</v>
      </c>
      <c r="DH99">
        <v>42200</v>
      </c>
      <c r="DI99">
        <v>42200</v>
      </c>
      <c r="DJ99">
        <v>42700</v>
      </c>
      <c r="DK99">
        <v>42700</v>
      </c>
      <c r="DL99">
        <v>42000</v>
      </c>
      <c r="DM99">
        <v>42300</v>
      </c>
      <c r="DN99">
        <v>42000</v>
      </c>
      <c r="DO99">
        <v>42500</v>
      </c>
      <c r="DP99">
        <v>43000</v>
      </c>
      <c r="DQ99">
        <v>43300</v>
      </c>
      <c r="DR99">
        <v>42900</v>
      </c>
      <c r="DS99">
        <v>43600</v>
      </c>
      <c r="DT99">
        <v>43600</v>
      </c>
      <c r="DU99">
        <v>44100</v>
      </c>
      <c r="DV99">
        <v>44000</v>
      </c>
      <c r="DW99">
        <v>43600</v>
      </c>
      <c r="DX99">
        <v>43600</v>
      </c>
      <c r="DY99" s="19"/>
      <c r="DZ99" s="19"/>
      <c r="EA99" s="19"/>
      <c r="EB99" s="19"/>
      <c r="ED99" s="31">
        <f t="shared" si="27"/>
        <v>3.1693735498839908E-2</v>
      </c>
      <c r="EE99" s="31">
        <f t="shared" si="28"/>
        <v>2.9300699300699302E-2</v>
      </c>
      <c r="EF99" s="31">
        <f t="shared" si="29"/>
        <v>2.9860139860139859E-2</v>
      </c>
      <c r="EG99" s="31">
        <f t="shared" si="30"/>
        <v>3.1990521327014215E-2</v>
      </c>
      <c r="EH99" s="31">
        <f t="shared" si="31"/>
        <v>3.362997658079625E-2</v>
      </c>
      <c r="EI99" s="31">
        <f t="shared" si="32"/>
        <v>2.8628841607565011E-2</v>
      </c>
      <c r="EJ99" s="31">
        <f t="shared" si="33"/>
        <v>3.0741626794258372E-2</v>
      </c>
      <c r="EK99" s="31">
        <f t="shared" si="34"/>
        <v>3.2829736211031177E-2</v>
      </c>
      <c r="EL99" s="31">
        <f t="shared" si="35"/>
        <v>3.561904761904762E-2</v>
      </c>
      <c r="EM99" s="31">
        <f t="shared" si="36"/>
        <v>3.0541176470588235E-2</v>
      </c>
      <c r="EN99" s="31">
        <f t="shared" si="37"/>
        <v>3.4928909952606634E-2</v>
      </c>
      <c r="EO99" s="31">
        <f t="shared" si="38"/>
        <v>4.727488151658768E-2</v>
      </c>
      <c r="EP99" s="31">
        <f t="shared" si="39"/>
        <v>5.667447306791569E-2</v>
      </c>
      <c r="EQ99" s="31">
        <f t="shared" si="40"/>
        <v>5.2833723653395788E-2</v>
      </c>
      <c r="ER99" s="31">
        <f t="shared" si="41"/>
        <v>5.4333333333333331E-2</v>
      </c>
      <c r="ES99" s="31">
        <f t="shared" si="42"/>
        <v>5.8274231678486998E-2</v>
      </c>
      <c r="ET99" s="31">
        <f t="shared" si="43"/>
        <v>5.8738095238095235E-2</v>
      </c>
      <c r="EU99" s="31">
        <f t="shared" si="44"/>
        <v>4.7764705882352938E-2</v>
      </c>
      <c r="EV99" s="31">
        <f t="shared" si="45"/>
        <v>4.8488372093023258E-2</v>
      </c>
      <c r="EW99" s="31">
        <f t="shared" si="46"/>
        <v>5.1177829099307161E-2</v>
      </c>
      <c r="EX99" s="31">
        <f t="shared" si="47"/>
        <v>5.3892773892773894E-2</v>
      </c>
      <c r="EY99" s="31">
        <f t="shared" si="48"/>
        <v>4.5642201834862388E-2</v>
      </c>
      <c r="EZ99" s="31">
        <f t="shared" si="49"/>
        <v>4.9426605504587155E-2</v>
      </c>
      <c r="FA99" s="31">
        <f t="shared" si="50"/>
        <v>5.5487528344671203E-2</v>
      </c>
      <c r="FB99" s="50">
        <f t="shared" si="51"/>
        <v>5.5590909090909094E-2</v>
      </c>
      <c r="FC99" s="50">
        <f t="shared" si="52"/>
        <v>4.9862385321100919E-2</v>
      </c>
      <c r="FD99" s="50">
        <f t="shared" si="53"/>
        <v>5.1949541284403669E-2</v>
      </c>
    </row>
    <row r="100" spans="1:160" ht="15" x14ac:dyDescent="0.25">
      <c r="A100" s="17" t="s">
        <v>150</v>
      </c>
      <c r="B100" s="19">
        <v>4149</v>
      </c>
      <c r="C100" s="19">
        <v>4236</v>
      </c>
      <c r="D100" s="19">
        <v>4229</v>
      </c>
      <c r="E100" s="19">
        <v>4132</v>
      </c>
      <c r="F100" s="19">
        <v>4145</v>
      </c>
      <c r="G100" s="19">
        <v>4310</v>
      </c>
      <c r="H100" s="19">
        <v>4455</v>
      </c>
      <c r="I100" s="19">
        <v>4725</v>
      </c>
      <c r="J100" s="19">
        <v>5040</v>
      </c>
      <c r="K100" s="19">
        <v>5073</v>
      </c>
      <c r="L100" s="19">
        <v>5103</v>
      </c>
      <c r="M100" s="19">
        <v>5002</v>
      </c>
      <c r="N100" s="19">
        <v>4966</v>
      </c>
      <c r="O100" s="19">
        <v>4955</v>
      </c>
      <c r="P100" s="19">
        <v>4923</v>
      </c>
      <c r="Q100" s="19">
        <v>4912</v>
      </c>
      <c r="R100" s="19">
        <v>4667</v>
      </c>
      <c r="S100" s="19">
        <v>4509</v>
      </c>
      <c r="T100" s="19">
        <v>4499</v>
      </c>
      <c r="U100" s="19">
        <v>4675</v>
      </c>
      <c r="V100" s="19">
        <v>4640</v>
      </c>
      <c r="W100" s="19">
        <v>4587</v>
      </c>
      <c r="X100" s="19">
        <v>4441</v>
      </c>
      <c r="Y100" s="19">
        <v>4365</v>
      </c>
      <c r="Z100" s="19">
        <v>4276</v>
      </c>
      <c r="AA100" s="19">
        <v>4202</v>
      </c>
      <c r="AB100" s="19">
        <v>4232</v>
      </c>
      <c r="AC100" s="19">
        <v>4080</v>
      </c>
      <c r="AD100" s="19">
        <v>3759</v>
      </c>
      <c r="AE100" s="19">
        <v>3659</v>
      </c>
      <c r="AF100" s="19">
        <v>3777</v>
      </c>
      <c r="AG100" s="19">
        <v>3919</v>
      </c>
      <c r="AH100" s="19">
        <v>3966</v>
      </c>
      <c r="AI100" s="19">
        <v>3960</v>
      </c>
      <c r="AJ100" s="19">
        <v>4031</v>
      </c>
      <c r="AK100" s="19">
        <v>4183</v>
      </c>
      <c r="AL100" s="19">
        <v>4161</v>
      </c>
      <c r="AM100" s="19">
        <v>4329</v>
      </c>
      <c r="AN100" s="19">
        <v>4562</v>
      </c>
      <c r="AO100" s="19">
        <v>4675</v>
      </c>
      <c r="AP100" s="19">
        <v>4593</v>
      </c>
      <c r="AQ100" s="19">
        <v>5069</v>
      </c>
      <c r="AR100" s="19">
        <v>5456</v>
      </c>
      <c r="AS100" s="19">
        <v>5995</v>
      </c>
      <c r="AT100" s="19">
        <v>6988</v>
      </c>
      <c r="AU100" s="19">
        <v>7235</v>
      </c>
      <c r="AV100" s="19">
        <v>7374</v>
      </c>
      <c r="AW100" s="19">
        <v>7512</v>
      </c>
      <c r="AX100" s="19">
        <v>7392</v>
      </c>
      <c r="AY100" s="19">
        <v>7467</v>
      </c>
      <c r="AZ100" s="19">
        <v>7464</v>
      </c>
      <c r="BA100" s="19">
        <v>7444</v>
      </c>
      <c r="BB100" s="19">
        <v>7412</v>
      </c>
      <c r="BC100" s="19">
        <v>7390</v>
      </c>
      <c r="BD100" s="19">
        <v>7498</v>
      </c>
      <c r="BE100" s="19">
        <v>7807</v>
      </c>
      <c r="BF100" s="19">
        <v>7916</v>
      </c>
      <c r="BG100" s="19">
        <v>7817</v>
      </c>
      <c r="BH100" s="19">
        <v>7645</v>
      </c>
      <c r="BI100" s="19">
        <v>7345</v>
      </c>
      <c r="BJ100" s="19">
        <v>7060</v>
      </c>
      <c r="BK100" s="19">
        <v>7149</v>
      </c>
      <c r="BL100" s="19">
        <v>7217</v>
      </c>
      <c r="BM100" s="19">
        <v>7084</v>
      </c>
      <c r="BN100" s="19">
        <v>6917</v>
      </c>
      <c r="BO100" s="19">
        <v>6629</v>
      </c>
      <c r="BP100" s="19">
        <v>6684</v>
      </c>
      <c r="BQ100" s="19">
        <v>7133</v>
      </c>
      <c r="BR100" s="19">
        <v>7270</v>
      </c>
      <c r="BS100" s="19">
        <v>7263</v>
      </c>
      <c r="BT100" s="19">
        <v>7363</v>
      </c>
      <c r="BU100" s="19">
        <v>7400</v>
      </c>
      <c r="BV100" s="19">
        <v>7519</v>
      </c>
      <c r="BW100" s="19">
        <v>7758</v>
      </c>
      <c r="BX100" s="19">
        <v>7955</v>
      </c>
      <c r="BY100" s="19">
        <v>8010</v>
      </c>
      <c r="BZ100" s="19">
        <v>7816</v>
      </c>
      <c r="CA100" s="19">
        <v>7970</v>
      </c>
      <c r="CB100" s="19">
        <v>8072</v>
      </c>
      <c r="CC100" s="19">
        <v>8558</v>
      </c>
      <c r="CD100" s="19">
        <v>8867</v>
      </c>
      <c r="CE100" s="19">
        <v>8923</v>
      </c>
      <c r="CF100" s="19">
        <v>8747</v>
      </c>
      <c r="CG100" s="19">
        <v>8584</v>
      </c>
      <c r="CH100" s="49">
        <v>8340</v>
      </c>
      <c r="CI100" s="49">
        <v>8511</v>
      </c>
      <c r="CJ100" s="49">
        <v>8507</v>
      </c>
      <c r="CK100" s="49">
        <v>8386</v>
      </c>
      <c r="CL100" s="49">
        <v>8090</v>
      </c>
      <c r="CM100" s="49">
        <v>7883</v>
      </c>
      <c r="CN100" s="49">
        <v>7677</v>
      </c>
      <c r="CO100" s="17" t="s">
        <v>150</v>
      </c>
      <c r="CT100" t="s">
        <v>150</v>
      </c>
      <c r="CV100" t="s">
        <v>150</v>
      </c>
      <c r="CX100">
        <v>109800</v>
      </c>
      <c r="CY100">
        <v>111100</v>
      </c>
      <c r="CZ100">
        <v>108900</v>
      </c>
      <c r="DA100">
        <v>112200</v>
      </c>
      <c r="DB100">
        <v>113800</v>
      </c>
      <c r="DC100">
        <v>115800</v>
      </c>
      <c r="DD100">
        <v>117400</v>
      </c>
      <c r="DE100">
        <v>116300</v>
      </c>
      <c r="DF100">
        <v>115000</v>
      </c>
      <c r="DG100">
        <v>117100</v>
      </c>
      <c r="DH100">
        <v>118400</v>
      </c>
      <c r="DI100">
        <v>118900</v>
      </c>
      <c r="DJ100">
        <v>118700</v>
      </c>
      <c r="DK100">
        <v>119500</v>
      </c>
      <c r="DL100">
        <v>120600</v>
      </c>
      <c r="DM100">
        <v>122100</v>
      </c>
      <c r="DN100">
        <v>121500</v>
      </c>
      <c r="DO100">
        <v>121400</v>
      </c>
      <c r="DP100">
        <v>122200</v>
      </c>
      <c r="DQ100">
        <v>119900</v>
      </c>
      <c r="DR100">
        <v>121500</v>
      </c>
      <c r="DS100">
        <v>119300</v>
      </c>
      <c r="DT100">
        <v>119200</v>
      </c>
      <c r="DU100">
        <v>122300</v>
      </c>
      <c r="DV100">
        <v>122600</v>
      </c>
      <c r="DW100">
        <v>123400</v>
      </c>
      <c r="DX100">
        <v>126000</v>
      </c>
      <c r="DY100" s="19"/>
      <c r="DZ100" s="19"/>
      <c r="EA100" s="19"/>
      <c r="EB100" s="19"/>
      <c r="ED100" s="31">
        <f t="shared" si="27"/>
        <v>4.6202185792349727E-2</v>
      </c>
      <c r="EE100" s="31">
        <f t="shared" si="28"/>
        <v>4.4698469846984695E-2</v>
      </c>
      <c r="EF100" s="31">
        <f t="shared" si="29"/>
        <v>4.5105601469237831E-2</v>
      </c>
      <c r="EG100" s="31">
        <f t="shared" si="30"/>
        <v>4.0098039215686276E-2</v>
      </c>
      <c r="EH100" s="31">
        <f t="shared" si="31"/>
        <v>4.0307557117750442E-2</v>
      </c>
      <c r="EI100" s="31">
        <f t="shared" si="32"/>
        <v>3.6925734024179618E-2</v>
      </c>
      <c r="EJ100" s="31">
        <f t="shared" si="33"/>
        <v>3.475298126064736E-2</v>
      </c>
      <c r="EK100" s="31">
        <f t="shared" si="34"/>
        <v>3.247635425623388E-2</v>
      </c>
      <c r="EL100" s="31">
        <f t="shared" si="35"/>
        <v>3.4434782608695653E-2</v>
      </c>
      <c r="EM100" s="31">
        <f t="shared" si="36"/>
        <v>3.5533731853116993E-2</v>
      </c>
      <c r="EN100" s="31">
        <f t="shared" si="37"/>
        <v>3.94847972972973E-2</v>
      </c>
      <c r="EO100" s="31">
        <f t="shared" si="38"/>
        <v>4.5887300252312871E-2</v>
      </c>
      <c r="EP100" s="31">
        <f t="shared" si="39"/>
        <v>6.0951979780960404E-2</v>
      </c>
      <c r="EQ100" s="31">
        <f t="shared" si="40"/>
        <v>6.1857740585774056E-2</v>
      </c>
      <c r="ER100" s="31">
        <f t="shared" si="41"/>
        <v>6.1724709784411275E-2</v>
      </c>
      <c r="ES100" s="31">
        <f t="shared" si="42"/>
        <v>6.1408681408681408E-2</v>
      </c>
      <c r="ET100" s="31">
        <f t="shared" si="43"/>
        <v>6.4337448559670787E-2</v>
      </c>
      <c r="EU100" s="31">
        <f t="shared" si="44"/>
        <v>5.8154859967051067E-2</v>
      </c>
      <c r="EV100" s="31">
        <f t="shared" si="45"/>
        <v>5.7970540098199672E-2</v>
      </c>
      <c r="EW100" s="31">
        <f t="shared" si="46"/>
        <v>5.5746455379482904E-2</v>
      </c>
      <c r="EX100" s="31">
        <f t="shared" si="47"/>
        <v>5.9777777777777777E-2</v>
      </c>
      <c r="EY100" s="31">
        <f t="shared" si="48"/>
        <v>6.3025984911986591E-2</v>
      </c>
      <c r="EZ100" s="31">
        <f t="shared" si="49"/>
        <v>6.7197986577181207E-2</v>
      </c>
      <c r="FA100" s="31">
        <f t="shared" si="50"/>
        <v>6.6001635322976288E-2</v>
      </c>
      <c r="FB100" s="50">
        <f t="shared" si="51"/>
        <v>7.278140293637847E-2</v>
      </c>
      <c r="FC100" s="50">
        <f t="shared" si="52"/>
        <v>6.7585089141004862E-2</v>
      </c>
      <c r="FD100" s="50">
        <f t="shared" si="53"/>
        <v>6.6555555555555562E-2</v>
      </c>
    </row>
    <row r="101" spans="1:160" ht="15" x14ac:dyDescent="0.25">
      <c r="A101" s="17" t="s">
        <v>151</v>
      </c>
      <c r="B101" s="19">
        <v>8103</v>
      </c>
      <c r="C101" s="19">
        <v>8221</v>
      </c>
      <c r="D101" s="19">
        <v>8301</v>
      </c>
      <c r="E101" s="19">
        <v>8234</v>
      </c>
      <c r="F101" s="19">
        <v>8303</v>
      </c>
      <c r="G101" s="19">
        <v>8632</v>
      </c>
      <c r="H101" s="19">
        <v>8868</v>
      </c>
      <c r="I101" s="19">
        <v>9846</v>
      </c>
      <c r="J101" s="19">
        <v>10430</v>
      </c>
      <c r="K101" s="19">
        <v>10358</v>
      </c>
      <c r="L101" s="19">
        <v>10131</v>
      </c>
      <c r="M101" s="19">
        <v>9795</v>
      </c>
      <c r="N101" s="19">
        <v>9580</v>
      </c>
      <c r="O101" s="19">
        <v>9680</v>
      </c>
      <c r="P101" s="19">
        <v>9762</v>
      </c>
      <c r="Q101" s="19">
        <v>9694</v>
      </c>
      <c r="R101" s="19">
        <v>9396</v>
      </c>
      <c r="S101" s="19">
        <v>9356</v>
      </c>
      <c r="T101" s="19">
        <v>9280</v>
      </c>
      <c r="U101" s="19">
        <v>10009</v>
      </c>
      <c r="V101" s="19">
        <v>10083</v>
      </c>
      <c r="W101" s="19">
        <v>9969</v>
      </c>
      <c r="X101" s="19">
        <v>9331</v>
      </c>
      <c r="Y101" s="19">
        <v>8974</v>
      </c>
      <c r="Z101" s="19">
        <v>8453</v>
      </c>
      <c r="AA101" s="19">
        <v>8508</v>
      </c>
      <c r="AB101" s="19">
        <v>8402</v>
      </c>
      <c r="AC101" s="19">
        <v>7983</v>
      </c>
      <c r="AD101" s="19">
        <v>7744</v>
      </c>
      <c r="AE101" s="19">
        <v>7599</v>
      </c>
      <c r="AF101" s="19">
        <v>7574</v>
      </c>
      <c r="AG101" s="19">
        <v>8300</v>
      </c>
      <c r="AH101" s="19">
        <v>8376</v>
      </c>
      <c r="AI101" s="19">
        <v>8261</v>
      </c>
      <c r="AJ101" s="19">
        <v>8185</v>
      </c>
      <c r="AK101" s="19">
        <v>8174</v>
      </c>
      <c r="AL101" s="19">
        <v>8146</v>
      </c>
      <c r="AM101" s="19">
        <v>8715</v>
      </c>
      <c r="AN101" s="19">
        <v>9423</v>
      </c>
      <c r="AO101" s="19">
        <v>9769</v>
      </c>
      <c r="AP101" s="19">
        <v>10203</v>
      </c>
      <c r="AQ101" s="19">
        <v>11409</v>
      </c>
      <c r="AR101" s="19">
        <v>12796</v>
      </c>
      <c r="AS101" s="19">
        <v>14668</v>
      </c>
      <c r="AT101" s="19">
        <v>16887</v>
      </c>
      <c r="AU101" s="19">
        <v>17425</v>
      </c>
      <c r="AV101" s="19">
        <v>17847</v>
      </c>
      <c r="AW101" s="19">
        <v>17732</v>
      </c>
      <c r="AX101" s="19">
        <v>17345</v>
      </c>
      <c r="AY101" s="19">
        <v>17371</v>
      </c>
      <c r="AZ101" s="19">
        <v>17606</v>
      </c>
      <c r="BA101" s="19">
        <v>17388</v>
      </c>
      <c r="BB101" s="19">
        <v>17443</v>
      </c>
      <c r="BC101" s="19">
        <v>17115</v>
      </c>
      <c r="BD101" s="19">
        <v>17266</v>
      </c>
      <c r="BE101" s="19">
        <v>18401</v>
      </c>
      <c r="BF101" s="19">
        <v>18454</v>
      </c>
      <c r="BG101" s="19">
        <v>17787</v>
      </c>
      <c r="BH101" s="19">
        <v>17201</v>
      </c>
      <c r="BI101" s="19">
        <v>16111</v>
      </c>
      <c r="BJ101" s="19">
        <v>15308</v>
      </c>
      <c r="BK101" s="19">
        <v>15050</v>
      </c>
      <c r="BL101" s="19">
        <v>15024</v>
      </c>
      <c r="BM101" s="19">
        <v>15060</v>
      </c>
      <c r="BN101" s="19">
        <v>14513</v>
      </c>
      <c r="BO101" s="19">
        <v>14362</v>
      </c>
      <c r="BP101" s="19">
        <v>14711</v>
      </c>
      <c r="BQ101" s="19">
        <v>15605</v>
      </c>
      <c r="BR101" s="19">
        <v>15779</v>
      </c>
      <c r="BS101" s="19">
        <v>16018</v>
      </c>
      <c r="BT101" s="19">
        <v>15995</v>
      </c>
      <c r="BU101" s="19">
        <v>15652</v>
      </c>
      <c r="BV101" s="19">
        <v>15530</v>
      </c>
      <c r="BW101" s="19">
        <v>16041</v>
      </c>
      <c r="BX101" s="19">
        <v>16383</v>
      </c>
      <c r="BY101" s="19">
        <v>16454</v>
      </c>
      <c r="BZ101" s="19">
        <v>16004</v>
      </c>
      <c r="CA101" s="19">
        <v>15993</v>
      </c>
      <c r="CB101" s="19">
        <v>16099</v>
      </c>
      <c r="CC101" s="19">
        <v>17359</v>
      </c>
      <c r="CD101" s="19">
        <v>17681</v>
      </c>
      <c r="CE101" s="19">
        <v>17421</v>
      </c>
      <c r="CF101" s="19">
        <v>16765</v>
      </c>
      <c r="CG101" s="19">
        <v>16314</v>
      </c>
      <c r="CH101" s="49">
        <v>15661</v>
      </c>
      <c r="CI101" s="49">
        <v>15615</v>
      </c>
      <c r="CJ101" s="49">
        <v>15674</v>
      </c>
      <c r="CK101" s="49">
        <v>15328</v>
      </c>
      <c r="CL101" s="49">
        <v>15045</v>
      </c>
      <c r="CM101" s="49">
        <v>14697</v>
      </c>
      <c r="CN101" s="49">
        <v>14400</v>
      </c>
      <c r="CO101" s="17" t="s">
        <v>151</v>
      </c>
      <c r="CT101" t="s">
        <v>151</v>
      </c>
      <c r="CV101" t="s">
        <v>151</v>
      </c>
      <c r="CX101">
        <v>386800</v>
      </c>
      <c r="CY101">
        <v>386600</v>
      </c>
      <c r="CZ101">
        <v>383000</v>
      </c>
      <c r="DA101">
        <v>380100</v>
      </c>
      <c r="DB101">
        <v>383800</v>
      </c>
      <c r="DC101">
        <v>380000</v>
      </c>
      <c r="DD101">
        <v>379600</v>
      </c>
      <c r="DE101">
        <v>372200</v>
      </c>
      <c r="DF101">
        <v>374000</v>
      </c>
      <c r="DG101">
        <v>383600</v>
      </c>
      <c r="DH101">
        <v>387300</v>
      </c>
      <c r="DI101">
        <v>386100</v>
      </c>
      <c r="DJ101">
        <v>387900</v>
      </c>
      <c r="DK101">
        <v>390200</v>
      </c>
      <c r="DL101">
        <v>392200</v>
      </c>
      <c r="DM101">
        <v>391900</v>
      </c>
      <c r="DN101">
        <v>387000</v>
      </c>
      <c r="DO101">
        <v>384700</v>
      </c>
      <c r="DP101">
        <v>378200</v>
      </c>
      <c r="DQ101">
        <v>380000</v>
      </c>
      <c r="DR101">
        <v>382200</v>
      </c>
      <c r="DS101">
        <v>383900</v>
      </c>
      <c r="DT101">
        <v>381800</v>
      </c>
      <c r="DU101">
        <v>383900</v>
      </c>
      <c r="DV101">
        <v>380100</v>
      </c>
      <c r="DW101">
        <v>382400</v>
      </c>
      <c r="DX101">
        <v>380400</v>
      </c>
      <c r="DY101" s="19"/>
      <c r="DZ101" s="19"/>
      <c r="EA101" s="19"/>
      <c r="EB101" s="19"/>
      <c r="ED101" s="31">
        <f t="shared" si="27"/>
        <v>2.6778697001034125E-2</v>
      </c>
      <c r="EE101" s="31">
        <f t="shared" si="28"/>
        <v>2.4780134505949302E-2</v>
      </c>
      <c r="EF101" s="31">
        <f t="shared" si="29"/>
        <v>2.5310704960835508E-2</v>
      </c>
      <c r="EG101" s="31">
        <f t="shared" si="30"/>
        <v>2.4414627729544856E-2</v>
      </c>
      <c r="EH101" s="31">
        <f t="shared" si="31"/>
        <v>2.5974465867639396E-2</v>
      </c>
      <c r="EI101" s="31">
        <f t="shared" si="32"/>
        <v>2.2244736842105262E-2</v>
      </c>
      <c r="EJ101" s="31">
        <f t="shared" si="33"/>
        <v>2.1030031612223395E-2</v>
      </c>
      <c r="EK101" s="31">
        <f t="shared" si="34"/>
        <v>2.0349274583557227E-2</v>
      </c>
      <c r="EL101" s="31">
        <f t="shared" si="35"/>
        <v>2.2088235294117648E-2</v>
      </c>
      <c r="EM101" s="31">
        <f t="shared" si="36"/>
        <v>2.1235662148070909E-2</v>
      </c>
      <c r="EN101" s="31">
        <f t="shared" si="37"/>
        <v>2.5223341079266718E-2</v>
      </c>
      <c r="EO101" s="31">
        <f t="shared" si="38"/>
        <v>3.3141673141673142E-2</v>
      </c>
      <c r="EP101" s="31">
        <f t="shared" si="39"/>
        <v>4.4921371487496781E-2</v>
      </c>
      <c r="EQ101" s="31">
        <f t="shared" si="40"/>
        <v>4.4451563300871348E-2</v>
      </c>
      <c r="ER101" s="31">
        <f t="shared" si="41"/>
        <v>4.4334523202447733E-2</v>
      </c>
      <c r="ES101" s="31">
        <f t="shared" si="42"/>
        <v>4.4057157438121969E-2</v>
      </c>
      <c r="ET101" s="31">
        <f t="shared" si="43"/>
        <v>4.596124031007752E-2</v>
      </c>
      <c r="EU101" s="31">
        <f t="shared" si="44"/>
        <v>3.9792045749935015E-2</v>
      </c>
      <c r="EV101" s="31">
        <f t="shared" si="45"/>
        <v>3.9820200951877313E-2</v>
      </c>
      <c r="EW101" s="31">
        <f t="shared" si="46"/>
        <v>3.8713157894736845E-2</v>
      </c>
      <c r="EX101" s="31">
        <f t="shared" si="47"/>
        <v>4.1909994767137623E-2</v>
      </c>
      <c r="EY101" s="31">
        <f t="shared" si="48"/>
        <v>4.0453243032039593E-2</v>
      </c>
      <c r="EZ101" s="31">
        <f t="shared" si="49"/>
        <v>4.309586170770037E-2</v>
      </c>
      <c r="FA101" s="31">
        <f t="shared" si="50"/>
        <v>4.1935399843709302E-2</v>
      </c>
      <c r="FB101" s="50">
        <f t="shared" si="51"/>
        <v>4.583267561168114E-2</v>
      </c>
      <c r="FC101" s="50">
        <f t="shared" si="52"/>
        <v>4.0954497907949791E-2</v>
      </c>
      <c r="FD101" s="50">
        <f t="shared" si="53"/>
        <v>4.0294426919032594E-2</v>
      </c>
    </row>
    <row r="102" spans="1:160" ht="15" x14ac:dyDescent="0.25">
      <c r="A102" s="17" t="s">
        <v>152</v>
      </c>
      <c r="B102" s="19">
        <v>346</v>
      </c>
      <c r="C102" s="19">
        <v>359</v>
      </c>
      <c r="D102" s="19">
        <v>373</v>
      </c>
      <c r="E102" s="19">
        <v>375</v>
      </c>
      <c r="F102" s="19">
        <v>387</v>
      </c>
      <c r="G102" s="19">
        <v>404</v>
      </c>
      <c r="H102" s="19">
        <v>421</v>
      </c>
      <c r="I102" s="19">
        <v>474</v>
      </c>
      <c r="J102" s="19">
        <v>482</v>
      </c>
      <c r="K102" s="19">
        <v>462</v>
      </c>
      <c r="L102" s="19">
        <v>433</v>
      </c>
      <c r="M102" s="19">
        <v>416</v>
      </c>
      <c r="N102" s="19">
        <v>392</v>
      </c>
      <c r="O102" s="19">
        <v>384</v>
      </c>
      <c r="P102" s="19">
        <v>413</v>
      </c>
      <c r="Q102" s="19">
        <v>434</v>
      </c>
      <c r="R102" s="19">
        <v>460</v>
      </c>
      <c r="S102" s="19">
        <v>472</v>
      </c>
      <c r="T102" s="19">
        <v>459</v>
      </c>
      <c r="U102" s="19">
        <v>491</v>
      </c>
      <c r="V102" s="19">
        <v>511</v>
      </c>
      <c r="W102" s="19">
        <v>482</v>
      </c>
      <c r="X102" s="19">
        <v>423</v>
      </c>
      <c r="Y102" s="19">
        <v>405</v>
      </c>
      <c r="Z102" s="19">
        <v>378</v>
      </c>
      <c r="AA102" s="19">
        <v>393</v>
      </c>
      <c r="AB102" s="19">
        <v>401</v>
      </c>
      <c r="AC102" s="19">
        <v>371</v>
      </c>
      <c r="AD102" s="19">
        <v>364</v>
      </c>
      <c r="AE102" s="19">
        <v>362</v>
      </c>
      <c r="AF102" s="19">
        <v>345</v>
      </c>
      <c r="AG102" s="19">
        <v>388</v>
      </c>
      <c r="AH102" s="19">
        <v>395</v>
      </c>
      <c r="AI102" s="19">
        <v>390</v>
      </c>
      <c r="AJ102" s="19">
        <v>365</v>
      </c>
      <c r="AK102" s="19">
        <v>350</v>
      </c>
      <c r="AL102" s="19">
        <v>324</v>
      </c>
      <c r="AM102" s="19">
        <v>346</v>
      </c>
      <c r="AN102" s="19">
        <v>403</v>
      </c>
      <c r="AO102" s="19">
        <v>442</v>
      </c>
      <c r="AP102" s="19">
        <v>453</v>
      </c>
      <c r="AQ102" s="19">
        <v>535</v>
      </c>
      <c r="AR102" s="19">
        <v>610</v>
      </c>
      <c r="AS102" s="19">
        <v>688</v>
      </c>
      <c r="AT102" s="19">
        <v>806</v>
      </c>
      <c r="AU102" s="19">
        <v>820</v>
      </c>
      <c r="AV102" s="19">
        <v>818</v>
      </c>
      <c r="AW102" s="19">
        <v>818</v>
      </c>
      <c r="AX102" s="19">
        <v>798</v>
      </c>
      <c r="AY102" s="19">
        <v>845</v>
      </c>
      <c r="AZ102" s="19">
        <v>859</v>
      </c>
      <c r="BA102" s="19">
        <v>834</v>
      </c>
      <c r="BB102" s="19">
        <v>847</v>
      </c>
      <c r="BC102" s="19">
        <v>823</v>
      </c>
      <c r="BD102" s="19">
        <v>814</v>
      </c>
      <c r="BE102" s="19">
        <v>854</v>
      </c>
      <c r="BF102" s="19">
        <v>859</v>
      </c>
      <c r="BG102" s="19">
        <v>797</v>
      </c>
      <c r="BH102" s="19">
        <v>745</v>
      </c>
      <c r="BI102" s="19">
        <v>705</v>
      </c>
      <c r="BJ102" s="19">
        <v>659</v>
      </c>
      <c r="BK102" s="19">
        <v>674</v>
      </c>
      <c r="BL102" s="19">
        <v>707</v>
      </c>
      <c r="BM102" s="19">
        <v>728</v>
      </c>
      <c r="BN102" s="19">
        <v>722</v>
      </c>
      <c r="BO102" s="19">
        <v>745</v>
      </c>
      <c r="BP102" s="19">
        <v>775</v>
      </c>
      <c r="BQ102" s="19">
        <v>796</v>
      </c>
      <c r="BR102" s="19">
        <v>853</v>
      </c>
      <c r="BS102" s="19">
        <v>822</v>
      </c>
      <c r="BT102" s="19">
        <v>754</v>
      </c>
      <c r="BU102" s="19">
        <v>708</v>
      </c>
      <c r="BV102" s="19">
        <v>702</v>
      </c>
      <c r="BW102" s="19">
        <v>724</v>
      </c>
      <c r="BX102" s="19">
        <v>763</v>
      </c>
      <c r="BY102" s="19">
        <v>787</v>
      </c>
      <c r="BZ102" s="19">
        <v>747</v>
      </c>
      <c r="CA102" s="19">
        <v>766</v>
      </c>
      <c r="CB102" s="19">
        <v>767</v>
      </c>
      <c r="CC102" s="19">
        <v>835</v>
      </c>
      <c r="CD102" s="19">
        <v>832</v>
      </c>
      <c r="CE102" s="19">
        <v>829</v>
      </c>
      <c r="CF102" s="19">
        <v>763</v>
      </c>
      <c r="CG102" s="19">
        <v>748</v>
      </c>
      <c r="CH102" s="49">
        <v>670</v>
      </c>
      <c r="CI102" s="49">
        <v>733</v>
      </c>
      <c r="CJ102" s="49">
        <v>759</v>
      </c>
      <c r="CK102" s="49">
        <v>728</v>
      </c>
      <c r="CL102" s="49">
        <v>694</v>
      </c>
      <c r="CM102" s="49">
        <v>671</v>
      </c>
      <c r="CN102" s="49">
        <v>655</v>
      </c>
      <c r="CO102" s="17" t="s">
        <v>152</v>
      </c>
      <c r="CT102" t="s">
        <v>152</v>
      </c>
      <c r="CV102" t="s">
        <v>152</v>
      </c>
      <c r="CX102">
        <v>35900</v>
      </c>
      <c r="CY102">
        <v>35000</v>
      </c>
      <c r="CZ102">
        <v>35400</v>
      </c>
      <c r="DA102">
        <v>33100</v>
      </c>
      <c r="DB102">
        <v>33500</v>
      </c>
      <c r="DC102">
        <v>32300</v>
      </c>
      <c r="DD102">
        <v>31000</v>
      </c>
      <c r="DE102">
        <v>30400</v>
      </c>
      <c r="DF102">
        <v>32100</v>
      </c>
      <c r="DG102">
        <v>33400</v>
      </c>
      <c r="DH102">
        <v>33700</v>
      </c>
      <c r="DI102">
        <v>34300</v>
      </c>
      <c r="DJ102">
        <v>32700</v>
      </c>
      <c r="DK102">
        <v>32700</v>
      </c>
      <c r="DL102">
        <v>32300</v>
      </c>
      <c r="DM102">
        <v>31100</v>
      </c>
      <c r="DN102">
        <v>32700</v>
      </c>
      <c r="DO102">
        <v>32500</v>
      </c>
      <c r="DP102">
        <v>31800</v>
      </c>
      <c r="DQ102">
        <v>33800</v>
      </c>
      <c r="DR102">
        <v>33200</v>
      </c>
      <c r="DS102">
        <v>35300</v>
      </c>
      <c r="DT102">
        <v>34700</v>
      </c>
      <c r="DU102">
        <v>34600</v>
      </c>
      <c r="DV102">
        <v>34100</v>
      </c>
      <c r="DW102">
        <v>32500</v>
      </c>
      <c r="DX102">
        <v>31300</v>
      </c>
      <c r="DY102" s="19"/>
      <c r="DZ102" s="19"/>
      <c r="EA102" s="19"/>
      <c r="EB102" s="19"/>
      <c r="ED102" s="31">
        <f t="shared" si="27"/>
        <v>1.2869080779944289E-2</v>
      </c>
      <c r="EE102" s="31">
        <f t="shared" si="28"/>
        <v>1.12E-2</v>
      </c>
      <c r="EF102" s="31">
        <f t="shared" si="29"/>
        <v>1.2259887005649717E-2</v>
      </c>
      <c r="EG102" s="31">
        <f t="shared" si="30"/>
        <v>1.3867069486404834E-2</v>
      </c>
      <c r="EH102" s="31">
        <f t="shared" si="31"/>
        <v>1.4388059701492538E-2</v>
      </c>
      <c r="EI102" s="31">
        <f t="shared" si="32"/>
        <v>1.1702786377708978E-2</v>
      </c>
      <c r="EJ102" s="31">
        <f t="shared" si="33"/>
        <v>1.1967741935483871E-2</v>
      </c>
      <c r="EK102" s="31">
        <f t="shared" si="34"/>
        <v>1.1348684210526316E-2</v>
      </c>
      <c r="EL102" s="31">
        <f t="shared" si="35"/>
        <v>1.2149532710280374E-2</v>
      </c>
      <c r="EM102" s="31">
        <f t="shared" si="36"/>
        <v>9.7005988023952088E-3</v>
      </c>
      <c r="EN102" s="31">
        <f t="shared" si="37"/>
        <v>1.311572700296736E-2</v>
      </c>
      <c r="EO102" s="31">
        <f t="shared" si="38"/>
        <v>1.7784256559766762E-2</v>
      </c>
      <c r="EP102" s="31">
        <f t="shared" si="39"/>
        <v>2.5076452599388378E-2</v>
      </c>
      <c r="EQ102" s="31">
        <f t="shared" si="40"/>
        <v>2.4403669724770642E-2</v>
      </c>
      <c r="ER102" s="31">
        <f t="shared" si="41"/>
        <v>2.5820433436532508E-2</v>
      </c>
      <c r="ES102" s="31">
        <f t="shared" si="42"/>
        <v>2.617363344051447E-2</v>
      </c>
      <c r="ET102" s="31">
        <f t="shared" si="43"/>
        <v>2.4373088685015292E-2</v>
      </c>
      <c r="EU102" s="31">
        <f t="shared" si="44"/>
        <v>2.0276923076923078E-2</v>
      </c>
      <c r="EV102" s="31">
        <f t="shared" si="45"/>
        <v>2.2893081761006288E-2</v>
      </c>
      <c r="EW102" s="31">
        <f t="shared" si="46"/>
        <v>2.2928994082840236E-2</v>
      </c>
      <c r="EX102" s="31">
        <f t="shared" si="47"/>
        <v>2.4759036144578313E-2</v>
      </c>
      <c r="EY102" s="31">
        <f t="shared" si="48"/>
        <v>1.9886685552407933E-2</v>
      </c>
      <c r="EZ102" s="31">
        <f t="shared" si="49"/>
        <v>2.2680115273775215E-2</v>
      </c>
      <c r="FA102" s="31">
        <f t="shared" si="50"/>
        <v>2.2167630057803468E-2</v>
      </c>
      <c r="FB102" s="50">
        <f t="shared" si="51"/>
        <v>2.4310850439882698E-2</v>
      </c>
      <c r="FC102" s="50">
        <f t="shared" si="52"/>
        <v>2.0615384615384615E-2</v>
      </c>
      <c r="FD102" s="50">
        <f t="shared" si="53"/>
        <v>2.3258785942492012E-2</v>
      </c>
    </row>
    <row r="103" spans="1:160" ht="15" x14ac:dyDescent="0.25">
      <c r="A103" s="17" t="s">
        <v>153</v>
      </c>
      <c r="B103" s="19">
        <v>4839</v>
      </c>
      <c r="C103" s="19">
        <v>4932</v>
      </c>
      <c r="D103" s="19">
        <v>5067</v>
      </c>
      <c r="E103" s="19">
        <v>4860</v>
      </c>
      <c r="F103" s="19">
        <v>5046</v>
      </c>
      <c r="G103" s="19">
        <v>5155</v>
      </c>
      <c r="H103" s="19">
        <v>5547</v>
      </c>
      <c r="I103" s="19">
        <v>5963</v>
      </c>
      <c r="J103" s="19">
        <v>6139</v>
      </c>
      <c r="K103" s="19">
        <v>6197</v>
      </c>
      <c r="L103" s="19">
        <v>6108</v>
      </c>
      <c r="M103" s="19">
        <v>5826</v>
      </c>
      <c r="N103" s="19">
        <v>5643</v>
      </c>
      <c r="O103" s="19">
        <v>5584</v>
      </c>
      <c r="P103" s="19">
        <v>5701</v>
      </c>
      <c r="Q103" s="19">
        <v>5603</v>
      </c>
      <c r="R103" s="19">
        <v>5470</v>
      </c>
      <c r="S103" s="19">
        <v>5750</v>
      </c>
      <c r="T103" s="19">
        <v>6023</v>
      </c>
      <c r="U103" s="19">
        <v>6461</v>
      </c>
      <c r="V103" s="19">
        <v>6523</v>
      </c>
      <c r="W103" s="19">
        <v>6242</v>
      </c>
      <c r="X103" s="19">
        <v>5518</v>
      </c>
      <c r="Y103" s="19">
        <v>5390</v>
      </c>
      <c r="Z103" s="19">
        <v>5015</v>
      </c>
      <c r="AA103" s="19">
        <v>4936</v>
      </c>
      <c r="AB103" s="19">
        <v>4917</v>
      </c>
      <c r="AC103" s="19">
        <v>4672</v>
      </c>
      <c r="AD103" s="19">
        <v>4627</v>
      </c>
      <c r="AE103" s="19">
        <v>4613</v>
      </c>
      <c r="AF103" s="19">
        <v>4827</v>
      </c>
      <c r="AG103" s="19">
        <v>5223</v>
      </c>
      <c r="AH103" s="19">
        <v>5213</v>
      </c>
      <c r="AI103" s="19">
        <v>4853</v>
      </c>
      <c r="AJ103" s="19">
        <v>4592</v>
      </c>
      <c r="AK103" s="19">
        <v>4580</v>
      </c>
      <c r="AL103" s="19">
        <v>4552</v>
      </c>
      <c r="AM103" s="19">
        <v>4967</v>
      </c>
      <c r="AN103" s="19">
        <v>5766</v>
      </c>
      <c r="AO103" s="19">
        <v>5787</v>
      </c>
      <c r="AP103" s="19">
        <v>6372</v>
      </c>
      <c r="AQ103" s="19">
        <v>7381</v>
      </c>
      <c r="AR103" s="19">
        <v>8567</v>
      </c>
      <c r="AS103" s="19">
        <v>9611</v>
      </c>
      <c r="AT103" s="19">
        <v>11336</v>
      </c>
      <c r="AU103" s="19">
        <v>11432</v>
      </c>
      <c r="AV103" s="19">
        <v>11499</v>
      </c>
      <c r="AW103" s="19">
        <v>11204</v>
      </c>
      <c r="AX103" s="19">
        <v>10522</v>
      </c>
      <c r="AY103" s="19">
        <v>10387</v>
      </c>
      <c r="AZ103" s="19">
        <v>10267</v>
      </c>
      <c r="BA103" s="19">
        <v>10081</v>
      </c>
      <c r="BB103" s="19">
        <v>9645</v>
      </c>
      <c r="BC103" s="19">
        <v>9837</v>
      </c>
      <c r="BD103" s="19">
        <v>9734</v>
      </c>
      <c r="BE103" s="19">
        <v>10704</v>
      </c>
      <c r="BF103" s="19">
        <v>10766</v>
      </c>
      <c r="BG103" s="19">
        <v>10328</v>
      </c>
      <c r="BH103" s="19">
        <v>9463</v>
      </c>
      <c r="BI103" s="19">
        <v>8714</v>
      </c>
      <c r="BJ103" s="19">
        <v>8292</v>
      </c>
      <c r="BK103" s="19">
        <v>8269</v>
      </c>
      <c r="BL103" s="19">
        <v>8208</v>
      </c>
      <c r="BM103" s="19">
        <v>8188</v>
      </c>
      <c r="BN103" s="19">
        <v>8215</v>
      </c>
      <c r="BO103" s="19">
        <v>8660</v>
      </c>
      <c r="BP103" s="19">
        <v>8878</v>
      </c>
      <c r="BQ103" s="19">
        <v>9659</v>
      </c>
      <c r="BR103" s="19">
        <v>10159</v>
      </c>
      <c r="BS103" s="19">
        <v>9988</v>
      </c>
      <c r="BT103" s="19">
        <v>9451</v>
      </c>
      <c r="BU103" s="19">
        <v>8999</v>
      </c>
      <c r="BV103" s="19">
        <v>8855</v>
      </c>
      <c r="BW103" s="19">
        <v>9104</v>
      </c>
      <c r="BX103" s="19">
        <v>9409</v>
      </c>
      <c r="BY103" s="19">
        <v>9556</v>
      </c>
      <c r="BZ103" s="19">
        <v>9516</v>
      </c>
      <c r="CA103" s="19">
        <v>9829</v>
      </c>
      <c r="CB103" s="19">
        <v>10194</v>
      </c>
      <c r="CC103" s="19">
        <v>10979</v>
      </c>
      <c r="CD103" s="19">
        <v>11315</v>
      </c>
      <c r="CE103" s="19">
        <v>11009</v>
      </c>
      <c r="CF103" s="19">
        <v>10158</v>
      </c>
      <c r="CG103" s="19">
        <v>9767</v>
      </c>
      <c r="CH103" s="49">
        <v>9327</v>
      </c>
      <c r="CI103" s="49">
        <v>9271</v>
      </c>
      <c r="CJ103" s="49">
        <v>9273</v>
      </c>
      <c r="CK103" s="49">
        <v>9010</v>
      </c>
      <c r="CL103" s="49">
        <v>9205</v>
      </c>
      <c r="CM103" s="49">
        <v>9207</v>
      </c>
      <c r="CN103" s="49">
        <v>9273</v>
      </c>
      <c r="CO103" s="17" t="s">
        <v>153</v>
      </c>
      <c r="CT103" t="s">
        <v>153</v>
      </c>
      <c r="CV103" t="s">
        <v>153</v>
      </c>
      <c r="CX103">
        <v>346800</v>
      </c>
      <c r="CY103">
        <v>350500</v>
      </c>
      <c r="CZ103">
        <v>350000</v>
      </c>
      <c r="DA103">
        <v>348100</v>
      </c>
      <c r="DB103">
        <v>350700</v>
      </c>
      <c r="DC103">
        <v>354500</v>
      </c>
      <c r="DD103">
        <v>357300</v>
      </c>
      <c r="DE103">
        <v>354000</v>
      </c>
      <c r="DF103">
        <v>353800</v>
      </c>
      <c r="DG103">
        <v>357000</v>
      </c>
      <c r="DH103">
        <v>357300</v>
      </c>
      <c r="DI103">
        <v>360200</v>
      </c>
      <c r="DJ103">
        <v>365200</v>
      </c>
      <c r="DK103">
        <v>361900</v>
      </c>
      <c r="DL103">
        <v>360800</v>
      </c>
      <c r="DM103">
        <v>360700</v>
      </c>
      <c r="DN103">
        <v>353200</v>
      </c>
      <c r="DO103">
        <v>353700</v>
      </c>
      <c r="DP103">
        <v>353700</v>
      </c>
      <c r="DQ103">
        <v>348800</v>
      </c>
      <c r="DR103">
        <v>348600</v>
      </c>
      <c r="DS103">
        <v>342100</v>
      </c>
      <c r="DT103">
        <v>344200</v>
      </c>
      <c r="DU103">
        <v>347700</v>
      </c>
      <c r="DV103">
        <v>351900</v>
      </c>
      <c r="DW103">
        <v>353700</v>
      </c>
      <c r="DX103">
        <v>351500</v>
      </c>
      <c r="DY103" s="19"/>
      <c r="DZ103" s="19"/>
      <c r="EA103" s="19"/>
      <c r="EB103" s="19"/>
      <c r="ED103" s="31">
        <f t="shared" si="27"/>
        <v>1.7869088811995386E-2</v>
      </c>
      <c r="EE103" s="31">
        <f t="shared" si="28"/>
        <v>1.6099857346647647E-2</v>
      </c>
      <c r="EF103" s="31">
        <f t="shared" si="29"/>
        <v>1.6008571428571428E-2</v>
      </c>
      <c r="EG103" s="31">
        <f t="shared" si="30"/>
        <v>1.730249928181557E-2</v>
      </c>
      <c r="EH103" s="31">
        <f t="shared" si="31"/>
        <v>1.7798688337610492E-2</v>
      </c>
      <c r="EI103" s="31">
        <f t="shared" si="32"/>
        <v>1.4146685472496473E-2</v>
      </c>
      <c r="EJ103" s="31">
        <f t="shared" si="33"/>
        <v>1.3075846627483907E-2</v>
      </c>
      <c r="EK103" s="31">
        <f t="shared" si="34"/>
        <v>1.3635593220338983E-2</v>
      </c>
      <c r="EL103" s="31">
        <f t="shared" si="35"/>
        <v>1.3716789146410401E-2</v>
      </c>
      <c r="EM103" s="31">
        <f t="shared" si="36"/>
        <v>1.2750700280112045E-2</v>
      </c>
      <c r="EN103" s="31">
        <f t="shared" si="37"/>
        <v>1.619647355163728E-2</v>
      </c>
      <c r="EO103" s="31">
        <f t="shared" si="38"/>
        <v>2.3784008883953361E-2</v>
      </c>
      <c r="EP103" s="31">
        <f t="shared" si="39"/>
        <v>3.1303395399780942E-2</v>
      </c>
      <c r="EQ103" s="31">
        <f t="shared" si="40"/>
        <v>2.9074329925393754E-2</v>
      </c>
      <c r="ER103" s="31">
        <f t="shared" si="41"/>
        <v>2.7940687361419067E-2</v>
      </c>
      <c r="ES103" s="31">
        <f t="shared" si="42"/>
        <v>2.6986415303576379E-2</v>
      </c>
      <c r="ET103" s="31">
        <f t="shared" si="43"/>
        <v>2.9241223103057757E-2</v>
      </c>
      <c r="EU103" s="31">
        <f t="shared" si="44"/>
        <v>2.344359626802375E-2</v>
      </c>
      <c r="EV103" s="31">
        <f t="shared" si="45"/>
        <v>2.3149561775515973E-2</v>
      </c>
      <c r="EW103" s="31">
        <f t="shared" si="46"/>
        <v>2.5452981651376147E-2</v>
      </c>
      <c r="EX103" s="31">
        <f t="shared" si="47"/>
        <v>2.8651749856569132E-2</v>
      </c>
      <c r="EY103" s="31">
        <f t="shared" si="48"/>
        <v>2.5884244372990355E-2</v>
      </c>
      <c r="EZ103" s="31">
        <f t="shared" si="49"/>
        <v>2.7762928529924461E-2</v>
      </c>
      <c r="FA103" s="31">
        <f t="shared" si="50"/>
        <v>2.9318377911993099E-2</v>
      </c>
      <c r="FB103" s="50">
        <f t="shared" si="51"/>
        <v>3.1284455811310029E-2</v>
      </c>
      <c r="FC103" s="50">
        <f t="shared" si="52"/>
        <v>2.6369804919423239E-2</v>
      </c>
      <c r="FD103" s="50">
        <f t="shared" si="53"/>
        <v>2.5633001422475106E-2</v>
      </c>
    </row>
    <row r="104" spans="1:160" ht="15" x14ac:dyDescent="0.25">
      <c r="A104" s="17" t="s">
        <v>154</v>
      </c>
      <c r="B104" s="19">
        <v>5087</v>
      </c>
      <c r="C104" s="19">
        <v>5228</v>
      </c>
      <c r="D104" s="19">
        <v>5302</v>
      </c>
      <c r="E104" s="19">
        <v>5299</v>
      </c>
      <c r="F104" s="19">
        <v>5401</v>
      </c>
      <c r="G104" s="19">
        <v>5546</v>
      </c>
      <c r="H104" s="19">
        <v>5672</v>
      </c>
      <c r="I104" s="19">
        <v>6164</v>
      </c>
      <c r="J104" s="19">
        <v>6430</v>
      </c>
      <c r="K104" s="19">
        <v>6278</v>
      </c>
      <c r="L104" s="19">
        <v>6127</v>
      </c>
      <c r="M104" s="19">
        <v>6078</v>
      </c>
      <c r="N104" s="19">
        <v>5615</v>
      </c>
      <c r="O104" s="19">
        <v>5816</v>
      </c>
      <c r="P104" s="19">
        <v>5598</v>
      </c>
      <c r="Q104" s="19">
        <v>5757</v>
      </c>
      <c r="R104" s="19">
        <v>5564</v>
      </c>
      <c r="S104" s="19">
        <v>5435</v>
      </c>
      <c r="T104" s="19">
        <v>5355</v>
      </c>
      <c r="U104" s="19">
        <v>5739</v>
      </c>
      <c r="V104" s="19">
        <v>5845</v>
      </c>
      <c r="W104" s="19">
        <v>5797</v>
      </c>
      <c r="X104" s="19">
        <v>5511</v>
      </c>
      <c r="Y104" s="19">
        <v>5305</v>
      </c>
      <c r="Z104" s="19">
        <v>5183</v>
      </c>
      <c r="AA104" s="19">
        <v>5169</v>
      </c>
      <c r="AB104" s="19">
        <v>5082</v>
      </c>
      <c r="AC104" s="19">
        <v>4788</v>
      </c>
      <c r="AD104" s="19">
        <v>4709</v>
      </c>
      <c r="AE104" s="19">
        <v>4624</v>
      </c>
      <c r="AF104" s="19">
        <v>4645</v>
      </c>
      <c r="AG104" s="19">
        <v>4997</v>
      </c>
      <c r="AH104" s="19">
        <v>5237</v>
      </c>
      <c r="AI104" s="19">
        <v>5185</v>
      </c>
      <c r="AJ104" s="19">
        <v>5151</v>
      </c>
      <c r="AK104" s="19">
        <v>5188</v>
      </c>
      <c r="AL104" s="19">
        <v>5164</v>
      </c>
      <c r="AM104" s="19">
        <v>5366</v>
      </c>
      <c r="AN104" s="19">
        <v>5849</v>
      </c>
      <c r="AO104" s="19">
        <v>6008</v>
      </c>
      <c r="AP104" s="19">
        <v>6287</v>
      </c>
      <c r="AQ104" s="19">
        <v>6759</v>
      </c>
      <c r="AR104" s="19">
        <v>7353</v>
      </c>
      <c r="AS104" s="19">
        <v>8243</v>
      </c>
      <c r="AT104" s="19">
        <v>9439</v>
      </c>
      <c r="AU104" s="19">
        <v>9759</v>
      </c>
      <c r="AV104" s="19">
        <v>10089</v>
      </c>
      <c r="AW104" s="19">
        <v>10274</v>
      </c>
      <c r="AX104" s="19">
        <v>10210</v>
      </c>
      <c r="AY104" s="19">
        <v>10237</v>
      </c>
      <c r="AZ104" s="19">
        <v>10350</v>
      </c>
      <c r="BA104" s="19">
        <v>10067</v>
      </c>
      <c r="BB104" s="19">
        <v>10059</v>
      </c>
      <c r="BC104" s="19">
        <v>10035</v>
      </c>
      <c r="BD104" s="19">
        <v>10174</v>
      </c>
      <c r="BE104" s="19">
        <v>10723</v>
      </c>
      <c r="BF104" s="19">
        <v>10847</v>
      </c>
      <c r="BG104" s="19">
        <v>10763</v>
      </c>
      <c r="BH104" s="19">
        <v>10415</v>
      </c>
      <c r="BI104" s="19">
        <v>9965</v>
      </c>
      <c r="BJ104" s="19">
        <v>9438</v>
      </c>
      <c r="BK104" s="19">
        <v>9264</v>
      </c>
      <c r="BL104" s="19">
        <v>8992</v>
      </c>
      <c r="BM104" s="19">
        <v>8899</v>
      </c>
      <c r="BN104" s="19">
        <v>8522</v>
      </c>
      <c r="BO104" s="19">
        <v>8422</v>
      </c>
      <c r="BP104" s="19">
        <v>8424</v>
      </c>
      <c r="BQ104" s="19">
        <v>9419</v>
      </c>
      <c r="BR104" s="19">
        <v>9740</v>
      </c>
      <c r="BS104" s="19">
        <v>9683</v>
      </c>
      <c r="BT104" s="19">
        <v>9738</v>
      </c>
      <c r="BU104" s="19">
        <v>9821</v>
      </c>
      <c r="BV104" s="19">
        <v>9787</v>
      </c>
      <c r="BW104" s="19">
        <v>10008</v>
      </c>
      <c r="BX104" s="19">
        <v>10126</v>
      </c>
      <c r="BY104" s="19">
        <v>10166</v>
      </c>
      <c r="BZ104" s="19">
        <v>9987</v>
      </c>
      <c r="CA104" s="19">
        <v>9888</v>
      </c>
      <c r="CB104" s="19">
        <v>9842</v>
      </c>
      <c r="CC104" s="19">
        <v>10959</v>
      </c>
      <c r="CD104" s="19">
        <v>11252</v>
      </c>
      <c r="CE104" s="19">
        <v>11220</v>
      </c>
      <c r="CF104" s="19">
        <v>10897</v>
      </c>
      <c r="CG104" s="19">
        <v>10879</v>
      </c>
      <c r="CH104" s="49">
        <v>10851</v>
      </c>
      <c r="CI104" s="49">
        <v>10814</v>
      </c>
      <c r="CJ104" s="49">
        <v>10727</v>
      </c>
      <c r="CK104" s="49">
        <v>10456</v>
      </c>
      <c r="CL104" s="49">
        <v>10235</v>
      </c>
      <c r="CM104" s="49">
        <v>9991</v>
      </c>
      <c r="CN104" s="49">
        <v>10056</v>
      </c>
      <c r="CO104" s="17" t="s">
        <v>154</v>
      </c>
      <c r="CT104" t="s">
        <v>154</v>
      </c>
      <c r="CV104" t="s">
        <v>154</v>
      </c>
      <c r="CX104">
        <v>131800</v>
      </c>
      <c r="CY104">
        <v>134400</v>
      </c>
      <c r="CZ104">
        <v>132800</v>
      </c>
      <c r="DA104">
        <v>132400</v>
      </c>
      <c r="DB104">
        <v>134200</v>
      </c>
      <c r="DC104">
        <v>131600</v>
      </c>
      <c r="DD104">
        <v>132600</v>
      </c>
      <c r="DE104">
        <v>136800</v>
      </c>
      <c r="DF104">
        <v>135000</v>
      </c>
      <c r="DG104">
        <v>135600</v>
      </c>
      <c r="DH104">
        <v>136900</v>
      </c>
      <c r="DI104">
        <v>135400</v>
      </c>
      <c r="DJ104">
        <v>134700</v>
      </c>
      <c r="DK104">
        <v>135000</v>
      </c>
      <c r="DL104">
        <v>133400</v>
      </c>
      <c r="DM104">
        <v>131200</v>
      </c>
      <c r="DN104">
        <v>134100</v>
      </c>
      <c r="DO104">
        <v>132800</v>
      </c>
      <c r="DP104">
        <v>134300</v>
      </c>
      <c r="DQ104">
        <v>137100</v>
      </c>
      <c r="DR104">
        <v>139000</v>
      </c>
      <c r="DS104">
        <v>137400</v>
      </c>
      <c r="DT104">
        <v>135000</v>
      </c>
      <c r="DU104">
        <v>134600</v>
      </c>
      <c r="DV104">
        <v>132000</v>
      </c>
      <c r="DW104">
        <v>135500</v>
      </c>
      <c r="DX104">
        <v>138300</v>
      </c>
      <c r="DY104" s="19"/>
      <c r="DZ104" s="19"/>
      <c r="EA104" s="19"/>
      <c r="EB104" s="19"/>
      <c r="ED104" s="31">
        <f t="shared" si="27"/>
        <v>4.763277693474962E-2</v>
      </c>
      <c r="EE104" s="31">
        <f t="shared" si="28"/>
        <v>4.1778273809523807E-2</v>
      </c>
      <c r="EF104" s="31">
        <f t="shared" si="29"/>
        <v>4.3350903614457828E-2</v>
      </c>
      <c r="EG104" s="31">
        <f t="shared" si="30"/>
        <v>4.0445619335347432E-2</v>
      </c>
      <c r="EH104" s="31">
        <f t="shared" si="31"/>
        <v>4.3196721311475408E-2</v>
      </c>
      <c r="EI104" s="31">
        <f t="shared" si="32"/>
        <v>3.9384498480243162E-2</v>
      </c>
      <c r="EJ104" s="31">
        <f t="shared" si="33"/>
        <v>3.6108597285067871E-2</v>
      </c>
      <c r="EK104" s="31">
        <f t="shared" si="34"/>
        <v>3.3954678362573099E-2</v>
      </c>
      <c r="EL104" s="31">
        <f t="shared" si="35"/>
        <v>3.8407407407407404E-2</v>
      </c>
      <c r="EM104" s="31">
        <f t="shared" si="36"/>
        <v>3.8082595870206487E-2</v>
      </c>
      <c r="EN104" s="31">
        <f t="shared" si="37"/>
        <v>4.3886048210372536E-2</v>
      </c>
      <c r="EO104" s="31">
        <f t="shared" si="38"/>
        <v>5.4305760709010338E-2</v>
      </c>
      <c r="EP104" s="31">
        <f t="shared" si="39"/>
        <v>7.2449888641425389E-2</v>
      </c>
      <c r="EQ104" s="31">
        <f t="shared" si="40"/>
        <v>7.562962962962963E-2</v>
      </c>
      <c r="ER104" s="31">
        <f t="shared" si="41"/>
        <v>7.5464767616191905E-2</v>
      </c>
      <c r="ES104" s="31">
        <f t="shared" si="42"/>
        <v>7.7545731707317073E-2</v>
      </c>
      <c r="ET104" s="31">
        <f t="shared" si="43"/>
        <v>8.026099925428784E-2</v>
      </c>
      <c r="EU104" s="31">
        <f t="shared" si="44"/>
        <v>7.1069277108433734E-2</v>
      </c>
      <c r="EV104" s="31">
        <f t="shared" si="45"/>
        <v>6.626209977661951E-2</v>
      </c>
      <c r="EW104" s="31">
        <f t="shared" si="46"/>
        <v>6.1444201312910285E-2</v>
      </c>
      <c r="EX104" s="31">
        <f t="shared" si="47"/>
        <v>6.9661870503597123E-2</v>
      </c>
      <c r="EY104" s="31">
        <f t="shared" si="48"/>
        <v>7.122998544395924E-2</v>
      </c>
      <c r="EZ104" s="31">
        <f t="shared" si="49"/>
        <v>7.5303703703703706E-2</v>
      </c>
      <c r="FA104" s="31">
        <f t="shared" si="50"/>
        <v>7.3120356612184245E-2</v>
      </c>
      <c r="FB104" s="50">
        <f t="shared" si="51"/>
        <v>8.5000000000000006E-2</v>
      </c>
      <c r="FC104" s="50">
        <f t="shared" si="52"/>
        <v>8.0081180811808123E-2</v>
      </c>
      <c r="FD104" s="50">
        <f t="shared" si="53"/>
        <v>7.5603759942154736E-2</v>
      </c>
    </row>
    <row r="105" spans="1:160" ht="15" x14ac:dyDescent="0.25">
      <c r="A105" s="17" t="s">
        <v>19</v>
      </c>
      <c r="B105" s="19">
        <v>1840</v>
      </c>
      <c r="C105" s="19">
        <v>1790</v>
      </c>
      <c r="D105" s="19">
        <v>1861</v>
      </c>
      <c r="E105" s="19">
        <v>1823</v>
      </c>
      <c r="F105" s="19">
        <v>1883</v>
      </c>
      <c r="G105" s="19">
        <v>2224</v>
      </c>
      <c r="H105" s="19">
        <v>2237</v>
      </c>
      <c r="I105" s="19">
        <v>2564</v>
      </c>
      <c r="J105" s="19">
        <v>2758</v>
      </c>
      <c r="K105" s="19">
        <v>2733</v>
      </c>
      <c r="L105" s="19">
        <v>2521</v>
      </c>
      <c r="M105" s="19">
        <v>2423</v>
      </c>
      <c r="N105" s="19">
        <v>2357</v>
      </c>
      <c r="O105" s="19">
        <v>2310</v>
      </c>
      <c r="P105" s="19">
        <v>2291</v>
      </c>
      <c r="Q105" s="19">
        <v>2244</v>
      </c>
      <c r="R105" s="19">
        <v>2308</v>
      </c>
      <c r="S105" s="19">
        <v>2440</v>
      </c>
      <c r="T105" s="19">
        <v>2462</v>
      </c>
      <c r="U105" s="19">
        <v>2623</v>
      </c>
      <c r="V105" s="19">
        <v>2654</v>
      </c>
      <c r="W105" s="19">
        <v>2454</v>
      </c>
      <c r="X105" s="19">
        <v>2105</v>
      </c>
      <c r="Y105" s="19">
        <v>1886</v>
      </c>
      <c r="Z105" s="19">
        <v>1716</v>
      </c>
      <c r="AA105" s="19">
        <v>1763</v>
      </c>
      <c r="AB105" s="19">
        <v>1801</v>
      </c>
      <c r="AC105" s="19">
        <v>1728</v>
      </c>
      <c r="AD105" s="19">
        <v>1734</v>
      </c>
      <c r="AE105" s="19">
        <v>1737</v>
      </c>
      <c r="AF105" s="19">
        <v>1864</v>
      </c>
      <c r="AG105" s="19">
        <v>2046</v>
      </c>
      <c r="AH105" s="19">
        <v>2104</v>
      </c>
      <c r="AI105" s="19">
        <v>1968</v>
      </c>
      <c r="AJ105" s="19">
        <v>1856</v>
      </c>
      <c r="AK105" s="19">
        <v>1769</v>
      </c>
      <c r="AL105" s="19">
        <v>1742</v>
      </c>
      <c r="AM105" s="19">
        <v>1878</v>
      </c>
      <c r="AN105" s="19">
        <v>2113</v>
      </c>
      <c r="AO105" s="19">
        <v>2317</v>
      </c>
      <c r="AP105" s="19">
        <v>2527</v>
      </c>
      <c r="AQ105" s="19">
        <v>3022</v>
      </c>
      <c r="AR105" s="19">
        <v>3457</v>
      </c>
      <c r="AS105" s="19">
        <v>4033</v>
      </c>
      <c r="AT105" s="19">
        <v>4832</v>
      </c>
      <c r="AU105" s="19">
        <v>4999</v>
      </c>
      <c r="AV105" s="19">
        <v>4931</v>
      </c>
      <c r="AW105" s="19">
        <v>4710</v>
      </c>
      <c r="AX105" s="19">
        <v>4548</v>
      </c>
      <c r="AY105" s="19">
        <v>4546</v>
      </c>
      <c r="AZ105" s="19">
        <v>4622</v>
      </c>
      <c r="BA105" s="19">
        <v>4468</v>
      </c>
      <c r="BB105" s="19">
        <v>4457</v>
      </c>
      <c r="BC105" s="19">
        <v>4801</v>
      </c>
      <c r="BD105" s="19">
        <v>4909</v>
      </c>
      <c r="BE105" s="19">
        <v>5445</v>
      </c>
      <c r="BF105" s="19">
        <v>5362</v>
      </c>
      <c r="BG105" s="19">
        <v>4994</v>
      </c>
      <c r="BH105" s="19">
        <v>4519</v>
      </c>
      <c r="BI105" s="19">
        <v>4200</v>
      </c>
      <c r="BJ105" s="19">
        <v>3811</v>
      </c>
      <c r="BK105" s="19">
        <v>3699</v>
      </c>
      <c r="BL105" s="19">
        <v>3761</v>
      </c>
      <c r="BM105" s="19">
        <v>3738</v>
      </c>
      <c r="BN105" s="19">
        <v>3727</v>
      </c>
      <c r="BO105" s="19">
        <v>3935</v>
      </c>
      <c r="BP105" s="19">
        <v>4158</v>
      </c>
      <c r="BQ105" s="19">
        <v>4496</v>
      </c>
      <c r="BR105" s="19">
        <v>4518</v>
      </c>
      <c r="BS105" s="19">
        <v>4249</v>
      </c>
      <c r="BT105" s="19">
        <v>3805</v>
      </c>
      <c r="BU105" s="19">
        <v>3635</v>
      </c>
      <c r="BV105" s="19">
        <v>3536</v>
      </c>
      <c r="BW105" s="19">
        <v>3511</v>
      </c>
      <c r="BX105" s="19">
        <v>3608</v>
      </c>
      <c r="BY105" s="19">
        <v>3712</v>
      </c>
      <c r="BZ105" s="19">
        <v>3804</v>
      </c>
      <c r="CA105" s="19">
        <v>4067</v>
      </c>
      <c r="CB105" s="19">
        <v>4272</v>
      </c>
      <c r="CC105" s="19">
        <v>4689</v>
      </c>
      <c r="CD105" s="19">
        <v>4729</v>
      </c>
      <c r="CE105" s="19">
        <v>4532</v>
      </c>
      <c r="CF105" s="19">
        <v>3958</v>
      </c>
      <c r="CG105" s="19">
        <v>3815</v>
      </c>
      <c r="CH105" s="49">
        <v>3635</v>
      </c>
      <c r="CI105" s="49">
        <v>3586</v>
      </c>
      <c r="CJ105" s="49">
        <v>3500</v>
      </c>
      <c r="CK105" s="49">
        <v>3512</v>
      </c>
      <c r="CL105" s="49">
        <v>3612</v>
      </c>
      <c r="CM105" s="49">
        <v>3792</v>
      </c>
      <c r="CN105" s="49">
        <v>3992</v>
      </c>
      <c r="CO105" s="17" t="s">
        <v>19</v>
      </c>
      <c r="CT105" t="s">
        <v>19</v>
      </c>
      <c r="CV105" t="s">
        <v>19</v>
      </c>
      <c r="CX105">
        <v>177200</v>
      </c>
      <c r="CY105">
        <v>178800</v>
      </c>
      <c r="CZ105">
        <v>178100</v>
      </c>
      <c r="DA105">
        <v>180400</v>
      </c>
      <c r="DB105">
        <v>180800</v>
      </c>
      <c r="DC105">
        <v>182900</v>
      </c>
      <c r="DD105">
        <v>185100</v>
      </c>
      <c r="DE105">
        <v>186500</v>
      </c>
      <c r="DF105">
        <v>184600</v>
      </c>
      <c r="DG105">
        <v>184400</v>
      </c>
      <c r="DH105">
        <v>181300</v>
      </c>
      <c r="DI105">
        <v>181900</v>
      </c>
      <c r="DJ105">
        <v>182100</v>
      </c>
      <c r="DK105">
        <v>179300</v>
      </c>
      <c r="DL105">
        <v>177800</v>
      </c>
      <c r="DM105">
        <v>174400</v>
      </c>
      <c r="DN105">
        <v>172800</v>
      </c>
      <c r="DO105">
        <v>171500</v>
      </c>
      <c r="DP105">
        <v>172900</v>
      </c>
      <c r="DQ105">
        <v>173700</v>
      </c>
      <c r="DR105">
        <v>175400</v>
      </c>
      <c r="DS105">
        <v>178200</v>
      </c>
      <c r="DT105">
        <v>177100</v>
      </c>
      <c r="DU105">
        <v>178700</v>
      </c>
      <c r="DV105">
        <v>179900</v>
      </c>
      <c r="DW105">
        <v>178100</v>
      </c>
      <c r="DX105">
        <v>181300</v>
      </c>
      <c r="DY105" s="19"/>
      <c r="DZ105" s="19"/>
      <c r="EA105" s="19"/>
      <c r="EB105" s="19"/>
      <c r="ED105" s="31">
        <f t="shared" si="27"/>
        <v>1.5423250564334086E-2</v>
      </c>
      <c r="EE105" s="31">
        <f t="shared" si="28"/>
        <v>1.3182326621923937E-2</v>
      </c>
      <c r="EF105" s="31">
        <f t="shared" si="29"/>
        <v>1.2599663110612015E-2</v>
      </c>
      <c r="EG105" s="31">
        <f t="shared" si="30"/>
        <v>1.3647450110864745E-2</v>
      </c>
      <c r="EH105" s="31">
        <f t="shared" si="31"/>
        <v>1.3573008849557523E-2</v>
      </c>
      <c r="EI105" s="31">
        <f t="shared" si="32"/>
        <v>9.382176052487699E-3</v>
      </c>
      <c r="EJ105" s="31">
        <f t="shared" si="33"/>
        <v>9.3354943273906005E-3</v>
      </c>
      <c r="EK105" s="31">
        <f t="shared" si="34"/>
        <v>9.9946380697050943E-3</v>
      </c>
      <c r="EL105" s="31">
        <f t="shared" si="35"/>
        <v>1.0660888407367281E-2</v>
      </c>
      <c r="EM105" s="31">
        <f t="shared" si="36"/>
        <v>9.4468546637744028E-3</v>
      </c>
      <c r="EN105" s="31">
        <f t="shared" si="37"/>
        <v>1.277992277992278E-2</v>
      </c>
      <c r="EO105" s="31">
        <f t="shared" si="38"/>
        <v>1.9004947773501923E-2</v>
      </c>
      <c r="EP105" s="31">
        <f t="shared" si="39"/>
        <v>2.7451949478308622E-2</v>
      </c>
      <c r="EQ105" s="31">
        <f t="shared" si="40"/>
        <v>2.5365309537088678E-2</v>
      </c>
      <c r="ER105" s="31">
        <f t="shared" si="41"/>
        <v>2.512935883014623E-2</v>
      </c>
      <c r="ES105" s="31">
        <f t="shared" si="42"/>
        <v>2.8147935779816512E-2</v>
      </c>
      <c r="ET105" s="31">
        <f t="shared" si="43"/>
        <v>2.8900462962962965E-2</v>
      </c>
      <c r="EU105" s="31">
        <f t="shared" si="44"/>
        <v>2.2221574344023325E-2</v>
      </c>
      <c r="EV105" s="31">
        <f t="shared" si="45"/>
        <v>2.1619433198380566E-2</v>
      </c>
      <c r="EW105" s="31">
        <f t="shared" si="46"/>
        <v>2.3937823834196893E-2</v>
      </c>
      <c r="EX105" s="31">
        <f t="shared" si="47"/>
        <v>2.4224629418472064E-2</v>
      </c>
      <c r="EY105" s="31">
        <f t="shared" si="48"/>
        <v>1.9842873176206508E-2</v>
      </c>
      <c r="EZ105" s="31">
        <f t="shared" si="49"/>
        <v>2.0959909655561829E-2</v>
      </c>
      <c r="FA105" s="31">
        <f t="shared" si="50"/>
        <v>2.3905987688864018E-2</v>
      </c>
      <c r="FB105" s="50">
        <f t="shared" si="51"/>
        <v>2.5191773207337408E-2</v>
      </c>
      <c r="FC105" s="50">
        <f t="shared" si="52"/>
        <v>2.0409882088714207E-2</v>
      </c>
      <c r="FD105" s="50">
        <f t="shared" si="53"/>
        <v>1.9371207942636515E-2</v>
      </c>
    </row>
    <row r="106" spans="1:160" ht="15" x14ac:dyDescent="0.25">
      <c r="A106" s="17" t="s">
        <v>155</v>
      </c>
      <c r="B106" s="19">
        <v>1437</v>
      </c>
      <c r="C106" s="19">
        <v>1449</v>
      </c>
      <c r="D106" s="19">
        <v>1454</v>
      </c>
      <c r="E106" s="19">
        <v>1527</v>
      </c>
      <c r="F106" s="19">
        <v>1515</v>
      </c>
      <c r="G106" s="19">
        <v>1631</v>
      </c>
      <c r="H106" s="19">
        <v>1685</v>
      </c>
      <c r="I106" s="19">
        <v>1799</v>
      </c>
      <c r="J106" s="19">
        <v>1885</v>
      </c>
      <c r="K106" s="19">
        <v>1894</v>
      </c>
      <c r="L106" s="19">
        <v>1848</v>
      </c>
      <c r="M106" s="19">
        <v>1933</v>
      </c>
      <c r="N106" s="19">
        <v>1892</v>
      </c>
      <c r="O106" s="19">
        <v>1770</v>
      </c>
      <c r="P106" s="19">
        <v>1727</v>
      </c>
      <c r="Q106" s="19">
        <v>1630</v>
      </c>
      <c r="R106" s="19">
        <v>1606</v>
      </c>
      <c r="S106" s="19">
        <v>1610</v>
      </c>
      <c r="T106" s="19">
        <v>1632</v>
      </c>
      <c r="U106" s="19">
        <v>1707</v>
      </c>
      <c r="V106" s="19">
        <v>1725</v>
      </c>
      <c r="W106" s="19">
        <v>1697</v>
      </c>
      <c r="X106" s="19">
        <v>1599</v>
      </c>
      <c r="Y106" s="19">
        <v>1464</v>
      </c>
      <c r="Z106" s="19">
        <v>1363</v>
      </c>
      <c r="AA106" s="19">
        <v>1336</v>
      </c>
      <c r="AB106" s="19">
        <v>1324</v>
      </c>
      <c r="AC106" s="19">
        <v>1254</v>
      </c>
      <c r="AD106" s="19">
        <v>1208</v>
      </c>
      <c r="AE106" s="19">
        <v>1162</v>
      </c>
      <c r="AF106" s="19">
        <v>1159</v>
      </c>
      <c r="AG106" s="19">
        <v>1292</v>
      </c>
      <c r="AH106" s="19">
        <v>1278</v>
      </c>
      <c r="AI106" s="19">
        <v>1214</v>
      </c>
      <c r="AJ106" s="19">
        <v>1242</v>
      </c>
      <c r="AK106" s="19">
        <v>1319</v>
      </c>
      <c r="AL106" s="19">
        <v>1239</v>
      </c>
      <c r="AM106" s="19">
        <v>1252</v>
      </c>
      <c r="AN106" s="19">
        <v>1272</v>
      </c>
      <c r="AO106" s="19">
        <v>1362</v>
      </c>
      <c r="AP106" s="19">
        <v>1410</v>
      </c>
      <c r="AQ106" s="19">
        <v>1648</v>
      </c>
      <c r="AR106" s="19">
        <v>1848</v>
      </c>
      <c r="AS106" s="19">
        <v>2051</v>
      </c>
      <c r="AT106" s="19">
        <v>2270</v>
      </c>
      <c r="AU106" s="19">
        <v>2298</v>
      </c>
      <c r="AV106" s="19">
        <v>2311</v>
      </c>
      <c r="AW106" s="19">
        <v>2328</v>
      </c>
      <c r="AX106" s="19">
        <v>2188</v>
      </c>
      <c r="AY106" s="19">
        <v>2136</v>
      </c>
      <c r="AZ106" s="19">
        <v>2180</v>
      </c>
      <c r="BA106" s="19">
        <v>2149</v>
      </c>
      <c r="BB106" s="19">
        <v>2248</v>
      </c>
      <c r="BC106" s="19">
        <v>2373</v>
      </c>
      <c r="BD106" s="19">
        <v>2435</v>
      </c>
      <c r="BE106" s="19">
        <v>2526</v>
      </c>
      <c r="BF106" s="19">
        <v>2608</v>
      </c>
      <c r="BG106" s="19">
        <v>2527</v>
      </c>
      <c r="BH106" s="19">
        <v>2422</v>
      </c>
      <c r="BI106" s="19">
        <v>2266</v>
      </c>
      <c r="BJ106" s="19">
        <v>2134</v>
      </c>
      <c r="BK106" s="19">
        <v>2045</v>
      </c>
      <c r="BL106" s="19">
        <v>2005</v>
      </c>
      <c r="BM106" s="19">
        <v>1941</v>
      </c>
      <c r="BN106" s="19">
        <v>2003</v>
      </c>
      <c r="BO106" s="19">
        <v>2080</v>
      </c>
      <c r="BP106" s="19">
        <v>2150</v>
      </c>
      <c r="BQ106" s="19">
        <v>2275</v>
      </c>
      <c r="BR106" s="19">
        <v>2362</v>
      </c>
      <c r="BS106" s="19">
        <v>2341</v>
      </c>
      <c r="BT106" s="19">
        <v>2227</v>
      </c>
      <c r="BU106" s="19">
        <v>2269</v>
      </c>
      <c r="BV106" s="19">
        <v>2203</v>
      </c>
      <c r="BW106" s="19">
        <v>2256</v>
      </c>
      <c r="BX106" s="19">
        <v>2359</v>
      </c>
      <c r="BY106" s="19">
        <v>2430</v>
      </c>
      <c r="BZ106" s="19">
        <v>2405</v>
      </c>
      <c r="CA106" s="19">
        <v>2523</v>
      </c>
      <c r="CB106" s="19">
        <v>2601</v>
      </c>
      <c r="CC106" s="19">
        <v>2735</v>
      </c>
      <c r="CD106" s="19">
        <v>2790</v>
      </c>
      <c r="CE106" s="19">
        <v>2802</v>
      </c>
      <c r="CF106" s="19">
        <v>2783</v>
      </c>
      <c r="CG106" s="19">
        <v>2704</v>
      </c>
      <c r="CH106" s="49">
        <v>2649</v>
      </c>
      <c r="CI106" s="49">
        <v>2643</v>
      </c>
      <c r="CJ106" s="49">
        <v>2604</v>
      </c>
      <c r="CK106" s="49">
        <v>2477</v>
      </c>
      <c r="CL106" s="49">
        <v>2547</v>
      </c>
      <c r="CM106" s="49">
        <v>2504</v>
      </c>
      <c r="CN106" s="49">
        <v>2625</v>
      </c>
      <c r="CO106" s="17" t="s">
        <v>155</v>
      </c>
      <c r="CT106" t="s">
        <v>155</v>
      </c>
      <c r="CV106" t="s">
        <v>155</v>
      </c>
      <c r="CX106">
        <v>47600</v>
      </c>
      <c r="CY106">
        <v>47200</v>
      </c>
      <c r="CZ106">
        <v>45900</v>
      </c>
      <c r="DA106">
        <v>46700</v>
      </c>
      <c r="DB106">
        <v>47600</v>
      </c>
      <c r="DC106">
        <v>48200</v>
      </c>
      <c r="DD106">
        <v>48500</v>
      </c>
      <c r="DE106">
        <v>48400</v>
      </c>
      <c r="DF106">
        <v>49400</v>
      </c>
      <c r="DG106">
        <v>49800</v>
      </c>
      <c r="DH106">
        <v>50900</v>
      </c>
      <c r="DI106">
        <v>50600</v>
      </c>
      <c r="DJ106">
        <v>50200</v>
      </c>
      <c r="DK106">
        <v>50800</v>
      </c>
      <c r="DL106">
        <v>49700</v>
      </c>
      <c r="DM106">
        <v>49200</v>
      </c>
      <c r="DN106">
        <v>48800</v>
      </c>
      <c r="DO106">
        <v>48900</v>
      </c>
      <c r="DP106">
        <v>49400</v>
      </c>
      <c r="DQ106">
        <v>49600</v>
      </c>
      <c r="DR106">
        <v>48800</v>
      </c>
      <c r="DS106">
        <v>47600</v>
      </c>
      <c r="DT106">
        <v>47900</v>
      </c>
      <c r="DU106">
        <v>48300</v>
      </c>
      <c r="DV106">
        <v>47500</v>
      </c>
      <c r="DW106">
        <v>48600</v>
      </c>
      <c r="DX106">
        <v>47400</v>
      </c>
      <c r="DY106" s="19"/>
      <c r="DZ106" s="19"/>
      <c r="EA106" s="19"/>
      <c r="EB106" s="19"/>
      <c r="ED106" s="31">
        <f t="shared" si="27"/>
        <v>3.9789915966386556E-2</v>
      </c>
      <c r="EE106" s="31">
        <f t="shared" si="28"/>
        <v>4.0084745762711864E-2</v>
      </c>
      <c r="EF106" s="31">
        <f t="shared" si="29"/>
        <v>3.5511982570806101E-2</v>
      </c>
      <c r="EG106" s="31">
        <f t="shared" si="30"/>
        <v>3.4946466809421844E-2</v>
      </c>
      <c r="EH106" s="31">
        <f t="shared" si="31"/>
        <v>3.5651260504201678E-2</v>
      </c>
      <c r="EI106" s="31">
        <f t="shared" si="32"/>
        <v>2.8278008298755188E-2</v>
      </c>
      <c r="EJ106" s="31">
        <f t="shared" si="33"/>
        <v>2.5855670103092785E-2</v>
      </c>
      <c r="EK106" s="31">
        <f t="shared" si="34"/>
        <v>2.3946280991735538E-2</v>
      </c>
      <c r="EL106" s="31">
        <f t="shared" si="35"/>
        <v>2.4574898785425101E-2</v>
      </c>
      <c r="EM106" s="31">
        <f t="shared" si="36"/>
        <v>2.4879518072289157E-2</v>
      </c>
      <c r="EN106" s="31">
        <f t="shared" si="37"/>
        <v>2.675834970530452E-2</v>
      </c>
      <c r="EO106" s="31">
        <f t="shared" si="38"/>
        <v>3.6521739130434785E-2</v>
      </c>
      <c r="EP106" s="31">
        <f t="shared" si="39"/>
        <v>4.5776892430278882E-2</v>
      </c>
      <c r="EQ106" s="31">
        <f t="shared" si="40"/>
        <v>4.3070866141732285E-2</v>
      </c>
      <c r="ER106" s="31">
        <f t="shared" si="41"/>
        <v>4.3239436619718311E-2</v>
      </c>
      <c r="ES106" s="31">
        <f t="shared" si="42"/>
        <v>4.9491869918699187E-2</v>
      </c>
      <c r="ET106" s="31">
        <f t="shared" si="43"/>
        <v>5.1782786885245902E-2</v>
      </c>
      <c r="EU106" s="31">
        <f t="shared" si="44"/>
        <v>4.3640081799591002E-2</v>
      </c>
      <c r="EV106" s="31">
        <f t="shared" si="45"/>
        <v>3.9291497975708502E-2</v>
      </c>
      <c r="EW106" s="31">
        <f t="shared" si="46"/>
        <v>4.334677419354839E-2</v>
      </c>
      <c r="EX106" s="31">
        <f t="shared" si="47"/>
        <v>4.7971311475409839E-2</v>
      </c>
      <c r="EY106" s="31">
        <f t="shared" si="48"/>
        <v>4.6281512605042013E-2</v>
      </c>
      <c r="EZ106" s="31">
        <f t="shared" si="49"/>
        <v>5.0730688935281834E-2</v>
      </c>
      <c r="FA106" s="31">
        <f t="shared" si="50"/>
        <v>5.3850931677018633E-2</v>
      </c>
      <c r="FB106" s="50">
        <f t="shared" si="51"/>
        <v>5.8989473684210529E-2</v>
      </c>
      <c r="FC106" s="50">
        <f t="shared" si="52"/>
        <v>5.4506172839506171E-2</v>
      </c>
      <c r="FD106" s="50">
        <f t="shared" si="53"/>
        <v>5.2257383966244728E-2</v>
      </c>
    </row>
    <row r="107" spans="1:160" ht="15" x14ac:dyDescent="0.25">
      <c r="A107" s="17" t="s">
        <v>156</v>
      </c>
      <c r="B107" s="19">
        <v>5931</v>
      </c>
      <c r="C107" s="19">
        <v>5897</v>
      </c>
      <c r="D107" s="19">
        <v>5942</v>
      </c>
      <c r="E107" s="19">
        <v>5980</v>
      </c>
      <c r="F107" s="19">
        <v>6083</v>
      </c>
      <c r="G107" s="19">
        <v>6102</v>
      </c>
      <c r="H107" s="19">
        <v>6188</v>
      </c>
      <c r="I107" s="19">
        <v>6656</v>
      </c>
      <c r="J107" s="19">
        <v>6776</v>
      </c>
      <c r="K107" s="19">
        <v>6965</v>
      </c>
      <c r="L107" s="19">
        <v>7070</v>
      </c>
      <c r="M107" s="19">
        <v>6999</v>
      </c>
      <c r="N107" s="19">
        <v>6927</v>
      </c>
      <c r="O107" s="19">
        <v>7058</v>
      </c>
      <c r="P107" s="19">
        <v>7018</v>
      </c>
      <c r="Q107" s="19">
        <v>6892</v>
      </c>
      <c r="R107" s="19">
        <v>6728</v>
      </c>
      <c r="S107" s="19">
        <v>6627</v>
      </c>
      <c r="T107" s="19">
        <v>6574</v>
      </c>
      <c r="U107" s="19">
        <v>6779</v>
      </c>
      <c r="V107" s="19">
        <v>6785</v>
      </c>
      <c r="W107" s="19">
        <v>6567</v>
      </c>
      <c r="X107" s="19">
        <v>6264</v>
      </c>
      <c r="Y107" s="19">
        <v>6094</v>
      </c>
      <c r="Z107" s="19">
        <v>5842</v>
      </c>
      <c r="AA107" s="19">
        <v>5792</v>
      </c>
      <c r="AB107" s="19">
        <v>5867</v>
      </c>
      <c r="AC107" s="19">
        <v>5642</v>
      </c>
      <c r="AD107" s="19">
        <v>5456</v>
      </c>
      <c r="AE107" s="19">
        <v>5346</v>
      </c>
      <c r="AF107" s="19">
        <v>5358</v>
      </c>
      <c r="AG107" s="19">
        <v>5591</v>
      </c>
      <c r="AH107" s="19">
        <v>5569</v>
      </c>
      <c r="AI107" s="19">
        <v>5480</v>
      </c>
      <c r="AJ107" s="19">
        <v>5427</v>
      </c>
      <c r="AK107" s="19">
        <v>5447</v>
      </c>
      <c r="AL107" s="19">
        <v>5509</v>
      </c>
      <c r="AM107" s="19">
        <v>5646</v>
      </c>
      <c r="AN107" s="19">
        <v>6051</v>
      </c>
      <c r="AO107" s="19">
        <v>6213</v>
      </c>
      <c r="AP107" s="19">
        <v>6409</v>
      </c>
      <c r="AQ107" s="19">
        <v>6923</v>
      </c>
      <c r="AR107" s="19">
        <v>7654</v>
      </c>
      <c r="AS107" s="19">
        <v>8446</v>
      </c>
      <c r="AT107" s="19">
        <v>9545</v>
      </c>
      <c r="AU107" s="19">
        <v>9984</v>
      </c>
      <c r="AV107" s="19">
        <v>10374</v>
      </c>
      <c r="AW107" s="19">
        <v>10569</v>
      </c>
      <c r="AX107" s="19">
        <v>10624</v>
      </c>
      <c r="AY107" s="19">
        <v>10693</v>
      </c>
      <c r="AZ107" s="19">
        <v>11081</v>
      </c>
      <c r="BA107" s="19">
        <v>11143</v>
      </c>
      <c r="BB107" s="19">
        <v>11100</v>
      </c>
      <c r="BC107" s="19">
        <v>10813</v>
      </c>
      <c r="BD107" s="19">
        <v>10744</v>
      </c>
      <c r="BE107" s="19">
        <v>11196</v>
      </c>
      <c r="BF107" s="19">
        <v>11226</v>
      </c>
      <c r="BG107" s="19">
        <v>10731</v>
      </c>
      <c r="BH107" s="19">
        <v>10379</v>
      </c>
      <c r="BI107" s="19">
        <v>9782</v>
      </c>
      <c r="BJ107" s="19">
        <v>9426</v>
      </c>
      <c r="BK107" s="19">
        <v>9463</v>
      </c>
      <c r="BL107" s="19">
        <v>9478</v>
      </c>
      <c r="BM107" s="19">
        <v>9451</v>
      </c>
      <c r="BN107" s="19">
        <v>9226</v>
      </c>
      <c r="BO107" s="19">
        <v>9083</v>
      </c>
      <c r="BP107" s="19">
        <v>9186</v>
      </c>
      <c r="BQ107" s="19">
        <v>9776</v>
      </c>
      <c r="BR107" s="19">
        <v>9781</v>
      </c>
      <c r="BS107" s="19">
        <v>9729</v>
      </c>
      <c r="BT107" s="19">
        <v>9738</v>
      </c>
      <c r="BU107" s="19">
        <v>9704</v>
      </c>
      <c r="BV107" s="19">
        <v>9592</v>
      </c>
      <c r="BW107" s="19">
        <v>9818</v>
      </c>
      <c r="BX107" s="19">
        <v>10043</v>
      </c>
      <c r="BY107" s="19">
        <v>10066</v>
      </c>
      <c r="BZ107" s="19">
        <v>9999</v>
      </c>
      <c r="CA107" s="19">
        <v>9903</v>
      </c>
      <c r="CB107" s="19">
        <v>9982</v>
      </c>
      <c r="CC107" s="19">
        <v>10371</v>
      </c>
      <c r="CD107" s="19">
        <v>10425</v>
      </c>
      <c r="CE107" s="19">
        <v>10352</v>
      </c>
      <c r="CF107" s="19">
        <v>10154</v>
      </c>
      <c r="CG107" s="19">
        <v>10122</v>
      </c>
      <c r="CH107" s="49">
        <v>10071</v>
      </c>
      <c r="CI107" s="49">
        <v>10216</v>
      </c>
      <c r="CJ107" s="49">
        <v>10316</v>
      </c>
      <c r="CK107" s="49">
        <v>10256</v>
      </c>
      <c r="CL107" s="49">
        <v>10209</v>
      </c>
      <c r="CM107" s="49">
        <v>10116</v>
      </c>
      <c r="CN107" s="49">
        <v>10064</v>
      </c>
      <c r="CO107" s="17" t="s">
        <v>156</v>
      </c>
      <c r="CT107" t="s">
        <v>156</v>
      </c>
      <c r="CV107" t="s">
        <v>156</v>
      </c>
      <c r="CX107">
        <v>146700</v>
      </c>
      <c r="CY107">
        <v>149400</v>
      </c>
      <c r="CZ107">
        <v>147300</v>
      </c>
      <c r="DA107">
        <v>145500</v>
      </c>
      <c r="DB107">
        <v>148500</v>
      </c>
      <c r="DC107">
        <v>147800</v>
      </c>
      <c r="DD107">
        <v>146700</v>
      </c>
      <c r="DE107">
        <v>148400</v>
      </c>
      <c r="DF107">
        <v>148600</v>
      </c>
      <c r="DG107">
        <v>150000</v>
      </c>
      <c r="DH107">
        <v>147600</v>
      </c>
      <c r="DI107">
        <v>146100</v>
      </c>
      <c r="DJ107">
        <v>148100</v>
      </c>
      <c r="DK107">
        <v>146500</v>
      </c>
      <c r="DL107">
        <v>148400</v>
      </c>
      <c r="DM107">
        <v>147700</v>
      </c>
      <c r="DN107">
        <v>148800</v>
      </c>
      <c r="DO107">
        <v>148100</v>
      </c>
      <c r="DP107">
        <v>147900</v>
      </c>
      <c r="DQ107">
        <v>148900</v>
      </c>
      <c r="DR107">
        <v>145000</v>
      </c>
      <c r="DS107">
        <v>143800</v>
      </c>
      <c r="DT107">
        <v>146300</v>
      </c>
      <c r="DU107">
        <v>149100</v>
      </c>
      <c r="DV107">
        <v>147800</v>
      </c>
      <c r="DW107">
        <v>148700</v>
      </c>
      <c r="DX107">
        <v>146000</v>
      </c>
      <c r="DY107" s="19"/>
      <c r="DZ107" s="19"/>
      <c r="EA107" s="19"/>
      <c r="EB107" s="19"/>
      <c r="ED107" s="31">
        <f t="shared" si="27"/>
        <v>4.7477845944103612E-2</v>
      </c>
      <c r="EE107" s="31">
        <f t="shared" si="28"/>
        <v>4.6365461847389558E-2</v>
      </c>
      <c r="EF107" s="31">
        <f t="shared" si="29"/>
        <v>4.6788866259334691E-2</v>
      </c>
      <c r="EG107" s="31">
        <f t="shared" si="30"/>
        <v>4.5182130584192438E-2</v>
      </c>
      <c r="EH107" s="31">
        <f t="shared" si="31"/>
        <v>4.4222222222222225E-2</v>
      </c>
      <c r="EI107" s="31">
        <f t="shared" si="32"/>
        <v>3.9526387009472259E-2</v>
      </c>
      <c r="EJ107" s="31">
        <f t="shared" si="33"/>
        <v>3.8459441036128153E-2</v>
      </c>
      <c r="EK107" s="31">
        <f t="shared" si="34"/>
        <v>3.6105121293800536E-2</v>
      </c>
      <c r="EL107" s="31">
        <f t="shared" si="35"/>
        <v>3.6877523553162851E-2</v>
      </c>
      <c r="EM107" s="31">
        <f t="shared" si="36"/>
        <v>3.6726666666666664E-2</v>
      </c>
      <c r="EN107" s="31">
        <f t="shared" si="37"/>
        <v>4.2093495934959348E-2</v>
      </c>
      <c r="EO107" s="31">
        <f t="shared" si="38"/>
        <v>5.2388774811772759E-2</v>
      </c>
      <c r="EP107" s="31">
        <f t="shared" si="39"/>
        <v>6.7413909520594187E-2</v>
      </c>
      <c r="EQ107" s="31">
        <f t="shared" si="40"/>
        <v>7.2518771331058024E-2</v>
      </c>
      <c r="ER107" s="31">
        <f t="shared" si="41"/>
        <v>7.5087601078167115E-2</v>
      </c>
      <c r="ES107" s="31">
        <f t="shared" si="42"/>
        <v>7.2742044685172647E-2</v>
      </c>
      <c r="ET107" s="31">
        <f t="shared" si="43"/>
        <v>7.2116935483870964E-2</v>
      </c>
      <c r="EU107" s="31">
        <f t="shared" si="44"/>
        <v>6.3646185010128295E-2</v>
      </c>
      <c r="EV107" s="31">
        <f t="shared" si="45"/>
        <v>6.3901284651791748E-2</v>
      </c>
      <c r="EW107" s="31">
        <f t="shared" si="46"/>
        <v>6.1692411014103422E-2</v>
      </c>
      <c r="EX107" s="31">
        <f t="shared" si="47"/>
        <v>6.7096551724137934E-2</v>
      </c>
      <c r="EY107" s="31">
        <f t="shared" si="48"/>
        <v>6.6703755215577185E-2</v>
      </c>
      <c r="EZ107" s="31">
        <f t="shared" si="49"/>
        <v>6.8803827751196173E-2</v>
      </c>
      <c r="FA107" s="31">
        <f t="shared" si="50"/>
        <v>6.6948356807511739E-2</v>
      </c>
      <c r="FB107" s="50">
        <f t="shared" si="51"/>
        <v>7.0040595399188096E-2</v>
      </c>
      <c r="FC107" s="50">
        <f t="shared" si="52"/>
        <v>6.7726967047747139E-2</v>
      </c>
      <c r="FD107" s="50">
        <f t="shared" si="53"/>
        <v>7.0246575342465756E-2</v>
      </c>
    </row>
    <row r="108" spans="1:160" ht="15" x14ac:dyDescent="0.25">
      <c r="A108" s="17" t="s">
        <v>157</v>
      </c>
      <c r="B108" s="19">
        <v>2142</v>
      </c>
      <c r="C108" s="19">
        <v>2162</v>
      </c>
      <c r="D108" s="19">
        <v>2162</v>
      </c>
      <c r="E108" s="19">
        <v>2067</v>
      </c>
      <c r="F108" s="19">
        <v>2080</v>
      </c>
      <c r="G108" s="19">
        <v>2167</v>
      </c>
      <c r="H108" s="19">
        <v>2216</v>
      </c>
      <c r="I108" s="19">
        <v>2499</v>
      </c>
      <c r="J108" s="19">
        <v>2486</v>
      </c>
      <c r="K108" s="19">
        <v>2423</v>
      </c>
      <c r="L108" s="19">
        <v>2298</v>
      </c>
      <c r="M108" s="19">
        <v>2268</v>
      </c>
      <c r="N108" s="19">
        <v>2287</v>
      </c>
      <c r="O108" s="19">
        <v>2281</v>
      </c>
      <c r="P108" s="19">
        <v>2297</v>
      </c>
      <c r="Q108" s="19">
        <v>2145</v>
      </c>
      <c r="R108" s="19">
        <v>2142</v>
      </c>
      <c r="S108" s="19">
        <v>2213</v>
      </c>
      <c r="T108" s="19">
        <v>2169</v>
      </c>
      <c r="U108" s="19">
        <v>2298</v>
      </c>
      <c r="V108" s="19">
        <v>2297</v>
      </c>
      <c r="W108" s="19">
        <v>2331</v>
      </c>
      <c r="X108" s="19">
        <v>2228</v>
      </c>
      <c r="Y108" s="19">
        <v>2063</v>
      </c>
      <c r="Z108" s="19">
        <v>2005</v>
      </c>
      <c r="AA108" s="19">
        <v>2057</v>
      </c>
      <c r="AB108" s="19">
        <v>2098</v>
      </c>
      <c r="AC108" s="19">
        <v>1984</v>
      </c>
      <c r="AD108" s="19">
        <v>1917</v>
      </c>
      <c r="AE108" s="19">
        <v>1942</v>
      </c>
      <c r="AF108" s="19">
        <v>1971</v>
      </c>
      <c r="AG108" s="19">
        <v>2132</v>
      </c>
      <c r="AH108" s="19">
        <v>2147</v>
      </c>
      <c r="AI108" s="19">
        <v>2038</v>
      </c>
      <c r="AJ108" s="19">
        <v>1969</v>
      </c>
      <c r="AK108" s="19">
        <v>1933</v>
      </c>
      <c r="AL108" s="19">
        <v>1940</v>
      </c>
      <c r="AM108" s="19">
        <v>2063</v>
      </c>
      <c r="AN108" s="19">
        <v>2209</v>
      </c>
      <c r="AO108" s="19">
        <v>2210</v>
      </c>
      <c r="AP108" s="19">
        <v>2223</v>
      </c>
      <c r="AQ108" s="19">
        <v>2434</v>
      </c>
      <c r="AR108" s="19">
        <v>2630</v>
      </c>
      <c r="AS108" s="19">
        <v>2960</v>
      </c>
      <c r="AT108" s="19">
        <v>3298</v>
      </c>
      <c r="AU108" s="19">
        <v>3199</v>
      </c>
      <c r="AV108" s="19">
        <v>3115</v>
      </c>
      <c r="AW108" s="19">
        <v>3000</v>
      </c>
      <c r="AX108" s="19">
        <v>2981</v>
      </c>
      <c r="AY108" s="19">
        <v>3018</v>
      </c>
      <c r="AZ108" s="19">
        <v>2990</v>
      </c>
      <c r="BA108" s="19">
        <v>2868</v>
      </c>
      <c r="BB108" s="19">
        <v>2883</v>
      </c>
      <c r="BC108" s="19">
        <v>2924</v>
      </c>
      <c r="BD108" s="19">
        <v>3022</v>
      </c>
      <c r="BE108" s="19">
        <v>3301</v>
      </c>
      <c r="BF108" s="19">
        <v>3361</v>
      </c>
      <c r="BG108" s="19">
        <v>3248</v>
      </c>
      <c r="BH108" s="19">
        <v>3146</v>
      </c>
      <c r="BI108" s="19">
        <v>2963</v>
      </c>
      <c r="BJ108" s="19">
        <v>2856</v>
      </c>
      <c r="BK108" s="19">
        <v>2998</v>
      </c>
      <c r="BL108" s="19">
        <v>3009</v>
      </c>
      <c r="BM108" s="19">
        <v>2845</v>
      </c>
      <c r="BN108" s="19">
        <v>2691</v>
      </c>
      <c r="BO108" s="19">
        <v>2766</v>
      </c>
      <c r="BP108" s="19">
        <v>2783</v>
      </c>
      <c r="BQ108" s="19">
        <v>3048</v>
      </c>
      <c r="BR108" s="19">
        <v>3142</v>
      </c>
      <c r="BS108" s="19">
        <v>3193</v>
      </c>
      <c r="BT108" s="19">
        <v>3187</v>
      </c>
      <c r="BU108" s="19">
        <v>3119</v>
      </c>
      <c r="BV108" s="19">
        <v>3106</v>
      </c>
      <c r="BW108" s="19">
        <v>3224</v>
      </c>
      <c r="BX108" s="19">
        <v>3267</v>
      </c>
      <c r="BY108" s="19">
        <v>3146</v>
      </c>
      <c r="BZ108" s="19">
        <v>3042</v>
      </c>
      <c r="CA108" s="19">
        <v>3123</v>
      </c>
      <c r="CB108" s="19">
        <v>3227</v>
      </c>
      <c r="CC108" s="19">
        <v>3431</v>
      </c>
      <c r="CD108" s="19">
        <v>3573</v>
      </c>
      <c r="CE108" s="19">
        <v>3554</v>
      </c>
      <c r="CF108" s="19">
        <v>3398</v>
      </c>
      <c r="CG108" s="19">
        <v>3350</v>
      </c>
      <c r="CH108" s="49">
        <v>3289</v>
      </c>
      <c r="CI108" s="49">
        <v>3380</v>
      </c>
      <c r="CJ108" s="49">
        <v>3454</v>
      </c>
      <c r="CK108" s="49">
        <v>3210</v>
      </c>
      <c r="CL108" s="49">
        <v>3205</v>
      </c>
      <c r="CM108" s="49">
        <v>3209</v>
      </c>
      <c r="CN108" s="49">
        <v>3354</v>
      </c>
      <c r="CO108" s="17" t="s">
        <v>157</v>
      </c>
      <c r="CT108" t="s">
        <v>157</v>
      </c>
      <c r="CV108" t="s">
        <v>157</v>
      </c>
      <c r="CX108">
        <v>72400</v>
      </c>
      <c r="CY108">
        <v>72800</v>
      </c>
      <c r="CZ108">
        <v>72600</v>
      </c>
      <c r="DA108">
        <v>73000</v>
      </c>
      <c r="DB108">
        <v>72200</v>
      </c>
      <c r="DC108">
        <v>71700</v>
      </c>
      <c r="DD108">
        <v>70500</v>
      </c>
      <c r="DE108">
        <v>70800</v>
      </c>
      <c r="DF108">
        <v>71600</v>
      </c>
      <c r="DG108">
        <v>72600</v>
      </c>
      <c r="DH108">
        <v>72300</v>
      </c>
      <c r="DI108">
        <v>71400</v>
      </c>
      <c r="DJ108">
        <v>71400</v>
      </c>
      <c r="DK108">
        <v>71700</v>
      </c>
      <c r="DL108">
        <v>71200</v>
      </c>
      <c r="DM108">
        <v>71800</v>
      </c>
      <c r="DN108">
        <v>70700</v>
      </c>
      <c r="DO108">
        <v>68800</v>
      </c>
      <c r="DP108">
        <v>69500</v>
      </c>
      <c r="DQ108">
        <v>68700</v>
      </c>
      <c r="DR108">
        <v>67800</v>
      </c>
      <c r="DS108">
        <v>67500</v>
      </c>
      <c r="DT108">
        <v>68200</v>
      </c>
      <c r="DU108">
        <v>67800</v>
      </c>
      <c r="DV108">
        <v>67100</v>
      </c>
      <c r="DW108">
        <v>68300</v>
      </c>
      <c r="DX108">
        <v>67400</v>
      </c>
      <c r="DY108" s="19"/>
      <c r="DZ108" s="19"/>
      <c r="EA108" s="19"/>
      <c r="EB108" s="19"/>
      <c r="ED108" s="31">
        <f t="shared" si="27"/>
        <v>3.3466850828729279E-2</v>
      </c>
      <c r="EE108" s="31">
        <f t="shared" si="28"/>
        <v>3.1414835164835161E-2</v>
      </c>
      <c r="EF108" s="31">
        <f t="shared" si="29"/>
        <v>2.9545454545454545E-2</v>
      </c>
      <c r="EG108" s="31">
        <f t="shared" si="30"/>
        <v>2.9712328767123288E-2</v>
      </c>
      <c r="EH108" s="31">
        <f t="shared" si="31"/>
        <v>3.228531855955679E-2</v>
      </c>
      <c r="EI108" s="31">
        <f t="shared" si="32"/>
        <v>2.7963737796373778E-2</v>
      </c>
      <c r="EJ108" s="31">
        <f t="shared" si="33"/>
        <v>2.8141843971631206E-2</v>
      </c>
      <c r="EK108" s="31">
        <f t="shared" si="34"/>
        <v>2.7838983050847459E-2</v>
      </c>
      <c r="EL108" s="31">
        <f t="shared" si="35"/>
        <v>2.8463687150837989E-2</v>
      </c>
      <c r="EM108" s="31">
        <f t="shared" si="36"/>
        <v>2.672176308539945E-2</v>
      </c>
      <c r="EN108" s="31">
        <f t="shared" si="37"/>
        <v>3.0567081604426002E-2</v>
      </c>
      <c r="EO108" s="31">
        <f t="shared" si="38"/>
        <v>3.6834733893557424E-2</v>
      </c>
      <c r="EP108" s="31">
        <f t="shared" si="39"/>
        <v>4.4803921568627454E-2</v>
      </c>
      <c r="EQ108" s="31">
        <f t="shared" si="40"/>
        <v>4.1576011157601116E-2</v>
      </c>
      <c r="ER108" s="31">
        <f t="shared" si="41"/>
        <v>4.0280898876404493E-2</v>
      </c>
      <c r="ES108" s="31">
        <f t="shared" si="42"/>
        <v>4.2089136490250693E-2</v>
      </c>
      <c r="ET108" s="31">
        <f t="shared" si="43"/>
        <v>4.594059405940594E-2</v>
      </c>
      <c r="EU108" s="31">
        <f t="shared" si="44"/>
        <v>4.1511627906976746E-2</v>
      </c>
      <c r="EV108" s="31">
        <f t="shared" si="45"/>
        <v>4.0935251798561154E-2</v>
      </c>
      <c r="EW108" s="31">
        <f t="shared" si="46"/>
        <v>4.0509461426491991E-2</v>
      </c>
      <c r="EX108" s="31">
        <f t="shared" si="47"/>
        <v>4.7094395280235991E-2</v>
      </c>
      <c r="EY108" s="31">
        <f t="shared" si="48"/>
        <v>4.6014814814814814E-2</v>
      </c>
      <c r="EZ108" s="31">
        <f t="shared" si="49"/>
        <v>4.6129032258064515E-2</v>
      </c>
      <c r="FA108" s="31">
        <f t="shared" si="50"/>
        <v>4.7595870206489678E-2</v>
      </c>
      <c r="FB108" s="50">
        <f t="shared" si="51"/>
        <v>5.2965722801788379E-2</v>
      </c>
      <c r="FC108" s="50">
        <f t="shared" si="52"/>
        <v>4.8155197657393851E-2</v>
      </c>
      <c r="FD108" s="50">
        <f t="shared" si="53"/>
        <v>4.7626112759643915E-2</v>
      </c>
    </row>
    <row r="109" spans="1:160" ht="15" x14ac:dyDescent="0.25">
      <c r="A109" s="17" t="s">
        <v>158</v>
      </c>
      <c r="B109" s="19">
        <v>3734</v>
      </c>
      <c r="C109" s="19">
        <v>3857</v>
      </c>
      <c r="D109" s="19">
        <v>3919</v>
      </c>
      <c r="E109" s="19">
        <v>3657</v>
      </c>
      <c r="F109" s="19">
        <v>3491</v>
      </c>
      <c r="G109" s="19">
        <v>3449</v>
      </c>
      <c r="H109" s="19">
        <v>3404</v>
      </c>
      <c r="I109" s="19">
        <v>3774</v>
      </c>
      <c r="J109" s="19">
        <v>3897</v>
      </c>
      <c r="K109" s="19">
        <v>3931</v>
      </c>
      <c r="L109" s="19">
        <v>3831</v>
      </c>
      <c r="M109" s="19">
        <v>3837</v>
      </c>
      <c r="N109" s="19">
        <v>3869</v>
      </c>
      <c r="O109" s="19">
        <v>4032</v>
      </c>
      <c r="P109" s="19">
        <v>3994</v>
      </c>
      <c r="Q109" s="19">
        <v>3701</v>
      </c>
      <c r="R109" s="19">
        <v>3574</v>
      </c>
      <c r="S109" s="19">
        <v>3500</v>
      </c>
      <c r="T109" s="19">
        <v>3475</v>
      </c>
      <c r="U109" s="19">
        <v>3682</v>
      </c>
      <c r="V109" s="19">
        <v>3759</v>
      </c>
      <c r="W109" s="19">
        <v>3652</v>
      </c>
      <c r="X109" s="19">
        <v>3515</v>
      </c>
      <c r="Y109" s="19">
        <v>3588</v>
      </c>
      <c r="Z109" s="19">
        <v>3462</v>
      </c>
      <c r="AA109" s="19">
        <v>3571</v>
      </c>
      <c r="AB109" s="19">
        <v>3721</v>
      </c>
      <c r="AC109" s="19">
        <v>3478</v>
      </c>
      <c r="AD109" s="19">
        <v>3295</v>
      </c>
      <c r="AE109" s="19">
        <v>3148</v>
      </c>
      <c r="AF109" s="19">
        <v>3232</v>
      </c>
      <c r="AG109" s="19">
        <v>3376</v>
      </c>
      <c r="AH109" s="19">
        <v>3282</v>
      </c>
      <c r="AI109" s="19">
        <v>3298</v>
      </c>
      <c r="AJ109" s="19">
        <v>3305</v>
      </c>
      <c r="AK109" s="19">
        <v>3299</v>
      </c>
      <c r="AL109" s="19">
        <v>3317</v>
      </c>
      <c r="AM109" s="19">
        <v>3474</v>
      </c>
      <c r="AN109" s="19">
        <v>3762</v>
      </c>
      <c r="AO109" s="19">
        <v>3608</v>
      </c>
      <c r="AP109" s="19">
        <v>3671</v>
      </c>
      <c r="AQ109" s="19">
        <v>3766</v>
      </c>
      <c r="AR109" s="19">
        <v>3999</v>
      </c>
      <c r="AS109" s="19">
        <v>4310</v>
      </c>
      <c r="AT109" s="19">
        <v>4669</v>
      </c>
      <c r="AU109" s="19">
        <v>4771</v>
      </c>
      <c r="AV109" s="19">
        <v>4762</v>
      </c>
      <c r="AW109" s="19">
        <v>4855</v>
      </c>
      <c r="AX109" s="19">
        <v>4847</v>
      </c>
      <c r="AY109" s="19">
        <v>5108</v>
      </c>
      <c r="AZ109" s="19">
        <v>5102</v>
      </c>
      <c r="BA109" s="19">
        <v>4733</v>
      </c>
      <c r="BB109" s="19">
        <v>4773</v>
      </c>
      <c r="BC109" s="19">
        <v>4842</v>
      </c>
      <c r="BD109" s="19">
        <v>4889</v>
      </c>
      <c r="BE109" s="19">
        <v>5259</v>
      </c>
      <c r="BF109" s="19">
        <v>5266</v>
      </c>
      <c r="BG109" s="19">
        <v>5112</v>
      </c>
      <c r="BH109" s="19">
        <v>4981</v>
      </c>
      <c r="BI109" s="19">
        <v>4871</v>
      </c>
      <c r="BJ109" s="19">
        <v>4858</v>
      </c>
      <c r="BK109" s="19">
        <v>5162</v>
      </c>
      <c r="BL109" s="19">
        <v>5230</v>
      </c>
      <c r="BM109" s="19">
        <v>4827</v>
      </c>
      <c r="BN109" s="19">
        <v>4854</v>
      </c>
      <c r="BO109" s="19">
        <v>4898</v>
      </c>
      <c r="BP109" s="19">
        <v>5160</v>
      </c>
      <c r="BQ109" s="19">
        <v>5542</v>
      </c>
      <c r="BR109" s="19">
        <v>5617</v>
      </c>
      <c r="BS109" s="19">
        <v>5524</v>
      </c>
      <c r="BT109" s="19">
        <v>5501</v>
      </c>
      <c r="BU109" s="19">
        <v>5473</v>
      </c>
      <c r="BV109" s="19">
        <v>5547</v>
      </c>
      <c r="BW109" s="19">
        <v>5859</v>
      </c>
      <c r="BX109" s="19">
        <v>5960</v>
      </c>
      <c r="BY109" s="19">
        <v>5516</v>
      </c>
      <c r="BZ109" s="19">
        <v>5312</v>
      </c>
      <c r="CA109" s="19">
        <v>5332</v>
      </c>
      <c r="CB109" s="19">
        <v>5314</v>
      </c>
      <c r="CC109" s="19">
        <v>5549</v>
      </c>
      <c r="CD109" s="19">
        <v>5673</v>
      </c>
      <c r="CE109" s="19">
        <v>5631</v>
      </c>
      <c r="CF109" s="19">
        <v>5600</v>
      </c>
      <c r="CG109" s="19">
        <v>5621</v>
      </c>
      <c r="CH109" s="49">
        <v>6011</v>
      </c>
      <c r="CI109" s="49">
        <v>6118</v>
      </c>
      <c r="CJ109" s="49">
        <v>6140</v>
      </c>
      <c r="CK109" s="49">
        <v>5523</v>
      </c>
      <c r="CL109" s="49">
        <v>5515</v>
      </c>
      <c r="CM109" s="49">
        <v>5401</v>
      </c>
      <c r="CN109" s="49">
        <v>5294</v>
      </c>
      <c r="CO109" s="17" t="s">
        <v>158</v>
      </c>
      <c r="CT109" t="s">
        <v>158</v>
      </c>
      <c r="CV109" t="s">
        <v>158</v>
      </c>
      <c r="CX109">
        <v>68700</v>
      </c>
      <c r="CY109">
        <v>68200</v>
      </c>
      <c r="CZ109">
        <v>68400</v>
      </c>
      <c r="DA109">
        <v>69000</v>
      </c>
      <c r="DB109">
        <v>69900</v>
      </c>
      <c r="DC109">
        <v>70800</v>
      </c>
      <c r="DD109">
        <v>71100</v>
      </c>
      <c r="DE109">
        <v>69600</v>
      </c>
      <c r="DF109">
        <v>70400</v>
      </c>
      <c r="DG109">
        <v>69400</v>
      </c>
      <c r="DH109">
        <v>69300</v>
      </c>
      <c r="DI109">
        <v>68700</v>
      </c>
      <c r="DJ109">
        <v>67600</v>
      </c>
      <c r="DK109">
        <v>69200</v>
      </c>
      <c r="DL109">
        <v>69900</v>
      </c>
      <c r="DM109">
        <v>70300</v>
      </c>
      <c r="DN109">
        <v>71200</v>
      </c>
      <c r="DO109">
        <v>71300</v>
      </c>
      <c r="DP109">
        <v>71900</v>
      </c>
      <c r="DQ109">
        <v>72200</v>
      </c>
      <c r="DR109">
        <v>72800</v>
      </c>
      <c r="DS109">
        <v>73400</v>
      </c>
      <c r="DT109">
        <v>72000</v>
      </c>
      <c r="DU109">
        <v>70900</v>
      </c>
      <c r="DV109">
        <v>69900</v>
      </c>
      <c r="DW109">
        <v>69100</v>
      </c>
      <c r="DX109">
        <v>67400</v>
      </c>
      <c r="DY109" s="19"/>
      <c r="DZ109" s="19"/>
      <c r="EA109" s="19"/>
      <c r="EB109" s="19"/>
      <c r="ED109" s="31">
        <f t="shared" si="27"/>
        <v>5.72197962154294E-2</v>
      </c>
      <c r="EE109" s="31">
        <f t="shared" si="28"/>
        <v>5.6730205278592377E-2</v>
      </c>
      <c r="EF109" s="31">
        <f t="shared" si="29"/>
        <v>5.4108187134502925E-2</v>
      </c>
      <c r="EG109" s="31">
        <f t="shared" si="30"/>
        <v>5.0362318840579713E-2</v>
      </c>
      <c r="EH109" s="31">
        <f t="shared" si="31"/>
        <v>5.2246065808297569E-2</v>
      </c>
      <c r="EI109" s="31">
        <f t="shared" si="32"/>
        <v>4.8898305084745762E-2</v>
      </c>
      <c r="EJ109" s="31">
        <f t="shared" si="33"/>
        <v>4.891701828410689E-2</v>
      </c>
      <c r="EK109" s="31">
        <f t="shared" si="34"/>
        <v>4.6436781609195399E-2</v>
      </c>
      <c r="EL109" s="31">
        <f t="shared" si="35"/>
        <v>4.6846590909090907E-2</v>
      </c>
      <c r="EM109" s="31">
        <f t="shared" si="36"/>
        <v>4.7795389048991353E-2</v>
      </c>
      <c r="EN109" s="31">
        <f t="shared" si="37"/>
        <v>5.2063492063492062E-2</v>
      </c>
      <c r="EO109" s="31">
        <f t="shared" si="38"/>
        <v>5.8209606986899566E-2</v>
      </c>
      <c r="EP109" s="31">
        <f t="shared" si="39"/>
        <v>7.0576923076923079E-2</v>
      </c>
      <c r="EQ109" s="31">
        <f t="shared" si="40"/>
        <v>7.0043352601156073E-2</v>
      </c>
      <c r="ER109" s="31">
        <f t="shared" si="41"/>
        <v>6.7711015736766814E-2</v>
      </c>
      <c r="ES109" s="31">
        <f t="shared" si="42"/>
        <v>6.95448079658606E-2</v>
      </c>
      <c r="ET109" s="31">
        <f t="shared" si="43"/>
        <v>7.1797752808988757E-2</v>
      </c>
      <c r="EU109" s="31">
        <f t="shared" si="44"/>
        <v>6.813464235624124E-2</v>
      </c>
      <c r="EV109" s="31">
        <f t="shared" si="45"/>
        <v>6.7134909596662032E-2</v>
      </c>
      <c r="EW109" s="31">
        <f t="shared" si="46"/>
        <v>7.1468144044321336E-2</v>
      </c>
      <c r="EX109" s="31">
        <f t="shared" si="47"/>
        <v>7.5879120879120882E-2</v>
      </c>
      <c r="EY109" s="31">
        <f t="shared" si="48"/>
        <v>7.5572207084468671E-2</v>
      </c>
      <c r="EZ109" s="31">
        <f t="shared" si="49"/>
        <v>7.6611111111111116E-2</v>
      </c>
      <c r="FA109" s="31">
        <f t="shared" si="50"/>
        <v>7.4950634696755988E-2</v>
      </c>
      <c r="FB109" s="50">
        <f t="shared" si="51"/>
        <v>8.0557939914163088E-2</v>
      </c>
      <c r="FC109" s="50">
        <f t="shared" si="52"/>
        <v>8.6989869753979737E-2</v>
      </c>
      <c r="FD109" s="50">
        <f t="shared" si="53"/>
        <v>8.1943620178041549E-2</v>
      </c>
    </row>
    <row r="110" spans="1:160" ht="15" x14ac:dyDescent="0.25">
      <c r="A110" s="17" t="s">
        <v>159</v>
      </c>
      <c r="B110" s="19">
        <v>6005</v>
      </c>
      <c r="C110" s="19">
        <v>5922</v>
      </c>
      <c r="D110" s="19">
        <v>5987</v>
      </c>
      <c r="E110" s="19">
        <v>5827</v>
      </c>
      <c r="F110" s="19">
        <v>5654</v>
      </c>
      <c r="G110" s="19">
        <v>5885</v>
      </c>
      <c r="H110" s="19">
        <v>5937</v>
      </c>
      <c r="I110" s="19">
        <v>6019</v>
      </c>
      <c r="J110" s="19">
        <v>6155</v>
      </c>
      <c r="K110" s="19">
        <v>6240</v>
      </c>
      <c r="L110" s="19">
        <v>6275</v>
      </c>
      <c r="M110" s="19">
        <v>6290</v>
      </c>
      <c r="N110" s="19">
        <v>6210</v>
      </c>
      <c r="O110" s="19">
        <v>6217</v>
      </c>
      <c r="P110" s="19">
        <v>6261</v>
      </c>
      <c r="Q110" s="19">
        <v>6252</v>
      </c>
      <c r="R110" s="19">
        <v>6217</v>
      </c>
      <c r="S110" s="19">
        <v>5968</v>
      </c>
      <c r="T110" s="19">
        <v>5941</v>
      </c>
      <c r="U110" s="19">
        <v>6052</v>
      </c>
      <c r="V110" s="19">
        <v>6021</v>
      </c>
      <c r="W110" s="19">
        <v>5936</v>
      </c>
      <c r="X110" s="19">
        <v>5874</v>
      </c>
      <c r="Y110" s="19">
        <v>5800</v>
      </c>
      <c r="Z110" s="19">
        <v>5589</v>
      </c>
      <c r="AA110" s="19">
        <v>5491</v>
      </c>
      <c r="AB110" s="19">
        <v>5473</v>
      </c>
      <c r="AC110" s="19">
        <v>5266</v>
      </c>
      <c r="AD110" s="19">
        <v>5138</v>
      </c>
      <c r="AE110" s="19">
        <v>5006</v>
      </c>
      <c r="AF110" s="19">
        <v>4974</v>
      </c>
      <c r="AG110" s="19">
        <v>4881</v>
      </c>
      <c r="AH110" s="19">
        <v>5013</v>
      </c>
      <c r="AI110" s="19">
        <v>4987</v>
      </c>
      <c r="AJ110" s="19">
        <v>4874</v>
      </c>
      <c r="AK110" s="19">
        <v>4924</v>
      </c>
      <c r="AL110" s="19">
        <v>5003</v>
      </c>
      <c r="AM110" s="19">
        <v>5115</v>
      </c>
      <c r="AN110" s="19">
        <v>5285</v>
      </c>
      <c r="AO110" s="19">
        <v>5473</v>
      </c>
      <c r="AP110" s="19">
        <v>5597</v>
      </c>
      <c r="AQ110" s="19">
        <v>5727</v>
      </c>
      <c r="AR110" s="19">
        <v>6169</v>
      </c>
      <c r="AS110" s="19">
        <v>6690</v>
      </c>
      <c r="AT110" s="19">
        <v>7683</v>
      </c>
      <c r="AU110" s="19">
        <v>8154</v>
      </c>
      <c r="AV110" s="19">
        <v>8517</v>
      </c>
      <c r="AW110" s="19">
        <v>8815</v>
      </c>
      <c r="AX110" s="19">
        <v>8884</v>
      </c>
      <c r="AY110" s="19">
        <v>9152</v>
      </c>
      <c r="AZ110" s="19">
        <v>9298</v>
      </c>
      <c r="BA110" s="19">
        <v>9604</v>
      </c>
      <c r="BB110" s="19">
        <v>9600</v>
      </c>
      <c r="BC110" s="19">
        <v>9438</v>
      </c>
      <c r="BD110" s="19">
        <v>9403</v>
      </c>
      <c r="BE110" s="19">
        <v>9556</v>
      </c>
      <c r="BF110" s="19">
        <v>9486</v>
      </c>
      <c r="BG110" s="19">
        <v>9451</v>
      </c>
      <c r="BH110" s="19">
        <v>9263</v>
      </c>
      <c r="BI110" s="19">
        <v>8815</v>
      </c>
      <c r="BJ110" s="19">
        <v>8591</v>
      </c>
      <c r="BK110" s="19">
        <v>8613</v>
      </c>
      <c r="BL110" s="19">
        <v>8779</v>
      </c>
      <c r="BM110" s="19">
        <v>8851</v>
      </c>
      <c r="BN110" s="19">
        <v>8717</v>
      </c>
      <c r="BO110" s="19">
        <v>8594</v>
      </c>
      <c r="BP110" s="19">
        <v>8298</v>
      </c>
      <c r="BQ110" s="19">
        <v>8338</v>
      </c>
      <c r="BR110" s="19">
        <v>8591</v>
      </c>
      <c r="BS110" s="19">
        <v>8726</v>
      </c>
      <c r="BT110" s="19">
        <v>8980</v>
      </c>
      <c r="BU110" s="19">
        <v>8954</v>
      </c>
      <c r="BV110" s="19">
        <v>8852</v>
      </c>
      <c r="BW110" s="19">
        <v>9018</v>
      </c>
      <c r="BX110" s="19">
        <v>9269</v>
      </c>
      <c r="BY110" s="19">
        <v>9389</v>
      </c>
      <c r="BZ110" s="19">
        <v>9354</v>
      </c>
      <c r="CA110" s="19">
        <v>9185</v>
      </c>
      <c r="CB110" s="19">
        <v>9031</v>
      </c>
      <c r="CC110" s="19">
        <v>9148</v>
      </c>
      <c r="CD110" s="19">
        <v>9422</v>
      </c>
      <c r="CE110" s="19">
        <v>9397</v>
      </c>
      <c r="CF110" s="19">
        <v>9135</v>
      </c>
      <c r="CG110" s="19">
        <v>8956</v>
      </c>
      <c r="CH110" s="49">
        <v>8710</v>
      </c>
      <c r="CI110" s="49">
        <v>8677</v>
      </c>
      <c r="CJ110" s="49">
        <v>8474</v>
      </c>
      <c r="CK110" s="49">
        <v>8617</v>
      </c>
      <c r="CL110" s="49">
        <v>8701</v>
      </c>
      <c r="CM110" s="49">
        <v>8616</v>
      </c>
      <c r="CN110" s="49">
        <v>8491</v>
      </c>
      <c r="CO110" s="17" t="s">
        <v>159</v>
      </c>
      <c r="CT110" t="s">
        <v>159</v>
      </c>
      <c r="CV110" t="s">
        <v>159</v>
      </c>
      <c r="CX110">
        <v>157000</v>
      </c>
      <c r="CY110">
        <v>160600</v>
      </c>
      <c r="CZ110">
        <v>159400</v>
      </c>
      <c r="DA110">
        <v>162900</v>
      </c>
      <c r="DB110">
        <v>163700</v>
      </c>
      <c r="DC110">
        <v>159500</v>
      </c>
      <c r="DD110">
        <v>159900</v>
      </c>
      <c r="DE110">
        <v>157000</v>
      </c>
      <c r="DF110">
        <v>157800</v>
      </c>
      <c r="DG110">
        <v>161900</v>
      </c>
      <c r="DH110">
        <v>164700</v>
      </c>
      <c r="DI110">
        <v>162200</v>
      </c>
      <c r="DJ110">
        <v>167000</v>
      </c>
      <c r="DK110">
        <v>164200</v>
      </c>
      <c r="DL110">
        <v>164700</v>
      </c>
      <c r="DM110">
        <v>164500</v>
      </c>
      <c r="DN110">
        <v>161900</v>
      </c>
      <c r="DO110">
        <v>163700</v>
      </c>
      <c r="DP110">
        <v>163300</v>
      </c>
      <c r="DQ110">
        <v>165700</v>
      </c>
      <c r="DR110">
        <v>165300</v>
      </c>
      <c r="DS110">
        <v>164100</v>
      </c>
      <c r="DT110">
        <v>167100</v>
      </c>
      <c r="DU110">
        <v>166900</v>
      </c>
      <c r="DV110">
        <v>164500</v>
      </c>
      <c r="DW110">
        <v>171600</v>
      </c>
      <c r="DX110">
        <v>171200</v>
      </c>
      <c r="DY110" s="19"/>
      <c r="DZ110" s="19"/>
      <c r="EA110" s="19"/>
      <c r="EB110" s="19"/>
      <c r="ED110" s="31">
        <f t="shared" si="27"/>
        <v>3.9745222929936305E-2</v>
      </c>
      <c r="EE110" s="31">
        <f t="shared" si="28"/>
        <v>3.8667496886674972E-2</v>
      </c>
      <c r="EF110" s="31">
        <f t="shared" si="29"/>
        <v>3.9222082810539523E-2</v>
      </c>
      <c r="EG110" s="31">
        <f t="shared" si="30"/>
        <v>3.6470227133210562E-2</v>
      </c>
      <c r="EH110" s="31">
        <f t="shared" si="31"/>
        <v>3.6261453879047036E-2</v>
      </c>
      <c r="EI110" s="31">
        <f t="shared" si="32"/>
        <v>3.5040752351097181E-2</v>
      </c>
      <c r="EJ110" s="31">
        <f t="shared" si="33"/>
        <v>3.2933083176985616E-2</v>
      </c>
      <c r="EK110" s="31">
        <f t="shared" si="34"/>
        <v>3.1681528662420383E-2</v>
      </c>
      <c r="EL110" s="31">
        <f t="shared" si="35"/>
        <v>3.1603295310519648E-2</v>
      </c>
      <c r="EM110" s="31">
        <f t="shared" si="36"/>
        <v>3.0901791229153798E-2</v>
      </c>
      <c r="EN110" s="31">
        <f t="shared" si="37"/>
        <v>3.3230115361262899E-2</v>
      </c>
      <c r="EO110" s="31">
        <f t="shared" si="38"/>
        <v>3.8033292231812579E-2</v>
      </c>
      <c r="EP110" s="31">
        <f t="shared" si="39"/>
        <v>4.882634730538922E-2</v>
      </c>
      <c r="EQ110" s="31">
        <f t="shared" si="40"/>
        <v>5.4104750304506698E-2</v>
      </c>
      <c r="ER110" s="31">
        <f t="shared" si="41"/>
        <v>5.8312082574377658E-2</v>
      </c>
      <c r="ES110" s="31">
        <f t="shared" si="42"/>
        <v>5.7161094224924013E-2</v>
      </c>
      <c r="ET110" s="31">
        <f t="shared" si="43"/>
        <v>5.8375540457072266E-2</v>
      </c>
      <c r="EU110" s="31">
        <f t="shared" si="44"/>
        <v>5.24801466096518E-2</v>
      </c>
      <c r="EV110" s="31">
        <f t="shared" si="45"/>
        <v>5.4200857317819963E-2</v>
      </c>
      <c r="EW110" s="31">
        <f t="shared" si="46"/>
        <v>5.0078455039227518E-2</v>
      </c>
      <c r="EX110" s="31">
        <f t="shared" si="47"/>
        <v>5.2788868723532972E-2</v>
      </c>
      <c r="EY110" s="31">
        <f t="shared" si="48"/>
        <v>5.3942717854966481E-2</v>
      </c>
      <c r="EZ110" s="31">
        <f t="shared" si="49"/>
        <v>5.6187911430281269E-2</v>
      </c>
      <c r="FA110" s="31">
        <f t="shared" si="50"/>
        <v>5.4110245656081489E-2</v>
      </c>
      <c r="FB110" s="50">
        <f t="shared" si="51"/>
        <v>5.7124620060790277E-2</v>
      </c>
      <c r="FC110" s="50">
        <f t="shared" si="52"/>
        <v>5.0757575757575758E-2</v>
      </c>
      <c r="FD110" s="50">
        <f t="shared" si="53"/>
        <v>5.0332943925233645E-2</v>
      </c>
    </row>
    <row r="111" spans="1:160" ht="15" x14ac:dyDescent="0.25">
      <c r="A111" s="17" t="s">
        <v>160</v>
      </c>
      <c r="B111" s="19">
        <v>3036</v>
      </c>
      <c r="C111" s="19">
        <v>3250</v>
      </c>
      <c r="D111" s="19">
        <v>3287</v>
      </c>
      <c r="E111" s="19">
        <v>2978</v>
      </c>
      <c r="F111" s="19">
        <v>2904</v>
      </c>
      <c r="G111" s="19">
        <v>2881</v>
      </c>
      <c r="H111" s="19">
        <v>2904</v>
      </c>
      <c r="I111" s="19">
        <v>3211</v>
      </c>
      <c r="J111" s="19">
        <v>3227</v>
      </c>
      <c r="K111" s="19">
        <v>3192</v>
      </c>
      <c r="L111" s="19">
        <v>3019</v>
      </c>
      <c r="M111" s="19">
        <v>2974</v>
      </c>
      <c r="N111" s="19">
        <v>2923</v>
      </c>
      <c r="O111" s="19">
        <v>3039</v>
      </c>
      <c r="P111" s="19">
        <v>3076</v>
      </c>
      <c r="Q111" s="19">
        <v>2833</v>
      </c>
      <c r="R111" s="19">
        <v>2796</v>
      </c>
      <c r="S111" s="19">
        <v>2781</v>
      </c>
      <c r="T111" s="19">
        <v>2831</v>
      </c>
      <c r="U111" s="19">
        <v>2965</v>
      </c>
      <c r="V111" s="19">
        <v>3028</v>
      </c>
      <c r="W111" s="19">
        <v>2944</v>
      </c>
      <c r="X111" s="19">
        <v>2852</v>
      </c>
      <c r="Y111" s="19">
        <v>2639</v>
      </c>
      <c r="Z111" s="19">
        <v>2596</v>
      </c>
      <c r="AA111" s="19">
        <v>2661</v>
      </c>
      <c r="AB111" s="19">
        <v>2572</v>
      </c>
      <c r="AC111" s="19">
        <v>2350</v>
      </c>
      <c r="AD111" s="19">
        <v>2312</v>
      </c>
      <c r="AE111" s="19">
        <v>2315</v>
      </c>
      <c r="AF111" s="19">
        <v>2356</v>
      </c>
      <c r="AG111" s="19">
        <v>2576</v>
      </c>
      <c r="AH111" s="19">
        <v>2534</v>
      </c>
      <c r="AI111" s="19">
        <v>2523</v>
      </c>
      <c r="AJ111" s="19">
        <v>2436</v>
      </c>
      <c r="AK111" s="19">
        <v>2356</v>
      </c>
      <c r="AL111" s="19">
        <v>2357</v>
      </c>
      <c r="AM111" s="19">
        <v>2513</v>
      </c>
      <c r="AN111" s="19">
        <v>2598</v>
      </c>
      <c r="AO111" s="19">
        <v>2618</v>
      </c>
      <c r="AP111" s="19">
        <v>2714</v>
      </c>
      <c r="AQ111" s="19">
        <v>2991</v>
      </c>
      <c r="AR111" s="19">
        <v>3366</v>
      </c>
      <c r="AS111" s="19">
        <v>3691</v>
      </c>
      <c r="AT111" s="19">
        <v>3989</v>
      </c>
      <c r="AU111" s="19">
        <v>4043</v>
      </c>
      <c r="AV111" s="19">
        <v>4048</v>
      </c>
      <c r="AW111" s="19">
        <v>4016</v>
      </c>
      <c r="AX111" s="19">
        <v>3984</v>
      </c>
      <c r="AY111" s="19">
        <v>4109</v>
      </c>
      <c r="AZ111" s="19">
        <v>4280</v>
      </c>
      <c r="BA111" s="19">
        <v>4121</v>
      </c>
      <c r="BB111" s="19">
        <v>4149</v>
      </c>
      <c r="BC111" s="19">
        <v>4229</v>
      </c>
      <c r="BD111" s="19">
        <v>4267</v>
      </c>
      <c r="BE111" s="19">
        <v>4577</v>
      </c>
      <c r="BF111" s="19">
        <v>4622</v>
      </c>
      <c r="BG111" s="19">
        <v>4534</v>
      </c>
      <c r="BH111" s="19">
        <v>4367</v>
      </c>
      <c r="BI111" s="19">
        <v>4154</v>
      </c>
      <c r="BJ111" s="19">
        <v>4102</v>
      </c>
      <c r="BK111" s="19">
        <v>4366</v>
      </c>
      <c r="BL111" s="19">
        <v>4395</v>
      </c>
      <c r="BM111" s="19">
        <v>4097</v>
      </c>
      <c r="BN111" s="19">
        <v>4012</v>
      </c>
      <c r="BO111" s="19">
        <v>4179</v>
      </c>
      <c r="BP111" s="19">
        <v>4433</v>
      </c>
      <c r="BQ111" s="19">
        <v>4747</v>
      </c>
      <c r="BR111" s="19">
        <v>4658</v>
      </c>
      <c r="BS111" s="19">
        <v>4564</v>
      </c>
      <c r="BT111" s="19">
        <v>4345</v>
      </c>
      <c r="BU111" s="19">
        <v>4285</v>
      </c>
      <c r="BV111" s="19">
        <v>4399</v>
      </c>
      <c r="BW111" s="19">
        <v>4691</v>
      </c>
      <c r="BX111" s="19">
        <v>4786</v>
      </c>
      <c r="BY111" s="19">
        <v>4384</v>
      </c>
      <c r="BZ111" s="19">
        <v>4406</v>
      </c>
      <c r="CA111" s="19">
        <v>4597</v>
      </c>
      <c r="CB111" s="19">
        <v>4647</v>
      </c>
      <c r="CC111" s="19">
        <v>4872</v>
      </c>
      <c r="CD111" s="19">
        <v>4925</v>
      </c>
      <c r="CE111" s="19">
        <v>4847</v>
      </c>
      <c r="CF111" s="19">
        <v>4690</v>
      </c>
      <c r="CG111" s="19">
        <v>4617</v>
      </c>
      <c r="CH111" s="49">
        <v>4788</v>
      </c>
      <c r="CI111" s="49">
        <v>5038</v>
      </c>
      <c r="CJ111" s="49">
        <v>5007</v>
      </c>
      <c r="CK111" s="49">
        <v>4512</v>
      </c>
      <c r="CL111" s="49">
        <v>4480</v>
      </c>
      <c r="CM111" s="49">
        <v>4515</v>
      </c>
      <c r="CN111" s="49">
        <v>4546</v>
      </c>
      <c r="CO111" s="17" t="s">
        <v>160</v>
      </c>
      <c r="CT111" t="s">
        <v>160</v>
      </c>
      <c r="CV111" t="s">
        <v>160</v>
      </c>
      <c r="CX111">
        <v>57100</v>
      </c>
      <c r="CY111">
        <v>57100</v>
      </c>
      <c r="CZ111">
        <v>56900</v>
      </c>
      <c r="DA111">
        <v>58000</v>
      </c>
      <c r="DB111">
        <v>57100</v>
      </c>
      <c r="DC111">
        <v>57300</v>
      </c>
      <c r="DD111">
        <v>58000</v>
      </c>
      <c r="DE111">
        <v>58100</v>
      </c>
      <c r="DF111">
        <v>58800</v>
      </c>
      <c r="DG111">
        <v>59500</v>
      </c>
      <c r="DH111">
        <v>59300</v>
      </c>
      <c r="DI111">
        <v>59300</v>
      </c>
      <c r="DJ111">
        <v>59500</v>
      </c>
      <c r="DK111">
        <v>59900</v>
      </c>
      <c r="DL111">
        <v>59200</v>
      </c>
      <c r="DM111">
        <v>58700</v>
      </c>
      <c r="DN111">
        <v>59300</v>
      </c>
      <c r="DO111">
        <v>58900</v>
      </c>
      <c r="DP111">
        <v>59700</v>
      </c>
      <c r="DQ111">
        <v>59200</v>
      </c>
      <c r="DR111">
        <v>58800</v>
      </c>
      <c r="DS111">
        <v>58100</v>
      </c>
      <c r="DT111">
        <v>57800</v>
      </c>
      <c r="DU111">
        <v>57400</v>
      </c>
      <c r="DV111">
        <v>57900</v>
      </c>
      <c r="DW111">
        <v>57300</v>
      </c>
      <c r="DX111">
        <v>57400</v>
      </c>
      <c r="DY111" s="19"/>
      <c r="DZ111" s="19"/>
      <c r="EA111" s="19"/>
      <c r="EB111" s="19"/>
      <c r="ED111" s="31">
        <f t="shared" si="27"/>
        <v>5.5901926444833626E-2</v>
      </c>
      <c r="EE111" s="31">
        <f t="shared" si="28"/>
        <v>5.1190893169877405E-2</v>
      </c>
      <c r="EF111" s="31">
        <f t="shared" si="29"/>
        <v>4.9789103690685413E-2</v>
      </c>
      <c r="EG111" s="31">
        <f t="shared" si="30"/>
        <v>4.8810344827586206E-2</v>
      </c>
      <c r="EH111" s="31">
        <f t="shared" si="31"/>
        <v>5.1558669001751316E-2</v>
      </c>
      <c r="EI111" s="31">
        <f t="shared" si="32"/>
        <v>4.5305410122164047E-2</v>
      </c>
      <c r="EJ111" s="31">
        <f t="shared" si="33"/>
        <v>4.0517241379310343E-2</v>
      </c>
      <c r="EK111" s="31">
        <f t="shared" si="34"/>
        <v>4.0550774526678143E-2</v>
      </c>
      <c r="EL111" s="31">
        <f t="shared" si="35"/>
        <v>4.2908163265306123E-2</v>
      </c>
      <c r="EM111" s="31">
        <f t="shared" si="36"/>
        <v>3.9613445378151257E-2</v>
      </c>
      <c r="EN111" s="31">
        <f t="shared" si="37"/>
        <v>4.4148397976391231E-2</v>
      </c>
      <c r="EO111" s="31">
        <f t="shared" si="38"/>
        <v>5.676222596964587E-2</v>
      </c>
      <c r="EP111" s="31">
        <f t="shared" si="39"/>
        <v>6.7949579831932769E-2</v>
      </c>
      <c r="EQ111" s="31">
        <f t="shared" si="40"/>
        <v>6.6510851419031722E-2</v>
      </c>
      <c r="ER111" s="31">
        <f t="shared" si="41"/>
        <v>6.961148648648649E-2</v>
      </c>
      <c r="ES111" s="31">
        <f t="shared" si="42"/>
        <v>7.2691652470187398E-2</v>
      </c>
      <c r="ET111" s="31">
        <f t="shared" si="43"/>
        <v>7.6458684654300169E-2</v>
      </c>
      <c r="EU111" s="31">
        <f t="shared" si="44"/>
        <v>6.9643463497453317E-2</v>
      </c>
      <c r="EV111" s="31">
        <f t="shared" si="45"/>
        <v>6.8626465661641545E-2</v>
      </c>
      <c r="EW111" s="31">
        <f t="shared" si="46"/>
        <v>7.4881756756756762E-2</v>
      </c>
      <c r="EX111" s="31">
        <f t="shared" si="47"/>
        <v>7.7619047619047615E-2</v>
      </c>
      <c r="EY111" s="31">
        <f t="shared" si="48"/>
        <v>7.571428571428572E-2</v>
      </c>
      <c r="EZ111" s="31">
        <f t="shared" si="49"/>
        <v>7.5847750865051897E-2</v>
      </c>
      <c r="FA111" s="31">
        <f t="shared" si="50"/>
        <v>8.0958188153310101E-2</v>
      </c>
      <c r="FB111" s="50">
        <f t="shared" si="51"/>
        <v>8.3713298791018992E-2</v>
      </c>
      <c r="FC111" s="50">
        <f t="shared" si="52"/>
        <v>8.3560209424083765E-2</v>
      </c>
      <c r="FD111" s="50">
        <f t="shared" si="53"/>
        <v>7.8606271777003481E-2</v>
      </c>
    </row>
    <row r="112" spans="1:160" ht="15" x14ac:dyDescent="0.25">
      <c r="A112" s="17" t="s">
        <v>161</v>
      </c>
      <c r="B112" s="19">
        <v>588</v>
      </c>
      <c r="C112" s="19">
        <v>540</v>
      </c>
      <c r="D112" s="19">
        <v>496</v>
      </c>
      <c r="E112" s="19">
        <v>466</v>
      </c>
      <c r="F112" s="19">
        <v>507</v>
      </c>
      <c r="G112" s="19">
        <v>526</v>
      </c>
      <c r="H112" s="19">
        <v>548</v>
      </c>
      <c r="I112" s="19">
        <v>608</v>
      </c>
      <c r="J112" s="19">
        <v>642</v>
      </c>
      <c r="K112" s="19">
        <v>626</v>
      </c>
      <c r="L112" s="19">
        <v>614</v>
      </c>
      <c r="M112" s="19">
        <v>612</v>
      </c>
      <c r="N112" s="19">
        <v>597</v>
      </c>
      <c r="O112" s="19">
        <v>592</v>
      </c>
      <c r="P112" s="19">
        <v>574</v>
      </c>
      <c r="Q112" s="19">
        <v>532</v>
      </c>
      <c r="R112" s="19">
        <v>550</v>
      </c>
      <c r="S112" s="19">
        <v>548</v>
      </c>
      <c r="T112" s="19">
        <v>559</v>
      </c>
      <c r="U112" s="19">
        <v>619</v>
      </c>
      <c r="V112" s="19">
        <v>640</v>
      </c>
      <c r="W112" s="19">
        <v>638</v>
      </c>
      <c r="X112" s="19">
        <v>616</v>
      </c>
      <c r="Y112" s="19">
        <v>591</v>
      </c>
      <c r="Z112" s="19">
        <v>509</v>
      </c>
      <c r="AA112" s="19">
        <v>500</v>
      </c>
      <c r="AB112" s="19">
        <v>492</v>
      </c>
      <c r="AC112" s="19">
        <v>476</v>
      </c>
      <c r="AD112" s="19">
        <v>462</v>
      </c>
      <c r="AE112" s="19">
        <v>478</v>
      </c>
      <c r="AF112" s="19">
        <v>478</v>
      </c>
      <c r="AG112" s="19">
        <v>502</v>
      </c>
      <c r="AH112" s="19">
        <v>483</v>
      </c>
      <c r="AI112" s="19">
        <v>499</v>
      </c>
      <c r="AJ112" s="19">
        <v>506</v>
      </c>
      <c r="AK112" s="19">
        <v>519</v>
      </c>
      <c r="AL112" s="19">
        <v>538</v>
      </c>
      <c r="AM112" s="19">
        <v>554</v>
      </c>
      <c r="AN112" s="19">
        <v>591</v>
      </c>
      <c r="AO112" s="19">
        <v>614</v>
      </c>
      <c r="AP112" s="19">
        <v>658</v>
      </c>
      <c r="AQ112" s="19">
        <v>747</v>
      </c>
      <c r="AR112" s="19">
        <v>822</v>
      </c>
      <c r="AS112" s="19">
        <v>964</v>
      </c>
      <c r="AT112" s="19">
        <v>1132</v>
      </c>
      <c r="AU112" s="19">
        <v>1203</v>
      </c>
      <c r="AV112" s="19">
        <v>1234</v>
      </c>
      <c r="AW112" s="19">
        <v>1204</v>
      </c>
      <c r="AX112" s="19">
        <v>1212</v>
      </c>
      <c r="AY112" s="19">
        <v>1167</v>
      </c>
      <c r="AZ112" s="19">
        <v>1187</v>
      </c>
      <c r="BA112" s="19">
        <v>1181</v>
      </c>
      <c r="BB112" s="19">
        <v>1169</v>
      </c>
      <c r="BC112" s="19">
        <v>1111</v>
      </c>
      <c r="BD112" s="19">
        <v>1094</v>
      </c>
      <c r="BE112" s="19">
        <v>1210</v>
      </c>
      <c r="BF112" s="19">
        <v>1239</v>
      </c>
      <c r="BG112" s="19">
        <v>1230</v>
      </c>
      <c r="BH112" s="19">
        <v>1173</v>
      </c>
      <c r="BI112" s="19">
        <v>1100</v>
      </c>
      <c r="BJ112" s="19">
        <v>1040</v>
      </c>
      <c r="BK112" s="19">
        <v>1032</v>
      </c>
      <c r="BL112" s="19">
        <v>1008</v>
      </c>
      <c r="BM112" s="19">
        <v>1007</v>
      </c>
      <c r="BN112" s="19">
        <v>972</v>
      </c>
      <c r="BO112" s="19">
        <v>933</v>
      </c>
      <c r="BP112" s="19">
        <v>922</v>
      </c>
      <c r="BQ112" s="19">
        <v>1006</v>
      </c>
      <c r="BR112" s="19">
        <v>1040</v>
      </c>
      <c r="BS112" s="19">
        <v>1060</v>
      </c>
      <c r="BT112" s="19">
        <v>1081</v>
      </c>
      <c r="BU112" s="19">
        <v>1060</v>
      </c>
      <c r="BV112" s="19">
        <v>1101</v>
      </c>
      <c r="BW112" s="19">
        <v>1103</v>
      </c>
      <c r="BX112" s="19">
        <v>1082</v>
      </c>
      <c r="BY112" s="19">
        <v>1061</v>
      </c>
      <c r="BZ112" s="19">
        <v>1081</v>
      </c>
      <c r="CA112" s="19">
        <v>1102</v>
      </c>
      <c r="CB112" s="19">
        <v>1130</v>
      </c>
      <c r="CC112" s="19">
        <v>1182</v>
      </c>
      <c r="CD112" s="19">
        <v>1198</v>
      </c>
      <c r="CE112" s="19">
        <v>1163</v>
      </c>
      <c r="CF112" s="19">
        <v>1168</v>
      </c>
      <c r="CG112" s="19">
        <v>1146</v>
      </c>
      <c r="CH112" s="49">
        <v>1076</v>
      </c>
      <c r="CI112" s="49">
        <v>1096</v>
      </c>
      <c r="CJ112" s="49">
        <v>1111</v>
      </c>
      <c r="CK112" s="49">
        <v>1128</v>
      </c>
      <c r="CL112" s="49">
        <v>1102</v>
      </c>
      <c r="CM112" s="49">
        <v>1061</v>
      </c>
      <c r="CN112" s="49">
        <v>1076</v>
      </c>
      <c r="CO112" s="17" t="s">
        <v>161</v>
      </c>
      <c r="CT112" t="s">
        <v>161</v>
      </c>
      <c r="CV112" t="s">
        <v>161</v>
      </c>
      <c r="CX112">
        <v>39100</v>
      </c>
      <c r="CY112">
        <v>38100</v>
      </c>
      <c r="CZ112">
        <v>40500</v>
      </c>
      <c r="DA112">
        <v>42600</v>
      </c>
      <c r="DB112">
        <v>42100</v>
      </c>
      <c r="DC112">
        <v>41700</v>
      </c>
      <c r="DD112">
        <v>40800</v>
      </c>
      <c r="DE112">
        <v>38900</v>
      </c>
      <c r="DF112">
        <v>43200</v>
      </c>
      <c r="DG112">
        <v>44300</v>
      </c>
      <c r="DH112">
        <v>44900</v>
      </c>
      <c r="DI112">
        <v>45800</v>
      </c>
      <c r="DJ112">
        <v>44600</v>
      </c>
      <c r="DK112">
        <v>44700</v>
      </c>
      <c r="DL112">
        <v>45000</v>
      </c>
      <c r="DM112">
        <v>44000</v>
      </c>
      <c r="DN112">
        <v>44100</v>
      </c>
      <c r="DO112">
        <v>44600</v>
      </c>
      <c r="DP112">
        <v>44100</v>
      </c>
      <c r="DQ112">
        <v>44700</v>
      </c>
      <c r="DR112">
        <v>44500</v>
      </c>
      <c r="DS112">
        <v>45400</v>
      </c>
      <c r="DT112">
        <v>45400</v>
      </c>
      <c r="DU112">
        <v>45000</v>
      </c>
      <c r="DV112">
        <v>46100</v>
      </c>
      <c r="DW112">
        <v>44400</v>
      </c>
      <c r="DX112">
        <v>44000</v>
      </c>
      <c r="DY112" s="19"/>
      <c r="DZ112" s="19"/>
      <c r="EA112" s="19"/>
      <c r="EB112" s="19"/>
      <c r="ED112" s="31">
        <f t="shared" si="27"/>
        <v>1.6010230179028133E-2</v>
      </c>
      <c r="EE112" s="31">
        <f t="shared" si="28"/>
        <v>1.5669291338582678E-2</v>
      </c>
      <c r="EF112" s="31">
        <f t="shared" si="29"/>
        <v>1.3135802469135802E-2</v>
      </c>
      <c r="EG112" s="31">
        <f t="shared" si="30"/>
        <v>1.3122065727699531E-2</v>
      </c>
      <c r="EH112" s="31">
        <f t="shared" si="31"/>
        <v>1.5154394299287411E-2</v>
      </c>
      <c r="EI112" s="31">
        <f t="shared" si="32"/>
        <v>1.2206235011990408E-2</v>
      </c>
      <c r="EJ112" s="31">
        <f t="shared" si="33"/>
        <v>1.1666666666666667E-2</v>
      </c>
      <c r="EK112" s="31">
        <f t="shared" si="34"/>
        <v>1.2287917737789204E-2</v>
      </c>
      <c r="EL112" s="31">
        <f t="shared" si="35"/>
        <v>1.1550925925925926E-2</v>
      </c>
      <c r="EM112" s="31">
        <f t="shared" si="36"/>
        <v>1.2144469525959368E-2</v>
      </c>
      <c r="EN112" s="31">
        <f t="shared" si="37"/>
        <v>1.3674832962138084E-2</v>
      </c>
      <c r="EO112" s="31">
        <f t="shared" si="38"/>
        <v>1.7947598253275108E-2</v>
      </c>
      <c r="EP112" s="31">
        <f t="shared" si="39"/>
        <v>2.6973094170403587E-2</v>
      </c>
      <c r="EQ112" s="31">
        <f t="shared" si="40"/>
        <v>2.7114093959731543E-2</v>
      </c>
      <c r="ER112" s="31">
        <f t="shared" si="41"/>
        <v>2.6244444444444445E-2</v>
      </c>
      <c r="ES112" s="31">
        <f t="shared" si="42"/>
        <v>2.4863636363636362E-2</v>
      </c>
      <c r="ET112" s="31">
        <f t="shared" si="43"/>
        <v>2.7891156462585033E-2</v>
      </c>
      <c r="EU112" s="31">
        <f t="shared" si="44"/>
        <v>2.3318385650224215E-2</v>
      </c>
      <c r="EV112" s="31">
        <f t="shared" si="45"/>
        <v>2.2834467120181407E-2</v>
      </c>
      <c r="EW112" s="31">
        <f t="shared" si="46"/>
        <v>2.0626398210290827E-2</v>
      </c>
      <c r="EX112" s="31">
        <f t="shared" si="47"/>
        <v>2.3820224719101123E-2</v>
      </c>
      <c r="EY112" s="31">
        <f t="shared" si="48"/>
        <v>2.4251101321585904E-2</v>
      </c>
      <c r="EZ112" s="31">
        <f t="shared" si="49"/>
        <v>2.3370044052863435E-2</v>
      </c>
      <c r="FA112" s="31">
        <f t="shared" si="50"/>
        <v>2.5111111111111112E-2</v>
      </c>
      <c r="FB112" s="50">
        <f t="shared" si="51"/>
        <v>2.5227765726681128E-2</v>
      </c>
      <c r="FC112" s="50">
        <f t="shared" si="52"/>
        <v>2.4234234234234233E-2</v>
      </c>
      <c r="FD112" s="50">
        <f t="shared" si="53"/>
        <v>2.5636363636363638E-2</v>
      </c>
    </row>
    <row r="113" spans="1:160" ht="15" x14ac:dyDescent="0.25">
      <c r="A113" s="17" t="s">
        <v>162</v>
      </c>
      <c r="B113" s="19">
        <v>571</v>
      </c>
      <c r="C113" s="19">
        <v>597</v>
      </c>
      <c r="D113" s="19">
        <v>597</v>
      </c>
      <c r="E113" s="19">
        <v>534</v>
      </c>
      <c r="F113" s="19">
        <v>567</v>
      </c>
      <c r="G113" s="19">
        <v>570</v>
      </c>
      <c r="H113" s="19">
        <v>647</v>
      </c>
      <c r="I113" s="19">
        <v>706</v>
      </c>
      <c r="J113" s="19">
        <v>727</v>
      </c>
      <c r="K113" s="19">
        <v>740</v>
      </c>
      <c r="L113" s="19">
        <v>694</v>
      </c>
      <c r="M113" s="19">
        <v>694</v>
      </c>
      <c r="N113" s="19">
        <v>663</v>
      </c>
      <c r="O113" s="19">
        <v>660</v>
      </c>
      <c r="P113" s="19">
        <v>717</v>
      </c>
      <c r="Q113" s="19">
        <v>713</v>
      </c>
      <c r="R113" s="19">
        <v>671</v>
      </c>
      <c r="S113" s="19">
        <v>698</v>
      </c>
      <c r="T113" s="19">
        <v>753</v>
      </c>
      <c r="U113" s="19">
        <v>775</v>
      </c>
      <c r="V113" s="19">
        <v>800</v>
      </c>
      <c r="W113" s="19">
        <v>744</v>
      </c>
      <c r="X113" s="19">
        <v>658</v>
      </c>
      <c r="Y113" s="19">
        <v>605</v>
      </c>
      <c r="Z113" s="19">
        <v>580</v>
      </c>
      <c r="AA113" s="19">
        <v>576</v>
      </c>
      <c r="AB113" s="19">
        <v>569</v>
      </c>
      <c r="AC113" s="19">
        <v>573</v>
      </c>
      <c r="AD113" s="19">
        <v>604</v>
      </c>
      <c r="AE113" s="19">
        <v>590</v>
      </c>
      <c r="AF113" s="19">
        <v>624</v>
      </c>
      <c r="AG113" s="19">
        <v>663</v>
      </c>
      <c r="AH113" s="19">
        <v>653</v>
      </c>
      <c r="AI113" s="19">
        <v>586</v>
      </c>
      <c r="AJ113" s="19">
        <v>550</v>
      </c>
      <c r="AK113" s="19">
        <v>543</v>
      </c>
      <c r="AL113" s="19">
        <v>538</v>
      </c>
      <c r="AM113" s="19">
        <v>593</v>
      </c>
      <c r="AN113" s="19">
        <v>699</v>
      </c>
      <c r="AO113" s="19">
        <v>684</v>
      </c>
      <c r="AP113" s="19">
        <v>784</v>
      </c>
      <c r="AQ113" s="19">
        <v>936</v>
      </c>
      <c r="AR113" s="19">
        <v>1102</v>
      </c>
      <c r="AS113" s="19">
        <v>1269</v>
      </c>
      <c r="AT113" s="19">
        <v>1571</v>
      </c>
      <c r="AU113" s="19">
        <v>1564</v>
      </c>
      <c r="AV113" s="19">
        <v>1544</v>
      </c>
      <c r="AW113" s="19">
        <v>1521</v>
      </c>
      <c r="AX113" s="19">
        <v>1398</v>
      </c>
      <c r="AY113" s="19">
        <v>1370</v>
      </c>
      <c r="AZ113" s="19">
        <v>1402</v>
      </c>
      <c r="BA113" s="19">
        <v>1388</v>
      </c>
      <c r="BB113" s="19">
        <v>1337</v>
      </c>
      <c r="BC113" s="19">
        <v>1372</v>
      </c>
      <c r="BD113" s="19">
        <v>1363</v>
      </c>
      <c r="BE113" s="19">
        <v>1483</v>
      </c>
      <c r="BF113" s="19">
        <v>1518</v>
      </c>
      <c r="BG113" s="19">
        <v>1431</v>
      </c>
      <c r="BH113" s="19">
        <v>1327</v>
      </c>
      <c r="BI113" s="19">
        <v>1199</v>
      </c>
      <c r="BJ113" s="19">
        <v>1139</v>
      </c>
      <c r="BK113" s="19">
        <v>1116</v>
      </c>
      <c r="BL113" s="19">
        <v>1093</v>
      </c>
      <c r="BM113" s="19">
        <v>1089</v>
      </c>
      <c r="BN113" s="19">
        <v>1076</v>
      </c>
      <c r="BO113" s="19">
        <v>1190</v>
      </c>
      <c r="BP113" s="19">
        <v>1232</v>
      </c>
      <c r="BQ113" s="19">
        <v>1350</v>
      </c>
      <c r="BR113" s="19">
        <v>1378</v>
      </c>
      <c r="BS113" s="19">
        <v>1349</v>
      </c>
      <c r="BT113" s="19">
        <v>1267</v>
      </c>
      <c r="BU113" s="19">
        <v>1191</v>
      </c>
      <c r="BV113" s="19">
        <v>1160</v>
      </c>
      <c r="BW113" s="19">
        <v>1191</v>
      </c>
      <c r="BX113" s="19">
        <v>1227</v>
      </c>
      <c r="BY113" s="19">
        <v>1271</v>
      </c>
      <c r="BZ113" s="19">
        <v>1255</v>
      </c>
      <c r="CA113" s="19">
        <v>1352</v>
      </c>
      <c r="CB113" s="19">
        <v>1451</v>
      </c>
      <c r="CC113" s="19">
        <v>1494</v>
      </c>
      <c r="CD113" s="19">
        <v>1525</v>
      </c>
      <c r="CE113" s="19">
        <v>1443</v>
      </c>
      <c r="CF113" s="19">
        <v>1258</v>
      </c>
      <c r="CG113" s="19">
        <v>1215</v>
      </c>
      <c r="CH113" s="49">
        <v>1158</v>
      </c>
      <c r="CI113" s="49">
        <v>1187</v>
      </c>
      <c r="CJ113" s="49">
        <v>1207</v>
      </c>
      <c r="CK113" s="49">
        <v>1126</v>
      </c>
      <c r="CL113" s="49">
        <v>1161</v>
      </c>
      <c r="CM113" s="49">
        <v>1227</v>
      </c>
      <c r="CN113" s="49">
        <v>1187</v>
      </c>
      <c r="CO113" s="17" t="s">
        <v>162</v>
      </c>
      <c r="CT113" t="s">
        <v>162</v>
      </c>
      <c r="CV113" t="s">
        <v>162</v>
      </c>
      <c r="CX113">
        <v>54600</v>
      </c>
      <c r="CY113">
        <v>55800</v>
      </c>
      <c r="CZ113">
        <v>56600</v>
      </c>
      <c r="DA113">
        <v>58400</v>
      </c>
      <c r="DB113">
        <v>60300</v>
      </c>
      <c r="DC113">
        <v>61700</v>
      </c>
      <c r="DD113">
        <v>64000</v>
      </c>
      <c r="DE113">
        <v>61100</v>
      </c>
      <c r="DF113">
        <v>61400</v>
      </c>
      <c r="DG113">
        <v>63200</v>
      </c>
      <c r="DH113">
        <v>62400</v>
      </c>
      <c r="DI113">
        <v>61400</v>
      </c>
      <c r="DJ113">
        <v>59800</v>
      </c>
      <c r="DK113">
        <v>58900</v>
      </c>
      <c r="DL113">
        <v>58500</v>
      </c>
      <c r="DM113">
        <v>59000</v>
      </c>
      <c r="DN113">
        <v>58300</v>
      </c>
      <c r="DO113">
        <v>58000</v>
      </c>
      <c r="DP113">
        <v>56700</v>
      </c>
      <c r="DQ113">
        <v>55100</v>
      </c>
      <c r="DR113">
        <v>55400</v>
      </c>
      <c r="DS113">
        <v>52500</v>
      </c>
      <c r="DT113">
        <v>55100</v>
      </c>
      <c r="DU113">
        <v>55700</v>
      </c>
      <c r="DV113">
        <v>55700</v>
      </c>
      <c r="DW113">
        <v>57000</v>
      </c>
      <c r="DX113">
        <v>54800</v>
      </c>
      <c r="DY113" s="19"/>
      <c r="DZ113" s="19"/>
      <c r="EA113" s="19"/>
      <c r="EB113" s="19"/>
      <c r="ED113" s="31">
        <f t="shared" si="27"/>
        <v>1.3553113553113554E-2</v>
      </c>
      <c r="EE113" s="31">
        <f t="shared" si="28"/>
        <v>1.1881720430107526E-2</v>
      </c>
      <c r="EF113" s="31">
        <f t="shared" si="29"/>
        <v>1.2597173144876326E-2</v>
      </c>
      <c r="EG113" s="31">
        <f t="shared" si="30"/>
        <v>1.2893835616438356E-2</v>
      </c>
      <c r="EH113" s="31">
        <f t="shared" si="31"/>
        <v>1.2338308457711443E-2</v>
      </c>
      <c r="EI113" s="31">
        <f t="shared" si="32"/>
        <v>9.4003241491085899E-3</v>
      </c>
      <c r="EJ113" s="31">
        <f t="shared" si="33"/>
        <v>8.9531249999999993E-3</v>
      </c>
      <c r="EK113" s="31">
        <f t="shared" si="34"/>
        <v>1.0212765957446808E-2</v>
      </c>
      <c r="EL113" s="31">
        <f t="shared" si="35"/>
        <v>9.543973941368078E-3</v>
      </c>
      <c r="EM113" s="31">
        <f t="shared" si="36"/>
        <v>8.5126582278481008E-3</v>
      </c>
      <c r="EN113" s="31">
        <f t="shared" si="37"/>
        <v>1.0961538461538462E-2</v>
      </c>
      <c r="EO113" s="31">
        <f t="shared" si="38"/>
        <v>1.7947882736156353E-2</v>
      </c>
      <c r="EP113" s="31">
        <f t="shared" si="39"/>
        <v>2.6153846153846153E-2</v>
      </c>
      <c r="EQ113" s="31">
        <f t="shared" si="40"/>
        <v>2.3735144312393888E-2</v>
      </c>
      <c r="ER113" s="31">
        <f t="shared" si="41"/>
        <v>2.3726495726495725E-2</v>
      </c>
      <c r="ES113" s="31">
        <f t="shared" si="42"/>
        <v>2.3101694915254236E-2</v>
      </c>
      <c r="ET113" s="31">
        <f t="shared" si="43"/>
        <v>2.4545454545454544E-2</v>
      </c>
      <c r="EU113" s="31">
        <f t="shared" si="44"/>
        <v>1.9637931034482758E-2</v>
      </c>
      <c r="EV113" s="31">
        <f t="shared" si="45"/>
        <v>1.9206349206349206E-2</v>
      </c>
      <c r="EW113" s="31">
        <f t="shared" si="46"/>
        <v>2.235934664246824E-2</v>
      </c>
      <c r="EX113" s="31">
        <f t="shared" si="47"/>
        <v>2.4350180505415164E-2</v>
      </c>
      <c r="EY113" s="31">
        <f t="shared" si="48"/>
        <v>2.2095238095238095E-2</v>
      </c>
      <c r="EZ113" s="31">
        <f t="shared" si="49"/>
        <v>2.306715063520871E-2</v>
      </c>
      <c r="FA113" s="31">
        <f t="shared" si="50"/>
        <v>2.6050269299820468E-2</v>
      </c>
      <c r="FB113" s="50">
        <f t="shared" si="51"/>
        <v>2.5906642728904847E-2</v>
      </c>
      <c r="FC113" s="50">
        <f t="shared" si="52"/>
        <v>2.0315789473684211E-2</v>
      </c>
      <c r="FD113" s="50">
        <f t="shared" si="53"/>
        <v>2.0547445255474452E-2</v>
      </c>
    </row>
    <row r="114" spans="1:160" ht="15" x14ac:dyDescent="0.25">
      <c r="A114" s="17" t="s">
        <v>163</v>
      </c>
      <c r="B114" s="19">
        <v>308</v>
      </c>
      <c r="C114" s="19">
        <v>320</v>
      </c>
      <c r="D114" s="19">
        <v>326</v>
      </c>
      <c r="E114" s="19">
        <v>330</v>
      </c>
      <c r="F114" s="19">
        <v>289</v>
      </c>
      <c r="G114" s="19">
        <v>340</v>
      </c>
      <c r="H114" s="19">
        <v>319</v>
      </c>
      <c r="I114" s="19">
        <v>363</v>
      </c>
      <c r="J114" s="19">
        <v>367</v>
      </c>
      <c r="K114" s="19">
        <v>377</v>
      </c>
      <c r="L114" s="19">
        <v>372</v>
      </c>
      <c r="M114" s="19">
        <v>389</v>
      </c>
      <c r="N114" s="19">
        <v>371</v>
      </c>
      <c r="O114" s="19">
        <v>351</v>
      </c>
      <c r="P114" s="19">
        <v>339</v>
      </c>
      <c r="Q114" s="19">
        <v>327</v>
      </c>
      <c r="R114" s="19">
        <v>317</v>
      </c>
      <c r="S114" s="19">
        <v>338</v>
      </c>
      <c r="T114" s="19">
        <v>336</v>
      </c>
      <c r="U114" s="19">
        <v>340</v>
      </c>
      <c r="V114" s="19">
        <v>342</v>
      </c>
      <c r="W114" s="19">
        <v>317</v>
      </c>
      <c r="X114" s="19">
        <v>286</v>
      </c>
      <c r="Y114" s="19">
        <v>254</v>
      </c>
      <c r="Z114" s="19">
        <v>245</v>
      </c>
      <c r="AA114" s="19">
        <v>274</v>
      </c>
      <c r="AB114" s="19">
        <v>277</v>
      </c>
      <c r="AC114" s="19">
        <v>258</v>
      </c>
      <c r="AD114" s="19">
        <v>257</v>
      </c>
      <c r="AE114" s="19">
        <v>254</v>
      </c>
      <c r="AF114" s="19">
        <v>269</v>
      </c>
      <c r="AG114" s="19">
        <v>284</v>
      </c>
      <c r="AH114" s="19">
        <v>299</v>
      </c>
      <c r="AI114" s="19">
        <v>294</v>
      </c>
      <c r="AJ114" s="19">
        <v>269</v>
      </c>
      <c r="AK114" s="19">
        <v>282</v>
      </c>
      <c r="AL114" s="19">
        <v>299</v>
      </c>
      <c r="AM114" s="19">
        <v>323</v>
      </c>
      <c r="AN114" s="19">
        <v>393</v>
      </c>
      <c r="AO114" s="19">
        <v>424</v>
      </c>
      <c r="AP114" s="19">
        <v>451</v>
      </c>
      <c r="AQ114" s="19">
        <v>512</v>
      </c>
      <c r="AR114" s="19">
        <v>584</v>
      </c>
      <c r="AS114" s="19">
        <v>698</v>
      </c>
      <c r="AT114" s="19">
        <v>880</v>
      </c>
      <c r="AU114" s="19">
        <v>904</v>
      </c>
      <c r="AV114" s="19">
        <v>924</v>
      </c>
      <c r="AW114" s="19">
        <v>898</v>
      </c>
      <c r="AX114" s="19">
        <v>916</v>
      </c>
      <c r="AY114" s="19">
        <v>895</v>
      </c>
      <c r="AZ114" s="19">
        <v>914</v>
      </c>
      <c r="BA114" s="19">
        <v>889</v>
      </c>
      <c r="BB114" s="19">
        <v>858</v>
      </c>
      <c r="BC114" s="19">
        <v>908</v>
      </c>
      <c r="BD114" s="19">
        <v>868</v>
      </c>
      <c r="BE114" s="19">
        <v>960</v>
      </c>
      <c r="BF114" s="19">
        <v>915</v>
      </c>
      <c r="BG114" s="19">
        <v>859</v>
      </c>
      <c r="BH114" s="19">
        <v>820</v>
      </c>
      <c r="BI114" s="19">
        <v>787</v>
      </c>
      <c r="BJ114" s="19">
        <v>691</v>
      </c>
      <c r="BK114" s="19">
        <v>685</v>
      </c>
      <c r="BL114" s="19">
        <v>703</v>
      </c>
      <c r="BM114" s="19">
        <v>688</v>
      </c>
      <c r="BN114" s="19">
        <v>639</v>
      </c>
      <c r="BO114" s="19">
        <v>675</v>
      </c>
      <c r="BP114" s="19">
        <v>695</v>
      </c>
      <c r="BQ114" s="19">
        <v>735</v>
      </c>
      <c r="BR114" s="19">
        <v>728</v>
      </c>
      <c r="BS114" s="19">
        <v>679</v>
      </c>
      <c r="BT114" s="19">
        <v>647</v>
      </c>
      <c r="BU114" s="19">
        <v>621</v>
      </c>
      <c r="BV114" s="19">
        <v>596</v>
      </c>
      <c r="BW114" s="19">
        <v>600</v>
      </c>
      <c r="BX114" s="19">
        <v>652</v>
      </c>
      <c r="BY114" s="19">
        <v>674</v>
      </c>
      <c r="BZ114" s="19">
        <v>660</v>
      </c>
      <c r="CA114" s="19">
        <v>667</v>
      </c>
      <c r="CB114" s="19">
        <v>645</v>
      </c>
      <c r="CC114" s="19">
        <v>723</v>
      </c>
      <c r="CD114" s="19">
        <v>713</v>
      </c>
      <c r="CE114" s="19">
        <v>710</v>
      </c>
      <c r="CF114" s="19">
        <v>618</v>
      </c>
      <c r="CG114" s="19">
        <v>621</v>
      </c>
      <c r="CH114" s="49">
        <v>627</v>
      </c>
      <c r="CI114" s="49">
        <v>620</v>
      </c>
      <c r="CJ114" s="49">
        <v>622</v>
      </c>
      <c r="CK114" s="49">
        <v>607</v>
      </c>
      <c r="CL114" s="49">
        <v>592</v>
      </c>
      <c r="CM114" s="49">
        <v>625</v>
      </c>
      <c r="CN114" s="49">
        <v>639</v>
      </c>
      <c r="CO114" s="17" t="s">
        <v>163</v>
      </c>
      <c r="CT114" t="s">
        <v>163</v>
      </c>
      <c r="CV114" t="s">
        <v>163</v>
      </c>
      <c r="CX114">
        <v>37800</v>
      </c>
      <c r="CY114">
        <v>36200</v>
      </c>
      <c r="CZ114">
        <v>35800</v>
      </c>
      <c r="DA114">
        <v>36700</v>
      </c>
      <c r="DB114">
        <v>36200</v>
      </c>
      <c r="DC114">
        <v>39300</v>
      </c>
      <c r="DD114">
        <v>41000</v>
      </c>
      <c r="DE114">
        <v>40400</v>
      </c>
      <c r="DF114">
        <v>40600</v>
      </c>
      <c r="DG114">
        <v>40900</v>
      </c>
      <c r="DH114">
        <v>38900</v>
      </c>
      <c r="DI114">
        <v>38800</v>
      </c>
      <c r="DJ114">
        <v>39000</v>
      </c>
      <c r="DK114">
        <v>38400</v>
      </c>
      <c r="DL114">
        <v>38200</v>
      </c>
      <c r="DM114">
        <v>37600</v>
      </c>
      <c r="DN114">
        <v>37900</v>
      </c>
      <c r="DO114">
        <v>39000</v>
      </c>
      <c r="DP114">
        <v>39800</v>
      </c>
      <c r="DQ114">
        <v>39000</v>
      </c>
      <c r="DR114">
        <v>38600</v>
      </c>
      <c r="DS114">
        <v>38800</v>
      </c>
      <c r="DT114">
        <v>39700</v>
      </c>
      <c r="DU114">
        <v>40800</v>
      </c>
      <c r="DV114">
        <v>41400</v>
      </c>
      <c r="DW114">
        <v>41900</v>
      </c>
      <c r="DX114">
        <v>41200</v>
      </c>
      <c r="DY114" s="19"/>
      <c r="DZ114" s="19"/>
      <c r="EA114" s="19"/>
      <c r="EB114" s="19"/>
      <c r="ED114" s="31">
        <f t="shared" si="27"/>
        <v>9.9735449735449729E-3</v>
      </c>
      <c r="EE114" s="31">
        <f t="shared" si="28"/>
        <v>1.0248618784530386E-2</v>
      </c>
      <c r="EF114" s="31">
        <f t="shared" si="29"/>
        <v>9.1340782122905032E-3</v>
      </c>
      <c r="EG114" s="31">
        <f t="shared" si="30"/>
        <v>9.1553133514986375E-3</v>
      </c>
      <c r="EH114" s="31">
        <f t="shared" si="31"/>
        <v>8.7569060773480655E-3</v>
      </c>
      <c r="EI114" s="31">
        <f t="shared" si="32"/>
        <v>6.2340966921119595E-3</v>
      </c>
      <c r="EJ114" s="31">
        <f t="shared" si="33"/>
        <v>6.2926829268292687E-3</v>
      </c>
      <c r="EK114" s="31">
        <f t="shared" si="34"/>
        <v>6.6584158415841583E-3</v>
      </c>
      <c r="EL114" s="31">
        <f t="shared" si="35"/>
        <v>7.241379310344828E-3</v>
      </c>
      <c r="EM114" s="31">
        <f t="shared" si="36"/>
        <v>7.310513447432763E-3</v>
      </c>
      <c r="EN114" s="31">
        <f t="shared" si="37"/>
        <v>1.0899742930591259E-2</v>
      </c>
      <c r="EO114" s="31">
        <f t="shared" si="38"/>
        <v>1.5051546391752577E-2</v>
      </c>
      <c r="EP114" s="31">
        <f t="shared" si="39"/>
        <v>2.3179487179487181E-2</v>
      </c>
      <c r="EQ114" s="31">
        <f t="shared" si="40"/>
        <v>2.3854166666666666E-2</v>
      </c>
      <c r="ER114" s="31">
        <f t="shared" si="41"/>
        <v>2.3272251308900524E-2</v>
      </c>
      <c r="ES114" s="31">
        <f t="shared" si="42"/>
        <v>2.3085106382978723E-2</v>
      </c>
      <c r="ET114" s="31">
        <f t="shared" si="43"/>
        <v>2.2664907651715041E-2</v>
      </c>
      <c r="EU114" s="31">
        <f t="shared" si="44"/>
        <v>1.7717948717948719E-2</v>
      </c>
      <c r="EV114" s="31">
        <f t="shared" si="45"/>
        <v>1.728643216080402E-2</v>
      </c>
      <c r="EW114" s="31">
        <f t="shared" si="46"/>
        <v>1.7820512820512821E-2</v>
      </c>
      <c r="EX114" s="31">
        <f t="shared" si="47"/>
        <v>1.7590673575129535E-2</v>
      </c>
      <c r="EY114" s="31">
        <f t="shared" si="48"/>
        <v>1.5360824742268041E-2</v>
      </c>
      <c r="EZ114" s="31">
        <f t="shared" si="49"/>
        <v>1.6977329974811082E-2</v>
      </c>
      <c r="FA114" s="31">
        <f t="shared" si="50"/>
        <v>1.5808823529411764E-2</v>
      </c>
      <c r="FB114" s="50">
        <f t="shared" si="51"/>
        <v>1.7149758454106281E-2</v>
      </c>
      <c r="FC114" s="50">
        <f t="shared" si="52"/>
        <v>1.4964200477326968E-2</v>
      </c>
      <c r="FD114" s="50">
        <f t="shared" si="53"/>
        <v>1.4733009708737864E-2</v>
      </c>
    </row>
    <row r="115" spans="1:160" ht="15" x14ac:dyDescent="0.25">
      <c r="A115" s="17" t="s">
        <v>164</v>
      </c>
      <c r="B115" s="19">
        <v>1074</v>
      </c>
      <c r="C115" s="19">
        <v>1111</v>
      </c>
      <c r="D115" s="19">
        <v>1116</v>
      </c>
      <c r="E115" s="19">
        <v>1049</v>
      </c>
      <c r="F115" s="19">
        <v>977</v>
      </c>
      <c r="G115" s="19">
        <v>952</v>
      </c>
      <c r="H115" s="19">
        <v>935</v>
      </c>
      <c r="I115" s="19">
        <v>1076</v>
      </c>
      <c r="J115" s="19">
        <v>1110</v>
      </c>
      <c r="K115" s="19">
        <v>1148</v>
      </c>
      <c r="L115" s="19">
        <v>1187</v>
      </c>
      <c r="M115" s="19">
        <v>1143</v>
      </c>
      <c r="N115" s="19">
        <v>1185</v>
      </c>
      <c r="O115" s="19">
        <v>1203</v>
      </c>
      <c r="P115" s="19">
        <v>1174</v>
      </c>
      <c r="Q115" s="19">
        <v>1093</v>
      </c>
      <c r="R115" s="19">
        <v>1053</v>
      </c>
      <c r="S115" s="19">
        <v>1002</v>
      </c>
      <c r="T115" s="19">
        <v>966</v>
      </c>
      <c r="U115" s="19">
        <v>1031</v>
      </c>
      <c r="V115" s="19">
        <v>1035</v>
      </c>
      <c r="W115" s="19">
        <v>994</v>
      </c>
      <c r="X115" s="19">
        <v>979</v>
      </c>
      <c r="Y115" s="19">
        <v>979</v>
      </c>
      <c r="Z115" s="19">
        <v>938</v>
      </c>
      <c r="AA115" s="19">
        <v>944</v>
      </c>
      <c r="AB115" s="19">
        <v>959</v>
      </c>
      <c r="AC115" s="19">
        <v>841</v>
      </c>
      <c r="AD115" s="19">
        <v>837</v>
      </c>
      <c r="AE115" s="19">
        <v>829</v>
      </c>
      <c r="AF115" s="19">
        <v>796</v>
      </c>
      <c r="AG115" s="19">
        <v>888</v>
      </c>
      <c r="AH115" s="19">
        <v>881</v>
      </c>
      <c r="AI115" s="19">
        <v>881</v>
      </c>
      <c r="AJ115" s="19">
        <v>900</v>
      </c>
      <c r="AK115" s="19">
        <v>893</v>
      </c>
      <c r="AL115" s="19">
        <v>935</v>
      </c>
      <c r="AM115" s="19">
        <v>975</v>
      </c>
      <c r="AN115" s="19">
        <v>1085</v>
      </c>
      <c r="AO115" s="19">
        <v>1101</v>
      </c>
      <c r="AP115" s="19">
        <v>1126</v>
      </c>
      <c r="AQ115" s="19">
        <v>1120</v>
      </c>
      <c r="AR115" s="19">
        <v>1196</v>
      </c>
      <c r="AS115" s="19">
        <v>1360</v>
      </c>
      <c r="AT115" s="19">
        <v>1628</v>
      </c>
      <c r="AU115" s="19">
        <v>1674</v>
      </c>
      <c r="AV115" s="19">
        <v>1679</v>
      </c>
      <c r="AW115" s="19">
        <v>1718</v>
      </c>
      <c r="AX115" s="19">
        <v>1774</v>
      </c>
      <c r="AY115" s="19">
        <v>1850</v>
      </c>
      <c r="AZ115" s="19">
        <v>1931</v>
      </c>
      <c r="BA115" s="19">
        <v>1881</v>
      </c>
      <c r="BB115" s="19">
        <v>1876</v>
      </c>
      <c r="BC115" s="19">
        <v>1864</v>
      </c>
      <c r="BD115" s="19">
        <v>1849</v>
      </c>
      <c r="BE115" s="19">
        <v>2011</v>
      </c>
      <c r="BF115" s="19">
        <v>2040</v>
      </c>
      <c r="BG115" s="19">
        <v>2010</v>
      </c>
      <c r="BH115" s="19">
        <v>1911</v>
      </c>
      <c r="BI115" s="19">
        <v>1879</v>
      </c>
      <c r="BJ115" s="19">
        <v>1856</v>
      </c>
      <c r="BK115" s="19">
        <v>1936</v>
      </c>
      <c r="BL115" s="19">
        <v>1987</v>
      </c>
      <c r="BM115" s="19">
        <v>1862</v>
      </c>
      <c r="BN115" s="19">
        <v>1803</v>
      </c>
      <c r="BO115" s="19">
        <v>1793</v>
      </c>
      <c r="BP115" s="19">
        <v>1784</v>
      </c>
      <c r="BQ115" s="19">
        <v>1952</v>
      </c>
      <c r="BR115" s="19">
        <v>1936</v>
      </c>
      <c r="BS115" s="19">
        <v>1916</v>
      </c>
      <c r="BT115" s="19">
        <v>1848</v>
      </c>
      <c r="BU115" s="19">
        <v>1763</v>
      </c>
      <c r="BV115" s="19">
        <v>1766</v>
      </c>
      <c r="BW115" s="19">
        <v>1857</v>
      </c>
      <c r="BX115" s="19">
        <v>1957</v>
      </c>
      <c r="BY115" s="19">
        <v>1821</v>
      </c>
      <c r="BZ115" s="19">
        <v>1833</v>
      </c>
      <c r="CA115" s="19">
        <v>1806</v>
      </c>
      <c r="CB115" s="19">
        <v>1781</v>
      </c>
      <c r="CC115" s="19">
        <v>1903</v>
      </c>
      <c r="CD115" s="19">
        <v>1898</v>
      </c>
      <c r="CE115" s="19">
        <v>1865</v>
      </c>
      <c r="CF115" s="19">
        <v>1752</v>
      </c>
      <c r="CG115" s="19">
        <v>1714</v>
      </c>
      <c r="CH115" s="49">
        <v>1749</v>
      </c>
      <c r="CI115" s="49">
        <v>1805</v>
      </c>
      <c r="CJ115" s="49">
        <v>1811</v>
      </c>
      <c r="CK115" s="49">
        <v>1679</v>
      </c>
      <c r="CL115" s="49">
        <v>1662</v>
      </c>
      <c r="CM115" s="49">
        <v>1614</v>
      </c>
      <c r="CN115" s="49">
        <v>1555</v>
      </c>
      <c r="CO115" s="17" t="s">
        <v>164</v>
      </c>
      <c r="CT115" t="s">
        <v>164</v>
      </c>
      <c r="CV115" t="s">
        <v>164</v>
      </c>
      <c r="CX115">
        <v>55000</v>
      </c>
      <c r="CY115">
        <v>55800</v>
      </c>
      <c r="CZ115">
        <v>55600</v>
      </c>
      <c r="DA115">
        <v>55300</v>
      </c>
      <c r="DB115">
        <v>54600</v>
      </c>
      <c r="DC115">
        <v>53900</v>
      </c>
      <c r="DD115">
        <v>52700</v>
      </c>
      <c r="DE115">
        <v>52200</v>
      </c>
      <c r="DF115">
        <v>51900</v>
      </c>
      <c r="DG115">
        <v>51900</v>
      </c>
      <c r="DH115">
        <v>51100</v>
      </c>
      <c r="DI115">
        <v>51700</v>
      </c>
      <c r="DJ115">
        <v>51400</v>
      </c>
      <c r="DK115">
        <v>52300</v>
      </c>
      <c r="DL115">
        <v>52100</v>
      </c>
      <c r="DM115">
        <v>52300</v>
      </c>
      <c r="DN115">
        <v>52500</v>
      </c>
      <c r="DO115">
        <v>52700</v>
      </c>
      <c r="DP115">
        <v>53000</v>
      </c>
      <c r="DQ115">
        <v>52000</v>
      </c>
      <c r="DR115">
        <v>51600</v>
      </c>
      <c r="DS115">
        <v>50200</v>
      </c>
      <c r="DT115">
        <v>50300</v>
      </c>
      <c r="DU115">
        <v>51100</v>
      </c>
      <c r="DV115">
        <v>50900</v>
      </c>
      <c r="DW115">
        <v>51500</v>
      </c>
      <c r="DX115">
        <v>50700</v>
      </c>
      <c r="DY115" s="19"/>
      <c r="DZ115" s="19"/>
      <c r="EA115" s="19"/>
      <c r="EB115" s="19"/>
      <c r="ED115" s="31">
        <f t="shared" si="27"/>
        <v>2.0872727272727272E-2</v>
      </c>
      <c r="EE115" s="31">
        <f t="shared" si="28"/>
        <v>2.1236559139784946E-2</v>
      </c>
      <c r="EF115" s="31">
        <f t="shared" si="29"/>
        <v>1.9658273381294965E-2</v>
      </c>
      <c r="EG115" s="31">
        <f t="shared" si="30"/>
        <v>1.7468354430379748E-2</v>
      </c>
      <c r="EH115" s="31">
        <f t="shared" si="31"/>
        <v>1.8205128205128204E-2</v>
      </c>
      <c r="EI115" s="31">
        <f t="shared" si="32"/>
        <v>1.7402597402597402E-2</v>
      </c>
      <c r="EJ115" s="31">
        <f t="shared" si="33"/>
        <v>1.5958254269449714E-2</v>
      </c>
      <c r="EK115" s="31">
        <f t="shared" si="34"/>
        <v>1.5249042145593869E-2</v>
      </c>
      <c r="EL115" s="31">
        <f t="shared" si="35"/>
        <v>1.6974951830443161E-2</v>
      </c>
      <c r="EM115" s="31">
        <f t="shared" si="36"/>
        <v>1.8015414258188825E-2</v>
      </c>
      <c r="EN115" s="31">
        <f t="shared" si="37"/>
        <v>2.1545988258317026E-2</v>
      </c>
      <c r="EO115" s="31">
        <f t="shared" si="38"/>
        <v>2.3133462282398452E-2</v>
      </c>
      <c r="EP115" s="31">
        <f t="shared" si="39"/>
        <v>3.2568093385214006E-2</v>
      </c>
      <c r="EQ115" s="31">
        <f t="shared" si="40"/>
        <v>3.3919694072657741E-2</v>
      </c>
      <c r="ER115" s="31">
        <f t="shared" si="41"/>
        <v>3.6103646833013439E-2</v>
      </c>
      <c r="ES115" s="31">
        <f t="shared" si="42"/>
        <v>3.5353728489483746E-2</v>
      </c>
      <c r="ET115" s="31">
        <f t="shared" si="43"/>
        <v>3.8285714285714284E-2</v>
      </c>
      <c r="EU115" s="31">
        <f t="shared" si="44"/>
        <v>3.5218216318785578E-2</v>
      </c>
      <c r="EV115" s="31">
        <f t="shared" si="45"/>
        <v>3.513207547169811E-2</v>
      </c>
      <c r="EW115" s="31">
        <f t="shared" si="46"/>
        <v>3.430769230769231E-2</v>
      </c>
      <c r="EX115" s="31">
        <f t="shared" si="47"/>
        <v>3.7131782945736436E-2</v>
      </c>
      <c r="EY115" s="31">
        <f t="shared" si="48"/>
        <v>3.5179282868525896E-2</v>
      </c>
      <c r="EZ115" s="31">
        <f t="shared" si="49"/>
        <v>3.6202783300198806E-2</v>
      </c>
      <c r="FA115" s="31">
        <f t="shared" si="50"/>
        <v>3.4853228962818006E-2</v>
      </c>
      <c r="FB115" s="50">
        <f t="shared" si="51"/>
        <v>3.664047151277014E-2</v>
      </c>
      <c r="FC115" s="50">
        <f t="shared" si="52"/>
        <v>3.3961165048543691E-2</v>
      </c>
      <c r="FD115" s="50">
        <f t="shared" si="53"/>
        <v>3.3116370808678498E-2</v>
      </c>
    </row>
    <row r="116" spans="1:160" ht="15" x14ac:dyDescent="0.25">
      <c r="A116" s="17" t="s">
        <v>165</v>
      </c>
      <c r="B116" s="19">
        <v>498</v>
      </c>
      <c r="C116" s="19">
        <v>516</v>
      </c>
      <c r="D116" s="19">
        <v>529</v>
      </c>
      <c r="E116" s="19">
        <v>559</v>
      </c>
      <c r="F116" s="19">
        <v>565</v>
      </c>
      <c r="G116" s="19">
        <v>596</v>
      </c>
      <c r="H116" s="19">
        <v>617</v>
      </c>
      <c r="I116" s="19">
        <v>672</v>
      </c>
      <c r="J116" s="19">
        <v>687</v>
      </c>
      <c r="K116" s="19">
        <v>677</v>
      </c>
      <c r="L116" s="19">
        <v>647</v>
      </c>
      <c r="M116" s="19">
        <v>628</v>
      </c>
      <c r="N116" s="19">
        <v>613</v>
      </c>
      <c r="O116" s="19">
        <v>641</v>
      </c>
      <c r="P116" s="19">
        <v>624</v>
      </c>
      <c r="Q116" s="19">
        <v>626</v>
      </c>
      <c r="R116" s="19">
        <v>646</v>
      </c>
      <c r="S116" s="19">
        <v>631</v>
      </c>
      <c r="T116" s="19">
        <v>619</v>
      </c>
      <c r="U116" s="19">
        <v>656</v>
      </c>
      <c r="V116" s="19">
        <v>657</v>
      </c>
      <c r="W116" s="19">
        <v>653</v>
      </c>
      <c r="X116" s="19">
        <v>641</v>
      </c>
      <c r="Y116" s="19">
        <v>593</v>
      </c>
      <c r="Z116" s="19">
        <v>597</v>
      </c>
      <c r="AA116" s="19">
        <v>575</v>
      </c>
      <c r="AB116" s="19">
        <v>576</v>
      </c>
      <c r="AC116" s="19">
        <v>526</v>
      </c>
      <c r="AD116" s="19">
        <v>458</v>
      </c>
      <c r="AE116" s="19">
        <v>456</v>
      </c>
      <c r="AF116" s="19">
        <v>477</v>
      </c>
      <c r="AG116" s="19">
        <v>521</v>
      </c>
      <c r="AH116" s="19">
        <v>535</v>
      </c>
      <c r="AI116" s="19">
        <v>522</v>
      </c>
      <c r="AJ116" s="19">
        <v>545</v>
      </c>
      <c r="AK116" s="19">
        <v>567</v>
      </c>
      <c r="AL116" s="19">
        <v>622</v>
      </c>
      <c r="AM116" s="19">
        <v>641</v>
      </c>
      <c r="AN116" s="19">
        <v>682</v>
      </c>
      <c r="AO116" s="19">
        <v>706</v>
      </c>
      <c r="AP116" s="19">
        <v>752</v>
      </c>
      <c r="AQ116" s="19">
        <v>873</v>
      </c>
      <c r="AR116" s="19">
        <v>951</v>
      </c>
      <c r="AS116" s="19">
        <v>1089</v>
      </c>
      <c r="AT116" s="19">
        <v>1297</v>
      </c>
      <c r="AU116" s="19">
        <v>1385</v>
      </c>
      <c r="AV116" s="19">
        <v>1379</v>
      </c>
      <c r="AW116" s="19">
        <v>1388</v>
      </c>
      <c r="AX116" s="19">
        <v>1394</v>
      </c>
      <c r="AY116" s="19">
        <v>1426</v>
      </c>
      <c r="AZ116" s="19">
        <v>1486</v>
      </c>
      <c r="BA116" s="19">
        <v>1455</v>
      </c>
      <c r="BB116" s="19">
        <v>1455</v>
      </c>
      <c r="BC116" s="19">
        <v>1403</v>
      </c>
      <c r="BD116" s="19">
        <v>1400</v>
      </c>
      <c r="BE116" s="19">
        <v>1450</v>
      </c>
      <c r="BF116" s="19">
        <v>1432</v>
      </c>
      <c r="BG116" s="19">
        <v>1409</v>
      </c>
      <c r="BH116" s="19">
        <v>1312</v>
      </c>
      <c r="BI116" s="19">
        <v>1188</v>
      </c>
      <c r="BJ116" s="19">
        <v>1048</v>
      </c>
      <c r="BK116" s="19">
        <v>1022</v>
      </c>
      <c r="BL116" s="19">
        <v>984</v>
      </c>
      <c r="BM116" s="19">
        <v>1003</v>
      </c>
      <c r="BN116" s="19">
        <v>954</v>
      </c>
      <c r="BO116" s="19">
        <v>928</v>
      </c>
      <c r="BP116" s="19">
        <v>950</v>
      </c>
      <c r="BQ116" s="19">
        <v>1073</v>
      </c>
      <c r="BR116" s="19">
        <v>1106</v>
      </c>
      <c r="BS116" s="19">
        <v>1037</v>
      </c>
      <c r="BT116" s="19">
        <v>1018</v>
      </c>
      <c r="BU116" s="19">
        <v>967</v>
      </c>
      <c r="BV116" s="19">
        <v>941</v>
      </c>
      <c r="BW116" s="19">
        <v>1015</v>
      </c>
      <c r="BX116" s="19">
        <v>1063</v>
      </c>
      <c r="BY116" s="19">
        <v>1053</v>
      </c>
      <c r="BZ116" s="19">
        <v>1072</v>
      </c>
      <c r="CA116" s="19">
        <v>1066</v>
      </c>
      <c r="CB116" s="19">
        <v>1027</v>
      </c>
      <c r="CC116" s="19">
        <v>1108</v>
      </c>
      <c r="CD116" s="19">
        <v>1141</v>
      </c>
      <c r="CE116" s="19">
        <v>1140</v>
      </c>
      <c r="CF116" s="19">
        <v>1071</v>
      </c>
      <c r="CG116" s="19">
        <v>1029</v>
      </c>
      <c r="CH116" s="49">
        <v>951</v>
      </c>
      <c r="CI116" s="49">
        <v>970</v>
      </c>
      <c r="CJ116" s="49">
        <v>938</v>
      </c>
      <c r="CK116" s="49">
        <v>963</v>
      </c>
      <c r="CL116" s="49">
        <v>998</v>
      </c>
      <c r="CM116" s="49">
        <v>990</v>
      </c>
      <c r="CN116" s="49">
        <v>1043</v>
      </c>
      <c r="CO116" s="17" t="s">
        <v>165</v>
      </c>
      <c r="CT116" t="s">
        <v>165</v>
      </c>
      <c r="CV116" t="s">
        <v>165</v>
      </c>
      <c r="CX116">
        <v>54400</v>
      </c>
      <c r="CY116">
        <v>55300</v>
      </c>
      <c r="CZ116">
        <v>56900</v>
      </c>
      <c r="DA116">
        <v>56500</v>
      </c>
      <c r="DB116">
        <v>56000</v>
      </c>
      <c r="DC116">
        <v>56300</v>
      </c>
      <c r="DD116">
        <v>53100</v>
      </c>
      <c r="DE116">
        <v>53000</v>
      </c>
      <c r="DF116">
        <v>52800</v>
      </c>
      <c r="DG116">
        <v>52500</v>
      </c>
      <c r="DH116">
        <v>52600</v>
      </c>
      <c r="DI116">
        <v>53100</v>
      </c>
      <c r="DJ116">
        <v>54000</v>
      </c>
      <c r="DK116">
        <v>52300</v>
      </c>
      <c r="DL116">
        <v>51200</v>
      </c>
      <c r="DM116">
        <v>52400</v>
      </c>
      <c r="DN116">
        <v>52600</v>
      </c>
      <c r="DO116">
        <v>53400</v>
      </c>
      <c r="DP116">
        <v>53100</v>
      </c>
      <c r="DQ116">
        <v>53600</v>
      </c>
      <c r="DR116">
        <v>53200</v>
      </c>
      <c r="DS116">
        <v>54100</v>
      </c>
      <c r="DT116">
        <v>56000</v>
      </c>
      <c r="DU116">
        <v>55300</v>
      </c>
      <c r="DV116">
        <v>54100</v>
      </c>
      <c r="DW116">
        <v>53800</v>
      </c>
      <c r="DX116">
        <v>55500</v>
      </c>
      <c r="DY116" s="19"/>
      <c r="DZ116" s="19"/>
      <c r="EA116" s="19"/>
      <c r="EB116" s="19"/>
      <c r="ED116" s="31">
        <f t="shared" si="27"/>
        <v>1.2444852941176471E-2</v>
      </c>
      <c r="EE116" s="31">
        <f t="shared" si="28"/>
        <v>1.108499095840868E-2</v>
      </c>
      <c r="EF116" s="31">
        <f t="shared" si="29"/>
        <v>1.1001757469244288E-2</v>
      </c>
      <c r="EG116" s="31">
        <f t="shared" si="30"/>
        <v>1.0955752212389381E-2</v>
      </c>
      <c r="EH116" s="31">
        <f t="shared" si="31"/>
        <v>1.1660714285714286E-2</v>
      </c>
      <c r="EI116" s="31">
        <f t="shared" si="32"/>
        <v>1.0603907637655417E-2</v>
      </c>
      <c r="EJ116" s="31">
        <f t="shared" si="33"/>
        <v>9.9058380414312613E-3</v>
      </c>
      <c r="EK116" s="31">
        <f t="shared" si="34"/>
        <v>8.9999999999999993E-3</v>
      </c>
      <c r="EL116" s="31">
        <f t="shared" si="35"/>
        <v>9.8863636363636358E-3</v>
      </c>
      <c r="EM116" s="31">
        <f t="shared" si="36"/>
        <v>1.1847619047619048E-2</v>
      </c>
      <c r="EN116" s="31">
        <f t="shared" si="37"/>
        <v>1.3422053231939164E-2</v>
      </c>
      <c r="EO116" s="31">
        <f t="shared" si="38"/>
        <v>1.7909604519774011E-2</v>
      </c>
      <c r="EP116" s="31">
        <f t="shared" si="39"/>
        <v>2.5648148148148149E-2</v>
      </c>
      <c r="EQ116" s="31">
        <f t="shared" si="40"/>
        <v>2.6653919694072659E-2</v>
      </c>
      <c r="ER116" s="31">
        <f t="shared" si="41"/>
        <v>2.8417968750000001E-2</v>
      </c>
      <c r="ES116" s="31">
        <f t="shared" si="42"/>
        <v>2.6717557251908396E-2</v>
      </c>
      <c r="ET116" s="31">
        <f t="shared" si="43"/>
        <v>2.6787072243346009E-2</v>
      </c>
      <c r="EU116" s="31">
        <f t="shared" si="44"/>
        <v>1.9625468164794008E-2</v>
      </c>
      <c r="EV116" s="31">
        <f t="shared" si="45"/>
        <v>1.8888888888888889E-2</v>
      </c>
      <c r="EW116" s="31">
        <f t="shared" si="46"/>
        <v>1.7723880597014924E-2</v>
      </c>
      <c r="EX116" s="31">
        <f t="shared" si="47"/>
        <v>1.949248120300752E-2</v>
      </c>
      <c r="EY116" s="31">
        <f t="shared" si="48"/>
        <v>1.7393715341959333E-2</v>
      </c>
      <c r="EZ116" s="31">
        <f t="shared" si="49"/>
        <v>1.880357142857143E-2</v>
      </c>
      <c r="FA116" s="31">
        <f t="shared" si="50"/>
        <v>1.8571428571428572E-2</v>
      </c>
      <c r="FB116" s="50">
        <f t="shared" si="51"/>
        <v>2.1072088724584104E-2</v>
      </c>
      <c r="FC116" s="50">
        <f t="shared" si="52"/>
        <v>1.7676579925650557E-2</v>
      </c>
      <c r="FD116" s="50">
        <f t="shared" si="53"/>
        <v>1.7351351351351352E-2</v>
      </c>
    </row>
    <row r="117" spans="1:160" ht="15" x14ac:dyDescent="0.25">
      <c r="A117" s="17" t="s">
        <v>166</v>
      </c>
      <c r="B117" s="19">
        <v>642</v>
      </c>
      <c r="C117" s="19">
        <v>711</v>
      </c>
      <c r="D117" s="19">
        <v>797</v>
      </c>
      <c r="E117" s="19">
        <v>785</v>
      </c>
      <c r="F117" s="19">
        <v>758</v>
      </c>
      <c r="G117" s="19">
        <v>759</v>
      </c>
      <c r="H117" s="19">
        <v>752</v>
      </c>
      <c r="I117" s="19">
        <v>789</v>
      </c>
      <c r="J117" s="19">
        <v>832</v>
      </c>
      <c r="K117" s="19">
        <v>838</v>
      </c>
      <c r="L117" s="19">
        <v>815</v>
      </c>
      <c r="M117" s="19">
        <v>839</v>
      </c>
      <c r="N117" s="19">
        <v>871</v>
      </c>
      <c r="O117" s="19">
        <v>887</v>
      </c>
      <c r="P117" s="19">
        <v>867</v>
      </c>
      <c r="Q117" s="19">
        <v>836</v>
      </c>
      <c r="R117" s="19">
        <v>799</v>
      </c>
      <c r="S117" s="19">
        <v>802</v>
      </c>
      <c r="T117" s="19">
        <v>785</v>
      </c>
      <c r="U117" s="19">
        <v>838</v>
      </c>
      <c r="V117" s="19">
        <v>831</v>
      </c>
      <c r="W117" s="19">
        <v>791</v>
      </c>
      <c r="X117" s="19">
        <v>760</v>
      </c>
      <c r="Y117" s="19">
        <v>739</v>
      </c>
      <c r="Z117" s="19">
        <v>725</v>
      </c>
      <c r="AA117" s="19">
        <v>678</v>
      </c>
      <c r="AB117" s="19">
        <v>656</v>
      </c>
      <c r="AC117" s="19">
        <v>688</v>
      </c>
      <c r="AD117" s="19">
        <v>654</v>
      </c>
      <c r="AE117" s="19">
        <v>666</v>
      </c>
      <c r="AF117" s="19">
        <v>683</v>
      </c>
      <c r="AG117" s="19">
        <v>690</v>
      </c>
      <c r="AH117" s="19">
        <v>731</v>
      </c>
      <c r="AI117" s="19">
        <v>720</v>
      </c>
      <c r="AJ117" s="19">
        <v>683</v>
      </c>
      <c r="AK117" s="19">
        <v>681</v>
      </c>
      <c r="AL117" s="19">
        <v>708</v>
      </c>
      <c r="AM117" s="19">
        <v>733</v>
      </c>
      <c r="AN117" s="19">
        <v>819</v>
      </c>
      <c r="AO117" s="19">
        <v>887</v>
      </c>
      <c r="AP117" s="19">
        <v>960</v>
      </c>
      <c r="AQ117" s="19">
        <v>1068</v>
      </c>
      <c r="AR117" s="19">
        <v>1244</v>
      </c>
      <c r="AS117" s="19">
        <v>1398</v>
      </c>
      <c r="AT117" s="19">
        <v>1687</v>
      </c>
      <c r="AU117" s="19">
        <v>1792</v>
      </c>
      <c r="AV117" s="19">
        <v>1922</v>
      </c>
      <c r="AW117" s="19">
        <v>1965</v>
      </c>
      <c r="AX117" s="19">
        <v>1918</v>
      </c>
      <c r="AY117" s="19">
        <v>1978</v>
      </c>
      <c r="AZ117" s="19">
        <v>1971</v>
      </c>
      <c r="BA117" s="19">
        <v>1973</v>
      </c>
      <c r="BB117" s="19">
        <v>1905</v>
      </c>
      <c r="BC117" s="19">
        <v>1899</v>
      </c>
      <c r="BD117" s="19">
        <v>1870</v>
      </c>
      <c r="BE117" s="19">
        <v>1960</v>
      </c>
      <c r="BF117" s="19">
        <v>1930</v>
      </c>
      <c r="BG117" s="19">
        <v>1811</v>
      </c>
      <c r="BH117" s="19">
        <v>1807</v>
      </c>
      <c r="BI117" s="19">
        <v>1667</v>
      </c>
      <c r="BJ117" s="19">
        <v>1550</v>
      </c>
      <c r="BK117" s="19">
        <v>1534</v>
      </c>
      <c r="BL117" s="19">
        <v>1640</v>
      </c>
      <c r="BM117" s="19">
        <v>1594</v>
      </c>
      <c r="BN117" s="19">
        <v>1600</v>
      </c>
      <c r="BO117" s="19">
        <v>1597</v>
      </c>
      <c r="BP117" s="19">
        <v>1615</v>
      </c>
      <c r="BQ117" s="19">
        <v>1671</v>
      </c>
      <c r="BR117" s="19">
        <v>1720</v>
      </c>
      <c r="BS117" s="19">
        <v>1740</v>
      </c>
      <c r="BT117" s="19">
        <v>1692</v>
      </c>
      <c r="BU117" s="19">
        <v>1654</v>
      </c>
      <c r="BV117" s="19">
        <v>1681</v>
      </c>
      <c r="BW117" s="19">
        <v>1688</v>
      </c>
      <c r="BX117" s="19">
        <v>1728</v>
      </c>
      <c r="BY117" s="19">
        <v>1672</v>
      </c>
      <c r="BZ117" s="19">
        <v>1665</v>
      </c>
      <c r="CA117" s="19">
        <v>1650</v>
      </c>
      <c r="CB117" s="19">
        <v>1737</v>
      </c>
      <c r="CC117" s="19">
        <v>1812</v>
      </c>
      <c r="CD117" s="19">
        <v>1865</v>
      </c>
      <c r="CE117" s="19">
        <v>1878</v>
      </c>
      <c r="CF117" s="19">
        <v>1759</v>
      </c>
      <c r="CG117" s="19">
        <v>1718</v>
      </c>
      <c r="CH117" s="49">
        <v>1658</v>
      </c>
      <c r="CI117" s="49">
        <v>1665</v>
      </c>
      <c r="CJ117" s="49">
        <v>1625</v>
      </c>
      <c r="CK117" s="49">
        <v>1580</v>
      </c>
      <c r="CL117" s="49">
        <v>1571</v>
      </c>
      <c r="CM117" s="49">
        <v>1626</v>
      </c>
      <c r="CN117" s="49">
        <v>1599</v>
      </c>
      <c r="CO117" s="17" t="s">
        <v>166</v>
      </c>
      <c r="CT117" t="s">
        <v>166</v>
      </c>
      <c r="CV117" t="s">
        <v>166</v>
      </c>
      <c r="CX117">
        <v>70400</v>
      </c>
      <c r="CY117">
        <v>71100</v>
      </c>
      <c r="CZ117">
        <v>69900</v>
      </c>
      <c r="DA117">
        <v>66600</v>
      </c>
      <c r="DB117">
        <v>67400</v>
      </c>
      <c r="DC117">
        <v>66900</v>
      </c>
      <c r="DD117">
        <v>66700</v>
      </c>
      <c r="DE117">
        <v>69900</v>
      </c>
      <c r="DF117">
        <v>71700</v>
      </c>
      <c r="DG117">
        <v>73000</v>
      </c>
      <c r="DH117">
        <v>72500</v>
      </c>
      <c r="DI117">
        <v>73900</v>
      </c>
      <c r="DJ117">
        <v>73600</v>
      </c>
      <c r="DK117">
        <v>72200</v>
      </c>
      <c r="DL117">
        <v>73100</v>
      </c>
      <c r="DM117">
        <v>71600</v>
      </c>
      <c r="DN117">
        <v>74000</v>
      </c>
      <c r="DO117">
        <v>73700</v>
      </c>
      <c r="DP117">
        <v>73200</v>
      </c>
      <c r="DQ117">
        <v>73400</v>
      </c>
      <c r="DR117">
        <v>69900</v>
      </c>
      <c r="DS117">
        <v>70300</v>
      </c>
      <c r="DT117">
        <v>71000</v>
      </c>
      <c r="DU117">
        <v>69900</v>
      </c>
      <c r="DV117">
        <v>71600</v>
      </c>
      <c r="DW117">
        <v>74100</v>
      </c>
      <c r="DX117">
        <v>74900</v>
      </c>
      <c r="DY117" s="19"/>
      <c r="DZ117" s="19"/>
      <c r="EA117" s="19"/>
      <c r="EB117" s="19"/>
      <c r="ED117" s="31">
        <f t="shared" si="27"/>
        <v>1.1903409090909091E-2</v>
      </c>
      <c r="EE117" s="31">
        <f t="shared" si="28"/>
        <v>1.2250351617440225E-2</v>
      </c>
      <c r="EF117" s="31">
        <f t="shared" si="29"/>
        <v>1.1959942775393419E-2</v>
      </c>
      <c r="EG117" s="31">
        <f t="shared" si="30"/>
        <v>1.1786786786786787E-2</v>
      </c>
      <c r="EH117" s="31">
        <f t="shared" si="31"/>
        <v>1.1735905044510386E-2</v>
      </c>
      <c r="EI117" s="31">
        <f t="shared" si="32"/>
        <v>1.0837070254110613E-2</v>
      </c>
      <c r="EJ117" s="31">
        <f t="shared" si="33"/>
        <v>1.0314842578710645E-2</v>
      </c>
      <c r="EK117" s="31">
        <f t="shared" si="34"/>
        <v>9.7711015736766816E-3</v>
      </c>
      <c r="EL117" s="31">
        <f t="shared" si="35"/>
        <v>1.00418410041841E-2</v>
      </c>
      <c r="EM117" s="31">
        <f t="shared" si="36"/>
        <v>9.6986301369863005E-3</v>
      </c>
      <c r="EN117" s="31">
        <f t="shared" si="37"/>
        <v>1.223448275862069E-2</v>
      </c>
      <c r="EO117" s="31">
        <f t="shared" si="38"/>
        <v>1.6833558863328824E-2</v>
      </c>
      <c r="EP117" s="31">
        <f t="shared" si="39"/>
        <v>2.4347826086956521E-2</v>
      </c>
      <c r="EQ117" s="31">
        <f t="shared" si="40"/>
        <v>2.6565096952908589E-2</v>
      </c>
      <c r="ER117" s="31">
        <f t="shared" si="41"/>
        <v>2.6990424076607386E-2</v>
      </c>
      <c r="ES117" s="31">
        <f t="shared" si="42"/>
        <v>2.611731843575419E-2</v>
      </c>
      <c r="ET117" s="31">
        <f t="shared" si="43"/>
        <v>2.4472972972972972E-2</v>
      </c>
      <c r="EU117" s="31">
        <f t="shared" si="44"/>
        <v>2.1031207598371779E-2</v>
      </c>
      <c r="EV117" s="31">
        <f t="shared" si="45"/>
        <v>2.1775956284153006E-2</v>
      </c>
      <c r="EW117" s="31">
        <f t="shared" si="46"/>
        <v>2.2002724795640326E-2</v>
      </c>
      <c r="EX117" s="31">
        <f t="shared" si="47"/>
        <v>2.4892703862660945E-2</v>
      </c>
      <c r="EY117" s="31">
        <f t="shared" si="48"/>
        <v>2.391180654338549E-2</v>
      </c>
      <c r="EZ117" s="31">
        <f t="shared" si="49"/>
        <v>2.3549295774647889E-2</v>
      </c>
      <c r="FA117" s="31">
        <f t="shared" si="50"/>
        <v>2.4849785407725321E-2</v>
      </c>
      <c r="FB117" s="50">
        <f t="shared" si="51"/>
        <v>2.6229050279329608E-2</v>
      </c>
      <c r="FC117" s="50">
        <f t="shared" si="52"/>
        <v>2.2375168690958163E-2</v>
      </c>
      <c r="FD117" s="50">
        <f t="shared" si="53"/>
        <v>2.109479305740988E-2</v>
      </c>
    </row>
    <row r="118" spans="1:160" ht="15" x14ac:dyDescent="0.25">
      <c r="A118" s="17" t="s">
        <v>167</v>
      </c>
      <c r="B118" s="19">
        <v>1286</v>
      </c>
      <c r="C118" s="19">
        <v>1246</v>
      </c>
      <c r="D118" s="19">
        <v>1246</v>
      </c>
      <c r="E118" s="19">
        <v>1288</v>
      </c>
      <c r="F118" s="19">
        <v>1458</v>
      </c>
      <c r="G118" s="19">
        <v>1636</v>
      </c>
      <c r="H118" s="19">
        <v>1831</v>
      </c>
      <c r="I118" s="19">
        <v>2002</v>
      </c>
      <c r="J118" s="19">
        <v>2018</v>
      </c>
      <c r="K118" s="19">
        <v>2009</v>
      </c>
      <c r="L118" s="19">
        <v>1722</v>
      </c>
      <c r="M118" s="19">
        <v>1638</v>
      </c>
      <c r="N118" s="19">
        <v>1556</v>
      </c>
      <c r="O118" s="19">
        <v>1539</v>
      </c>
      <c r="P118" s="19">
        <v>1515</v>
      </c>
      <c r="Q118" s="19">
        <v>1597</v>
      </c>
      <c r="R118" s="19">
        <v>1714</v>
      </c>
      <c r="S118" s="19">
        <v>1934</v>
      </c>
      <c r="T118" s="19">
        <v>2114</v>
      </c>
      <c r="U118" s="19">
        <v>2247</v>
      </c>
      <c r="V118" s="19">
        <v>2276</v>
      </c>
      <c r="W118" s="19">
        <v>2124</v>
      </c>
      <c r="X118" s="19">
        <v>1822</v>
      </c>
      <c r="Y118" s="19">
        <v>1626</v>
      </c>
      <c r="Z118" s="19">
        <v>1578</v>
      </c>
      <c r="AA118" s="19">
        <v>1594</v>
      </c>
      <c r="AB118" s="19">
        <v>1603</v>
      </c>
      <c r="AC118" s="19">
        <v>1703</v>
      </c>
      <c r="AD118" s="19">
        <v>1713</v>
      </c>
      <c r="AE118" s="19">
        <v>1824</v>
      </c>
      <c r="AF118" s="19">
        <v>1989</v>
      </c>
      <c r="AG118" s="19">
        <v>1995</v>
      </c>
      <c r="AH118" s="19">
        <v>1986</v>
      </c>
      <c r="AI118" s="19">
        <v>1800</v>
      </c>
      <c r="AJ118" s="19">
        <v>1584</v>
      </c>
      <c r="AK118" s="19">
        <v>1516</v>
      </c>
      <c r="AL118" s="19">
        <v>1503</v>
      </c>
      <c r="AM118" s="19">
        <v>1474</v>
      </c>
      <c r="AN118" s="19">
        <v>1529</v>
      </c>
      <c r="AO118" s="19">
        <v>1632</v>
      </c>
      <c r="AP118" s="19">
        <v>1813</v>
      </c>
      <c r="AQ118" s="19">
        <v>2338</v>
      </c>
      <c r="AR118" s="19">
        <v>2695</v>
      </c>
      <c r="AS118" s="19">
        <v>2947</v>
      </c>
      <c r="AT118" s="19">
        <v>3175</v>
      </c>
      <c r="AU118" s="19">
        <v>3081</v>
      </c>
      <c r="AV118" s="19">
        <v>2716</v>
      </c>
      <c r="AW118" s="19">
        <v>2620</v>
      </c>
      <c r="AX118" s="19">
        <v>2499</v>
      </c>
      <c r="AY118" s="19">
        <v>2460</v>
      </c>
      <c r="AZ118" s="19">
        <v>2478</v>
      </c>
      <c r="BA118" s="19">
        <v>2449</v>
      </c>
      <c r="BB118" s="19">
        <v>2653</v>
      </c>
      <c r="BC118" s="19">
        <v>3044</v>
      </c>
      <c r="BD118" s="19">
        <v>3319</v>
      </c>
      <c r="BE118" s="19">
        <v>3488</v>
      </c>
      <c r="BF118" s="19">
        <v>3427</v>
      </c>
      <c r="BG118" s="19">
        <v>3201</v>
      </c>
      <c r="BH118" s="19">
        <v>2703</v>
      </c>
      <c r="BI118" s="19">
        <v>2464</v>
      </c>
      <c r="BJ118" s="19">
        <v>2337</v>
      </c>
      <c r="BK118" s="19">
        <v>2282</v>
      </c>
      <c r="BL118" s="19">
        <v>2171</v>
      </c>
      <c r="BM118" s="19">
        <v>2292</v>
      </c>
      <c r="BN118" s="19">
        <v>2560</v>
      </c>
      <c r="BO118" s="19">
        <v>2850</v>
      </c>
      <c r="BP118" s="19">
        <v>3116</v>
      </c>
      <c r="BQ118" s="19">
        <v>3364</v>
      </c>
      <c r="BR118" s="19">
        <v>3301</v>
      </c>
      <c r="BS118" s="19">
        <v>3124</v>
      </c>
      <c r="BT118" s="19">
        <v>2683</v>
      </c>
      <c r="BU118" s="19">
        <v>2389</v>
      </c>
      <c r="BV118" s="19">
        <v>2286</v>
      </c>
      <c r="BW118" s="19">
        <v>2314</v>
      </c>
      <c r="BX118" s="19">
        <v>2362</v>
      </c>
      <c r="BY118" s="19">
        <v>2434</v>
      </c>
      <c r="BZ118" s="19">
        <v>2706</v>
      </c>
      <c r="CA118" s="19">
        <v>3082</v>
      </c>
      <c r="CB118" s="19">
        <v>3352</v>
      </c>
      <c r="CC118" s="19">
        <v>3587</v>
      </c>
      <c r="CD118" s="19">
        <v>3591</v>
      </c>
      <c r="CE118" s="19">
        <v>3373</v>
      </c>
      <c r="CF118" s="19">
        <v>2776</v>
      </c>
      <c r="CG118" s="19">
        <v>2670</v>
      </c>
      <c r="CH118" s="49">
        <v>2523</v>
      </c>
      <c r="CI118" s="49">
        <v>2512</v>
      </c>
      <c r="CJ118" s="49">
        <v>2392</v>
      </c>
      <c r="CK118" s="49">
        <v>2473</v>
      </c>
      <c r="CL118" s="49">
        <v>2652</v>
      </c>
      <c r="CM118" s="49">
        <v>2974</v>
      </c>
      <c r="CN118" s="49">
        <v>3329</v>
      </c>
      <c r="CO118" s="17" t="s">
        <v>167</v>
      </c>
      <c r="CT118" t="s">
        <v>167</v>
      </c>
      <c r="CV118" t="s">
        <v>167</v>
      </c>
      <c r="CX118">
        <v>61600</v>
      </c>
      <c r="CY118">
        <v>62800</v>
      </c>
      <c r="CZ118">
        <v>62200</v>
      </c>
      <c r="DA118">
        <v>60000</v>
      </c>
      <c r="DB118">
        <v>59200</v>
      </c>
      <c r="DC118">
        <v>58700</v>
      </c>
      <c r="DD118">
        <v>61400</v>
      </c>
      <c r="DE118">
        <v>61000</v>
      </c>
      <c r="DF118">
        <v>62000</v>
      </c>
      <c r="DG118">
        <v>62200</v>
      </c>
      <c r="DH118">
        <v>62900</v>
      </c>
      <c r="DI118">
        <v>64300</v>
      </c>
      <c r="DJ118">
        <v>65700</v>
      </c>
      <c r="DK118">
        <v>64100</v>
      </c>
      <c r="DL118">
        <v>62800</v>
      </c>
      <c r="DM118">
        <v>59800</v>
      </c>
      <c r="DN118">
        <v>59000</v>
      </c>
      <c r="DO118">
        <v>58600</v>
      </c>
      <c r="DP118">
        <v>59400</v>
      </c>
      <c r="DQ118">
        <v>62400</v>
      </c>
      <c r="DR118">
        <v>64900</v>
      </c>
      <c r="DS118">
        <v>66900</v>
      </c>
      <c r="DT118">
        <v>64300</v>
      </c>
      <c r="DU118">
        <v>64900</v>
      </c>
      <c r="DV118">
        <v>62700</v>
      </c>
      <c r="DW118">
        <v>62900</v>
      </c>
      <c r="DX118">
        <v>61700</v>
      </c>
      <c r="DY118" s="19"/>
      <c r="DZ118" s="19"/>
      <c r="EA118" s="19"/>
      <c r="EB118" s="19"/>
      <c r="ED118" s="31">
        <f t="shared" si="27"/>
        <v>3.2613636363636365E-2</v>
      </c>
      <c r="EE118" s="31">
        <f t="shared" si="28"/>
        <v>2.4777070063694267E-2</v>
      </c>
      <c r="EF118" s="31">
        <f t="shared" si="29"/>
        <v>2.5675241157556272E-2</v>
      </c>
      <c r="EG118" s="31">
        <f t="shared" si="30"/>
        <v>3.5233333333333332E-2</v>
      </c>
      <c r="EH118" s="31">
        <f t="shared" si="31"/>
        <v>3.587837837837838E-2</v>
      </c>
      <c r="EI118" s="31">
        <f t="shared" si="32"/>
        <v>2.6882453151618399E-2</v>
      </c>
      <c r="EJ118" s="31">
        <f t="shared" si="33"/>
        <v>2.7736156351791531E-2</v>
      </c>
      <c r="EK118" s="31">
        <f t="shared" si="34"/>
        <v>3.2606557377049178E-2</v>
      </c>
      <c r="EL118" s="31">
        <f t="shared" si="35"/>
        <v>2.903225806451613E-2</v>
      </c>
      <c r="EM118" s="31">
        <f t="shared" si="36"/>
        <v>2.4163987138263666E-2</v>
      </c>
      <c r="EN118" s="31">
        <f t="shared" si="37"/>
        <v>2.5945945945945945E-2</v>
      </c>
      <c r="EO118" s="31">
        <f t="shared" si="38"/>
        <v>4.1912908242612755E-2</v>
      </c>
      <c r="EP118" s="31">
        <f t="shared" si="39"/>
        <v>4.6894977168949768E-2</v>
      </c>
      <c r="EQ118" s="31">
        <f t="shared" si="40"/>
        <v>3.8985959438377536E-2</v>
      </c>
      <c r="ER118" s="31">
        <f t="shared" si="41"/>
        <v>3.8996815286624201E-2</v>
      </c>
      <c r="ES118" s="31">
        <f t="shared" si="42"/>
        <v>5.5501672240802678E-2</v>
      </c>
      <c r="ET118" s="31">
        <f t="shared" si="43"/>
        <v>5.4254237288135596E-2</v>
      </c>
      <c r="EU118" s="31">
        <f t="shared" si="44"/>
        <v>3.9880546075085323E-2</v>
      </c>
      <c r="EV118" s="31">
        <f t="shared" si="45"/>
        <v>3.8585858585858585E-2</v>
      </c>
      <c r="EW118" s="31">
        <f t="shared" si="46"/>
        <v>4.9935897435897436E-2</v>
      </c>
      <c r="EX118" s="31">
        <f t="shared" si="47"/>
        <v>4.8135593220338981E-2</v>
      </c>
      <c r="EY118" s="31">
        <f t="shared" si="48"/>
        <v>3.417040358744395E-2</v>
      </c>
      <c r="EZ118" s="31">
        <f t="shared" si="49"/>
        <v>3.7853810264385696E-2</v>
      </c>
      <c r="FA118" s="31">
        <f t="shared" si="50"/>
        <v>5.1648690292758093E-2</v>
      </c>
      <c r="FB118" s="50">
        <f t="shared" si="51"/>
        <v>5.379585326953748E-2</v>
      </c>
      <c r="FC118" s="50">
        <f t="shared" si="52"/>
        <v>4.0111287758346582E-2</v>
      </c>
      <c r="FD118" s="50">
        <f t="shared" si="53"/>
        <v>4.0081037277147485E-2</v>
      </c>
    </row>
    <row r="119" spans="1:160" ht="15" x14ac:dyDescent="0.25">
      <c r="A119" s="17" t="s">
        <v>168</v>
      </c>
      <c r="B119" s="19">
        <v>817</v>
      </c>
      <c r="C119" s="19">
        <v>771</v>
      </c>
      <c r="D119" s="19">
        <v>756</v>
      </c>
      <c r="E119" s="19">
        <v>741</v>
      </c>
      <c r="F119" s="19">
        <v>750</v>
      </c>
      <c r="G119" s="19">
        <v>740</v>
      </c>
      <c r="H119" s="19">
        <v>726</v>
      </c>
      <c r="I119" s="19">
        <v>793</v>
      </c>
      <c r="J119" s="19">
        <v>832</v>
      </c>
      <c r="K119" s="19">
        <v>852</v>
      </c>
      <c r="L119" s="19">
        <v>845</v>
      </c>
      <c r="M119" s="19">
        <v>823</v>
      </c>
      <c r="N119" s="19">
        <v>761</v>
      </c>
      <c r="O119" s="19">
        <v>780</v>
      </c>
      <c r="P119" s="19">
        <v>794</v>
      </c>
      <c r="Q119" s="19">
        <v>711</v>
      </c>
      <c r="R119" s="19">
        <v>731</v>
      </c>
      <c r="S119" s="19">
        <v>775</v>
      </c>
      <c r="T119" s="19">
        <v>749</v>
      </c>
      <c r="U119" s="19">
        <v>808</v>
      </c>
      <c r="V119" s="19">
        <v>860</v>
      </c>
      <c r="W119" s="19">
        <v>793</v>
      </c>
      <c r="X119" s="19">
        <v>730</v>
      </c>
      <c r="Y119" s="19">
        <v>702</v>
      </c>
      <c r="Z119" s="19">
        <v>634</v>
      </c>
      <c r="AA119" s="19">
        <v>636</v>
      </c>
      <c r="AB119" s="19">
        <v>677</v>
      </c>
      <c r="AC119" s="19">
        <v>627</v>
      </c>
      <c r="AD119" s="19">
        <v>601</v>
      </c>
      <c r="AE119" s="19">
        <v>615</v>
      </c>
      <c r="AF119" s="19">
        <v>628</v>
      </c>
      <c r="AG119" s="19">
        <v>678</v>
      </c>
      <c r="AH119" s="19">
        <v>701</v>
      </c>
      <c r="AI119" s="19">
        <v>702</v>
      </c>
      <c r="AJ119" s="19">
        <v>678</v>
      </c>
      <c r="AK119" s="19">
        <v>657</v>
      </c>
      <c r="AL119" s="19">
        <v>630</v>
      </c>
      <c r="AM119" s="19">
        <v>679</v>
      </c>
      <c r="AN119" s="19">
        <v>789</v>
      </c>
      <c r="AO119" s="19">
        <v>818</v>
      </c>
      <c r="AP119" s="19">
        <v>886</v>
      </c>
      <c r="AQ119" s="19">
        <v>993</v>
      </c>
      <c r="AR119" s="19">
        <v>1136</v>
      </c>
      <c r="AS119" s="19">
        <v>1332</v>
      </c>
      <c r="AT119" s="19">
        <v>1575</v>
      </c>
      <c r="AU119" s="19">
        <v>1615</v>
      </c>
      <c r="AV119" s="19">
        <v>1588</v>
      </c>
      <c r="AW119" s="19">
        <v>1609</v>
      </c>
      <c r="AX119" s="19">
        <v>1619</v>
      </c>
      <c r="AY119" s="19">
        <v>1701</v>
      </c>
      <c r="AZ119" s="19">
        <v>1737</v>
      </c>
      <c r="BA119" s="19">
        <v>1671</v>
      </c>
      <c r="BB119" s="19">
        <v>1719</v>
      </c>
      <c r="BC119" s="19">
        <v>1728</v>
      </c>
      <c r="BD119" s="19">
        <v>1828</v>
      </c>
      <c r="BE119" s="19">
        <v>1985</v>
      </c>
      <c r="BF119" s="19">
        <v>2034</v>
      </c>
      <c r="BG119" s="19">
        <v>2031</v>
      </c>
      <c r="BH119" s="19">
        <v>2006</v>
      </c>
      <c r="BI119" s="19">
        <v>1882</v>
      </c>
      <c r="BJ119" s="19">
        <v>1842</v>
      </c>
      <c r="BK119" s="19">
        <v>1873</v>
      </c>
      <c r="BL119" s="19">
        <v>1874</v>
      </c>
      <c r="BM119" s="19">
        <v>1725</v>
      </c>
      <c r="BN119" s="19">
        <v>1740</v>
      </c>
      <c r="BO119" s="19">
        <v>1756</v>
      </c>
      <c r="BP119" s="19">
        <v>1906</v>
      </c>
      <c r="BQ119" s="19">
        <v>2047</v>
      </c>
      <c r="BR119" s="19">
        <v>2081</v>
      </c>
      <c r="BS119" s="19">
        <v>2052</v>
      </c>
      <c r="BT119" s="19">
        <v>2036</v>
      </c>
      <c r="BU119" s="19">
        <v>1975</v>
      </c>
      <c r="BV119" s="19">
        <v>1929</v>
      </c>
      <c r="BW119" s="19">
        <v>1998</v>
      </c>
      <c r="BX119" s="19">
        <v>2035</v>
      </c>
      <c r="BY119" s="19">
        <v>1957</v>
      </c>
      <c r="BZ119" s="19">
        <v>1906</v>
      </c>
      <c r="CA119" s="19">
        <v>1972</v>
      </c>
      <c r="CB119" s="19">
        <v>2057</v>
      </c>
      <c r="CC119" s="19">
        <v>2205</v>
      </c>
      <c r="CD119" s="19">
        <v>2266</v>
      </c>
      <c r="CE119" s="19">
        <v>2193</v>
      </c>
      <c r="CF119" s="19">
        <v>2040</v>
      </c>
      <c r="CG119" s="19">
        <v>1989</v>
      </c>
      <c r="CH119" s="49">
        <v>1937</v>
      </c>
      <c r="CI119" s="49">
        <v>1982</v>
      </c>
      <c r="CJ119" s="49">
        <v>1963</v>
      </c>
      <c r="CK119" s="49">
        <v>1911</v>
      </c>
      <c r="CL119" s="49">
        <v>1919</v>
      </c>
      <c r="CM119" s="49">
        <v>1929</v>
      </c>
      <c r="CN119" s="49">
        <v>1932</v>
      </c>
      <c r="CO119" s="17" t="s">
        <v>168</v>
      </c>
      <c r="CT119" t="s">
        <v>168</v>
      </c>
      <c r="CV119" t="s">
        <v>168</v>
      </c>
      <c r="CX119">
        <v>45200</v>
      </c>
      <c r="CY119">
        <v>45500</v>
      </c>
      <c r="CZ119">
        <v>45500</v>
      </c>
      <c r="DA119">
        <v>45300</v>
      </c>
      <c r="DB119">
        <v>45300</v>
      </c>
      <c r="DC119">
        <v>45200</v>
      </c>
      <c r="DD119">
        <v>45200</v>
      </c>
      <c r="DE119">
        <v>46700</v>
      </c>
      <c r="DF119">
        <v>46500</v>
      </c>
      <c r="DG119">
        <v>47300</v>
      </c>
      <c r="DH119">
        <v>46800</v>
      </c>
      <c r="DI119">
        <v>46900</v>
      </c>
      <c r="DJ119">
        <v>47600</v>
      </c>
      <c r="DK119">
        <v>47900</v>
      </c>
      <c r="DL119">
        <v>47600</v>
      </c>
      <c r="DM119">
        <v>47300</v>
      </c>
      <c r="DN119">
        <v>47800</v>
      </c>
      <c r="DO119">
        <v>47300</v>
      </c>
      <c r="DP119">
        <v>47900</v>
      </c>
      <c r="DQ119">
        <v>47300</v>
      </c>
      <c r="DR119">
        <v>47400</v>
      </c>
      <c r="DS119">
        <v>47000</v>
      </c>
      <c r="DT119">
        <v>47600</v>
      </c>
      <c r="DU119">
        <v>47900</v>
      </c>
      <c r="DV119">
        <v>48000</v>
      </c>
      <c r="DW119">
        <v>48400</v>
      </c>
      <c r="DX119">
        <v>48200</v>
      </c>
      <c r="DY119" s="19"/>
      <c r="DZ119" s="19"/>
      <c r="EA119" s="19"/>
      <c r="EB119" s="19"/>
      <c r="ED119" s="31">
        <f t="shared" si="27"/>
        <v>1.8849557522123892E-2</v>
      </c>
      <c r="EE119" s="31">
        <f t="shared" si="28"/>
        <v>1.6725274725274724E-2</v>
      </c>
      <c r="EF119" s="31">
        <f t="shared" si="29"/>
        <v>1.5626373626373626E-2</v>
      </c>
      <c r="EG119" s="31">
        <f t="shared" si="30"/>
        <v>1.6534216335540839E-2</v>
      </c>
      <c r="EH119" s="31">
        <f t="shared" si="31"/>
        <v>1.7505518763796909E-2</v>
      </c>
      <c r="EI119" s="31">
        <f t="shared" si="32"/>
        <v>1.4026548672566372E-2</v>
      </c>
      <c r="EJ119" s="31">
        <f t="shared" si="33"/>
        <v>1.3871681415929203E-2</v>
      </c>
      <c r="EK119" s="31">
        <f t="shared" si="34"/>
        <v>1.3447537473233405E-2</v>
      </c>
      <c r="EL119" s="31">
        <f t="shared" si="35"/>
        <v>1.5096774193548388E-2</v>
      </c>
      <c r="EM119" s="31">
        <f t="shared" si="36"/>
        <v>1.331923890063425E-2</v>
      </c>
      <c r="EN119" s="31">
        <f t="shared" si="37"/>
        <v>1.7478632478632478E-2</v>
      </c>
      <c r="EO119" s="31">
        <f t="shared" si="38"/>
        <v>2.422174840085288E-2</v>
      </c>
      <c r="EP119" s="31">
        <f t="shared" si="39"/>
        <v>3.3928571428571426E-2</v>
      </c>
      <c r="EQ119" s="31">
        <f t="shared" si="40"/>
        <v>3.3799582463465552E-2</v>
      </c>
      <c r="ER119" s="31">
        <f t="shared" si="41"/>
        <v>3.5105042016806726E-2</v>
      </c>
      <c r="ES119" s="31">
        <f t="shared" si="42"/>
        <v>3.8646934460887947E-2</v>
      </c>
      <c r="ET119" s="31">
        <f t="shared" si="43"/>
        <v>4.2489539748953975E-2</v>
      </c>
      <c r="EU119" s="31">
        <f t="shared" si="44"/>
        <v>3.8942917547568713E-2</v>
      </c>
      <c r="EV119" s="31">
        <f t="shared" si="45"/>
        <v>3.60125260960334E-2</v>
      </c>
      <c r="EW119" s="31">
        <f t="shared" si="46"/>
        <v>4.029598308668076E-2</v>
      </c>
      <c r="EX119" s="31">
        <f t="shared" si="47"/>
        <v>4.3291139240506329E-2</v>
      </c>
      <c r="EY119" s="31">
        <f t="shared" si="48"/>
        <v>4.1042553191489362E-2</v>
      </c>
      <c r="EZ119" s="31">
        <f t="shared" si="49"/>
        <v>4.1113445378151259E-2</v>
      </c>
      <c r="FA119" s="31">
        <f t="shared" si="50"/>
        <v>4.2943632567849686E-2</v>
      </c>
      <c r="FB119" s="50">
        <f t="shared" si="51"/>
        <v>4.5687499999999999E-2</v>
      </c>
      <c r="FC119" s="50">
        <f t="shared" si="52"/>
        <v>4.0020661157024795E-2</v>
      </c>
      <c r="FD119" s="50">
        <f t="shared" si="53"/>
        <v>3.9647302904564315E-2</v>
      </c>
    </row>
    <row r="120" spans="1:160" ht="15" x14ac:dyDescent="0.25">
      <c r="A120" s="17" t="s">
        <v>169</v>
      </c>
      <c r="B120" s="19">
        <v>666</v>
      </c>
      <c r="C120" s="19">
        <v>657</v>
      </c>
      <c r="D120" s="19">
        <v>669</v>
      </c>
      <c r="E120" s="19">
        <v>709</v>
      </c>
      <c r="F120" s="19">
        <v>680</v>
      </c>
      <c r="G120" s="19">
        <v>702</v>
      </c>
      <c r="H120" s="19">
        <v>718</v>
      </c>
      <c r="I120" s="19">
        <v>777</v>
      </c>
      <c r="J120" s="19">
        <v>815</v>
      </c>
      <c r="K120" s="19">
        <v>834</v>
      </c>
      <c r="L120" s="19">
        <v>868</v>
      </c>
      <c r="M120" s="19">
        <v>855</v>
      </c>
      <c r="N120" s="19">
        <v>834</v>
      </c>
      <c r="O120" s="19">
        <v>811</v>
      </c>
      <c r="P120" s="19">
        <v>847</v>
      </c>
      <c r="Q120" s="19">
        <v>776</v>
      </c>
      <c r="R120" s="19">
        <v>754</v>
      </c>
      <c r="S120" s="19">
        <v>777</v>
      </c>
      <c r="T120" s="19">
        <v>765</v>
      </c>
      <c r="U120" s="19">
        <v>843</v>
      </c>
      <c r="V120" s="19">
        <v>892</v>
      </c>
      <c r="W120" s="19">
        <v>868</v>
      </c>
      <c r="X120" s="19">
        <v>859</v>
      </c>
      <c r="Y120" s="19">
        <v>844</v>
      </c>
      <c r="Z120" s="19">
        <v>847</v>
      </c>
      <c r="AA120" s="19">
        <v>861</v>
      </c>
      <c r="AB120" s="19">
        <v>847</v>
      </c>
      <c r="AC120" s="19">
        <v>774</v>
      </c>
      <c r="AD120" s="19">
        <v>722</v>
      </c>
      <c r="AE120" s="19">
        <v>696</v>
      </c>
      <c r="AF120" s="19">
        <v>683</v>
      </c>
      <c r="AG120" s="19">
        <v>744</v>
      </c>
      <c r="AH120" s="19">
        <v>773</v>
      </c>
      <c r="AI120" s="19">
        <v>783</v>
      </c>
      <c r="AJ120" s="19">
        <v>769</v>
      </c>
      <c r="AK120" s="19">
        <v>779</v>
      </c>
      <c r="AL120" s="19">
        <v>794</v>
      </c>
      <c r="AM120" s="19">
        <v>846</v>
      </c>
      <c r="AN120" s="19">
        <v>968</v>
      </c>
      <c r="AO120" s="19">
        <v>945</v>
      </c>
      <c r="AP120" s="19">
        <v>953</v>
      </c>
      <c r="AQ120" s="19">
        <v>1058</v>
      </c>
      <c r="AR120" s="19">
        <v>1234</v>
      </c>
      <c r="AS120" s="19">
        <v>1478</v>
      </c>
      <c r="AT120" s="19">
        <v>1706</v>
      </c>
      <c r="AU120" s="19">
        <v>1774</v>
      </c>
      <c r="AV120" s="19">
        <v>1872</v>
      </c>
      <c r="AW120" s="19">
        <v>1822</v>
      </c>
      <c r="AX120" s="19">
        <v>1765</v>
      </c>
      <c r="AY120" s="19">
        <v>1761</v>
      </c>
      <c r="AZ120" s="19">
        <v>1761</v>
      </c>
      <c r="BA120" s="19">
        <v>1712</v>
      </c>
      <c r="BB120" s="19">
        <v>1653</v>
      </c>
      <c r="BC120" s="19">
        <v>1622</v>
      </c>
      <c r="BD120" s="19">
        <v>1593</v>
      </c>
      <c r="BE120" s="19">
        <v>1726</v>
      </c>
      <c r="BF120" s="19">
        <v>1734</v>
      </c>
      <c r="BG120" s="19">
        <v>1646</v>
      </c>
      <c r="BH120" s="19">
        <v>1576</v>
      </c>
      <c r="BI120" s="19">
        <v>1498</v>
      </c>
      <c r="BJ120" s="19">
        <v>1436</v>
      </c>
      <c r="BK120" s="19">
        <v>1408</v>
      </c>
      <c r="BL120" s="19">
        <v>1414</v>
      </c>
      <c r="BM120" s="19">
        <v>1359</v>
      </c>
      <c r="BN120" s="19">
        <v>1275</v>
      </c>
      <c r="BO120" s="19">
        <v>1275</v>
      </c>
      <c r="BP120" s="19">
        <v>1264</v>
      </c>
      <c r="BQ120" s="19">
        <v>1363</v>
      </c>
      <c r="BR120" s="19">
        <v>1419</v>
      </c>
      <c r="BS120" s="19">
        <v>1450</v>
      </c>
      <c r="BT120" s="19">
        <v>1428</v>
      </c>
      <c r="BU120" s="19">
        <v>1395</v>
      </c>
      <c r="BV120" s="19">
        <v>1327</v>
      </c>
      <c r="BW120" s="19">
        <v>1383</v>
      </c>
      <c r="BX120" s="19">
        <v>1419</v>
      </c>
      <c r="BY120" s="19">
        <v>1428</v>
      </c>
      <c r="BZ120" s="19">
        <v>1416</v>
      </c>
      <c r="CA120" s="19">
        <v>1395</v>
      </c>
      <c r="CB120" s="19">
        <v>1386</v>
      </c>
      <c r="CC120" s="19">
        <v>1512</v>
      </c>
      <c r="CD120" s="19">
        <v>1599</v>
      </c>
      <c r="CE120" s="19">
        <v>1587</v>
      </c>
      <c r="CF120" s="19">
        <v>1543</v>
      </c>
      <c r="CG120" s="19">
        <v>1550</v>
      </c>
      <c r="CH120" s="49">
        <v>1483</v>
      </c>
      <c r="CI120" s="49">
        <v>1531</v>
      </c>
      <c r="CJ120" s="49">
        <v>1500</v>
      </c>
      <c r="CK120" s="49">
        <v>1451</v>
      </c>
      <c r="CL120" s="49">
        <v>1437</v>
      </c>
      <c r="CM120" s="49">
        <v>1416</v>
      </c>
      <c r="CN120" s="49">
        <v>1428</v>
      </c>
      <c r="CO120" s="17" t="s">
        <v>169</v>
      </c>
      <c r="CT120" t="s">
        <v>169</v>
      </c>
      <c r="CV120" t="s">
        <v>169</v>
      </c>
      <c r="CX120">
        <v>43500</v>
      </c>
      <c r="CY120">
        <v>44500</v>
      </c>
      <c r="CZ120">
        <v>43400</v>
      </c>
      <c r="DA120">
        <v>43600</v>
      </c>
      <c r="DB120">
        <v>43500</v>
      </c>
      <c r="DC120">
        <v>42400</v>
      </c>
      <c r="DD120">
        <v>43300</v>
      </c>
      <c r="DE120">
        <v>42800</v>
      </c>
      <c r="DF120">
        <v>43000</v>
      </c>
      <c r="DG120">
        <v>42600</v>
      </c>
      <c r="DH120">
        <v>43600</v>
      </c>
      <c r="DI120">
        <v>42600</v>
      </c>
      <c r="DJ120">
        <v>43100</v>
      </c>
      <c r="DK120">
        <v>42900</v>
      </c>
      <c r="DL120">
        <v>43600</v>
      </c>
      <c r="DM120">
        <v>44600</v>
      </c>
      <c r="DN120">
        <v>44200</v>
      </c>
      <c r="DO120">
        <v>44000</v>
      </c>
      <c r="DP120">
        <v>44800</v>
      </c>
      <c r="DQ120">
        <v>43500</v>
      </c>
      <c r="DR120">
        <v>43900</v>
      </c>
      <c r="DS120">
        <v>44400</v>
      </c>
      <c r="DT120">
        <v>44700</v>
      </c>
      <c r="DU120">
        <v>43900</v>
      </c>
      <c r="DV120">
        <v>44100</v>
      </c>
      <c r="DW120">
        <v>44700</v>
      </c>
      <c r="DX120">
        <v>43700</v>
      </c>
      <c r="DY120" s="19"/>
      <c r="DZ120" s="19"/>
      <c r="EA120" s="19"/>
      <c r="EB120" s="19"/>
      <c r="ED120" s="31">
        <f t="shared" si="27"/>
        <v>1.9172413793103447E-2</v>
      </c>
      <c r="EE120" s="31">
        <f t="shared" si="28"/>
        <v>1.8741573033707864E-2</v>
      </c>
      <c r="EF120" s="31">
        <f t="shared" si="29"/>
        <v>1.7880184331797236E-2</v>
      </c>
      <c r="EG120" s="31">
        <f t="shared" si="30"/>
        <v>1.7545871559633028E-2</v>
      </c>
      <c r="EH120" s="31">
        <f t="shared" si="31"/>
        <v>1.9954022988505748E-2</v>
      </c>
      <c r="EI120" s="31">
        <f t="shared" si="32"/>
        <v>1.9976415094339624E-2</v>
      </c>
      <c r="EJ120" s="31">
        <f t="shared" si="33"/>
        <v>1.7875288683602771E-2</v>
      </c>
      <c r="EK120" s="31">
        <f t="shared" si="34"/>
        <v>1.5957943925233645E-2</v>
      </c>
      <c r="EL120" s="31">
        <f t="shared" si="35"/>
        <v>1.8209302325581395E-2</v>
      </c>
      <c r="EM120" s="31">
        <f t="shared" si="36"/>
        <v>1.8638497652582159E-2</v>
      </c>
      <c r="EN120" s="31">
        <f t="shared" si="37"/>
        <v>2.1674311926605506E-2</v>
      </c>
      <c r="EO120" s="31">
        <f t="shared" si="38"/>
        <v>2.8967136150234742E-2</v>
      </c>
      <c r="EP120" s="31">
        <f t="shared" si="39"/>
        <v>4.1160092807424595E-2</v>
      </c>
      <c r="EQ120" s="31">
        <f t="shared" si="40"/>
        <v>4.1142191142191142E-2</v>
      </c>
      <c r="ER120" s="31">
        <f t="shared" si="41"/>
        <v>3.9266055045871558E-2</v>
      </c>
      <c r="ES120" s="31">
        <f t="shared" si="42"/>
        <v>3.5717488789237667E-2</v>
      </c>
      <c r="ET120" s="31">
        <f t="shared" si="43"/>
        <v>3.7239819004524888E-2</v>
      </c>
      <c r="EU120" s="31">
        <f t="shared" si="44"/>
        <v>3.2636363636363637E-2</v>
      </c>
      <c r="EV120" s="31">
        <f t="shared" si="45"/>
        <v>3.033482142857143E-2</v>
      </c>
      <c r="EW120" s="31">
        <f t="shared" si="46"/>
        <v>2.9057471264367817E-2</v>
      </c>
      <c r="EX120" s="31">
        <f t="shared" si="47"/>
        <v>3.3029612756264239E-2</v>
      </c>
      <c r="EY120" s="31">
        <f t="shared" si="48"/>
        <v>2.9887387387387387E-2</v>
      </c>
      <c r="EZ120" s="31">
        <f t="shared" si="49"/>
        <v>3.1946308724832215E-2</v>
      </c>
      <c r="FA120" s="31">
        <f t="shared" si="50"/>
        <v>3.1571753986332572E-2</v>
      </c>
      <c r="FB120" s="50">
        <f t="shared" si="51"/>
        <v>3.5986394557823126E-2</v>
      </c>
      <c r="FC120" s="50">
        <f t="shared" si="52"/>
        <v>3.317673378076063E-2</v>
      </c>
      <c r="FD120" s="50">
        <f t="shared" si="53"/>
        <v>3.320366132723112E-2</v>
      </c>
    </row>
    <row r="121" spans="1:160" ht="15" x14ac:dyDescent="0.25">
      <c r="A121" s="17" t="s">
        <v>170</v>
      </c>
      <c r="B121" s="19">
        <v>794</v>
      </c>
      <c r="C121" s="19">
        <v>776</v>
      </c>
      <c r="D121" s="19">
        <v>815</v>
      </c>
      <c r="E121" s="19">
        <v>765</v>
      </c>
      <c r="F121" s="19">
        <v>711</v>
      </c>
      <c r="G121" s="19">
        <v>730</v>
      </c>
      <c r="H121" s="19">
        <v>731</v>
      </c>
      <c r="I121" s="19">
        <v>787</v>
      </c>
      <c r="J121" s="19">
        <v>815</v>
      </c>
      <c r="K121" s="19">
        <v>833</v>
      </c>
      <c r="L121" s="19">
        <v>782</v>
      </c>
      <c r="M121" s="19">
        <v>761</v>
      </c>
      <c r="N121" s="19">
        <v>729</v>
      </c>
      <c r="O121" s="19">
        <v>766</v>
      </c>
      <c r="P121" s="19">
        <v>770</v>
      </c>
      <c r="Q121" s="19">
        <v>728</v>
      </c>
      <c r="R121" s="19">
        <v>726</v>
      </c>
      <c r="S121" s="19">
        <v>738</v>
      </c>
      <c r="T121" s="19">
        <v>753</v>
      </c>
      <c r="U121" s="19">
        <v>767</v>
      </c>
      <c r="V121" s="19">
        <v>799</v>
      </c>
      <c r="W121" s="19">
        <v>759</v>
      </c>
      <c r="X121" s="19">
        <v>716</v>
      </c>
      <c r="Y121" s="19">
        <v>669</v>
      </c>
      <c r="Z121" s="19">
        <v>617</v>
      </c>
      <c r="AA121" s="19">
        <v>626</v>
      </c>
      <c r="AB121" s="19">
        <v>618</v>
      </c>
      <c r="AC121" s="19">
        <v>572</v>
      </c>
      <c r="AD121" s="19">
        <v>552</v>
      </c>
      <c r="AE121" s="19">
        <v>540</v>
      </c>
      <c r="AF121" s="19">
        <v>537</v>
      </c>
      <c r="AG121" s="19">
        <v>564</v>
      </c>
      <c r="AH121" s="19">
        <v>618</v>
      </c>
      <c r="AI121" s="19">
        <v>609</v>
      </c>
      <c r="AJ121" s="19">
        <v>594</v>
      </c>
      <c r="AK121" s="19">
        <v>577</v>
      </c>
      <c r="AL121" s="19">
        <v>610</v>
      </c>
      <c r="AM121" s="19">
        <v>657</v>
      </c>
      <c r="AN121" s="19">
        <v>749</v>
      </c>
      <c r="AO121" s="19">
        <v>725</v>
      </c>
      <c r="AP121" s="19">
        <v>729</v>
      </c>
      <c r="AQ121" s="19">
        <v>792</v>
      </c>
      <c r="AR121" s="19">
        <v>820</v>
      </c>
      <c r="AS121" s="19">
        <v>960</v>
      </c>
      <c r="AT121" s="19">
        <v>1094</v>
      </c>
      <c r="AU121" s="19">
        <v>1196</v>
      </c>
      <c r="AV121" s="19">
        <v>1274</v>
      </c>
      <c r="AW121" s="19">
        <v>1270</v>
      </c>
      <c r="AX121" s="19">
        <v>1343</v>
      </c>
      <c r="AY121" s="19">
        <v>1399</v>
      </c>
      <c r="AZ121" s="19">
        <v>1492</v>
      </c>
      <c r="BA121" s="19">
        <v>1437</v>
      </c>
      <c r="BB121" s="19">
        <v>1432</v>
      </c>
      <c r="BC121" s="19">
        <v>1402</v>
      </c>
      <c r="BD121" s="19">
        <v>1438</v>
      </c>
      <c r="BE121" s="19">
        <v>1514</v>
      </c>
      <c r="BF121" s="19">
        <v>1521</v>
      </c>
      <c r="BG121" s="19">
        <v>1477</v>
      </c>
      <c r="BH121" s="19">
        <v>1455</v>
      </c>
      <c r="BI121" s="19">
        <v>1406</v>
      </c>
      <c r="BJ121" s="19">
        <v>1384</v>
      </c>
      <c r="BK121" s="19">
        <v>1443</v>
      </c>
      <c r="BL121" s="19">
        <v>1538</v>
      </c>
      <c r="BM121" s="19">
        <v>1405</v>
      </c>
      <c r="BN121" s="19">
        <v>1345</v>
      </c>
      <c r="BO121" s="19">
        <v>1369</v>
      </c>
      <c r="BP121" s="19">
        <v>1386</v>
      </c>
      <c r="BQ121" s="19">
        <v>1464</v>
      </c>
      <c r="BR121" s="19">
        <v>1476</v>
      </c>
      <c r="BS121" s="19">
        <v>1456</v>
      </c>
      <c r="BT121" s="19">
        <v>1420</v>
      </c>
      <c r="BU121" s="19">
        <v>1377</v>
      </c>
      <c r="BV121" s="19">
        <v>1424</v>
      </c>
      <c r="BW121" s="19">
        <v>1470</v>
      </c>
      <c r="BX121" s="19">
        <v>1481</v>
      </c>
      <c r="BY121" s="19">
        <v>1421</v>
      </c>
      <c r="BZ121" s="19">
        <v>1388</v>
      </c>
      <c r="CA121" s="19">
        <v>1390</v>
      </c>
      <c r="CB121" s="19">
        <v>1334</v>
      </c>
      <c r="CC121" s="19">
        <v>1423</v>
      </c>
      <c r="CD121" s="19">
        <v>1455</v>
      </c>
      <c r="CE121" s="19">
        <v>1443</v>
      </c>
      <c r="CF121" s="19">
        <v>1349</v>
      </c>
      <c r="CG121" s="19">
        <v>1325</v>
      </c>
      <c r="CH121" s="49">
        <v>1330</v>
      </c>
      <c r="CI121" s="49">
        <v>1394</v>
      </c>
      <c r="CJ121" s="49">
        <v>1402</v>
      </c>
      <c r="CK121" s="49">
        <v>1272</v>
      </c>
      <c r="CL121" s="49">
        <v>1282</v>
      </c>
      <c r="CM121" s="49">
        <v>1285</v>
      </c>
      <c r="CN121" s="49">
        <v>1235</v>
      </c>
      <c r="CO121" s="17" t="s">
        <v>170</v>
      </c>
      <c r="CT121" t="s">
        <v>170</v>
      </c>
      <c r="CV121" t="s">
        <v>170</v>
      </c>
      <c r="CX121">
        <v>45100</v>
      </c>
      <c r="CY121">
        <v>44800</v>
      </c>
      <c r="CZ121">
        <v>44100</v>
      </c>
      <c r="DA121">
        <v>44200</v>
      </c>
      <c r="DB121">
        <v>43900</v>
      </c>
      <c r="DC121">
        <v>43800</v>
      </c>
      <c r="DD121">
        <v>44300</v>
      </c>
      <c r="DE121">
        <v>43900</v>
      </c>
      <c r="DF121">
        <v>43800</v>
      </c>
      <c r="DG121">
        <v>43800</v>
      </c>
      <c r="DH121">
        <v>43800</v>
      </c>
      <c r="DI121">
        <v>43000</v>
      </c>
      <c r="DJ121">
        <v>43100</v>
      </c>
      <c r="DK121">
        <v>42700</v>
      </c>
      <c r="DL121">
        <v>42700</v>
      </c>
      <c r="DM121">
        <v>42600</v>
      </c>
      <c r="DN121">
        <v>42900</v>
      </c>
      <c r="DO121">
        <v>43300</v>
      </c>
      <c r="DP121">
        <v>43100</v>
      </c>
      <c r="DQ121">
        <v>43400</v>
      </c>
      <c r="DR121">
        <v>43400</v>
      </c>
      <c r="DS121">
        <v>43200</v>
      </c>
      <c r="DT121">
        <v>43900</v>
      </c>
      <c r="DU121">
        <v>43100</v>
      </c>
      <c r="DV121">
        <v>43100</v>
      </c>
      <c r="DW121">
        <v>43200</v>
      </c>
      <c r="DX121">
        <v>42600</v>
      </c>
      <c r="DY121" s="19"/>
      <c r="DZ121" s="19"/>
      <c r="EA121" s="19"/>
      <c r="EB121" s="19"/>
      <c r="ED121" s="31">
        <f t="shared" si="27"/>
        <v>1.8470066518847007E-2</v>
      </c>
      <c r="EE121" s="31">
        <f t="shared" si="28"/>
        <v>1.6272321428571428E-2</v>
      </c>
      <c r="EF121" s="31">
        <f t="shared" si="29"/>
        <v>1.650793650793651E-2</v>
      </c>
      <c r="EG121" s="31">
        <f t="shared" si="30"/>
        <v>1.7036199095022624E-2</v>
      </c>
      <c r="EH121" s="31">
        <f t="shared" si="31"/>
        <v>1.7289293849658313E-2</v>
      </c>
      <c r="EI121" s="31">
        <f t="shared" si="32"/>
        <v>1.4086757990867579E-2</v>
      </c>
      <c r="EJ121" s="31">
        <f t="shared" si="33"/>
        <v>1.291196388261851E-2</v>
      </c>
      <c r="EK121" s="31">
        <f t="shared" si="34"/>
        <v>1.2232346241457859E-2</v>
      </c>
      <c r="EL121" s="31">
        <f t="shared" si="35"/>
        <v>1.3904109589041097E-2</v>
      </c>
      <c r="EM121" s="31">
        <f t="shared" si="36"/>
        <v>1.3926940639269407E-2</v>
      </c>
      <c r="EN121" s="31">
        <f t="shared" si="37"/>
        <v>1.6552511415525113E-2</v>
      </c>
      <c r="EO121" s="31">
        <f t="shared" si="38"/>
        <v>1.9069767441860466E-2</v>
      </c>
      <c r="EP121" s="31">
        <f t="shared" si="39"/>
        <v>2.7749419953596286E-2</v>
      </c>
      <c r="EQ121" s="31">
        <f t="shared" si="40"/>
        <v>3.1451990632318502E-2</v>
      </c>
      <c r="ER121" s="31">
        <f t="shared" si="41"/>
        <v>3.3653395784543329E-2</v>
      </c>
      <c r="ES121" s="31">
        <f t="shared" si="42"/>
        <v>3.3755868544600942E-2</v>
      </c>
      <c r="ET121" s="31">
        <f t="shared" si="43"/>
        <v>3.4428904428904429E-2</v>
      </c>
      <c r="EU121" s="31">
        <f t="shared" si="44"/>
        <v>3.1963048498845265E-2</v>
      </c>
      <c r="EV121" s="31">
        <f t="shared" si="45"/>
        <v>3.2598607888631087E-2</v>
      </c>
      <c r="EW121" s="31">
        <f t="shared" si="46"/>
        <v>3.1935483870967743E-2</v>
      </c>
      <c r="EX121" s="31">
        <f t="shared" si="47"/>
        <v>3.3548387096774192E-2</v>
      </c>
      <c r="EY121" s="31">
        <f t="shared" si="48"/>
        <v>3.2962962962962965E-2</v>
      </c>
      <c r="EZ121" s="31">
        <f t="shared" si="49"/>
        <v>3.2369020501138955E-2</v>
      </c>
      <c r="FA121" s="31">
        <f t="shared" si="50"/>
        <v>3.0951276102088168E-2</v>
      </c>
      <c r="FB121" s="50">
        <f t="shared" si="51"/>
        <v>3.3480278422273781E-2</v>
      </c>
      <c r="FC121" s="50">
        <f t="shared" si="52"/>
        <v>3.0787037037037036E-2</v>
      </c>
      <c r="FD121" s="50">
        <f t="shared" si="53"/>
        <v>2.9859154929577466E-2</v>
      </c>
    </row>
    <row r="122" spans="1:160" ht="15" x14ac:dyDescent="0.25">
      <c r="A122" s="17" t="s">
        <v>171</v>
      </c>
      <c r="B122" s="19">
        <v>3487</v>
      </c>
      <c r="C122" s="19">
        <v>3614</v>
      </c>
      <c r="D122" s="19">
        <v>3573</v>
      </c>
      <c r="E122" s="19">
        <v>3575</v>
      </c>
      <c r="F122" s="19">
        <v>3468</v>
      </c>
      <c r="G122" s="19">
        <v>3674</v>
      </c>
      <c r="H122" s="19">
        <v>3935</v>
      </c>
      <c r="I122" s="19">
        <v>4178</v>
      </c>
      <c r="J122" s="19">
        <v>4261</v>
      </c>
      <c r="K122" s="19">
        <v>4241</v>
      </c>
      <c r="L122" s="19">
        <v>4049</v>
      </c>
      <c r="M122" s="19">
        <v>3907</v>
      </c>
      <c r="N122" s="19">
        <v>3962</v>
      </c>
      <c r="O122" s="19">
        <v>3976</v>
      </c>
      <c r="P122" s="19">
        <v>4046</v>
      </c>
      <c r="Q122" s="19">
        <v>3968</v>
      </c>
      <c r="R122" s="19">
        <v>3933</v>
      </c>
      <c r="S122" s="19">
        <v>3965</v>
      </c>
      <c r="T122" s="19">
        <v>4097</v>
      </c>
      <c r="U122" s="19">
        <v>4218</v>
      </c>
      <c r="V122" s="19">
        <v>4111</v>
      </c>
      <c r="W122" s="19">
        <v>3975</v>
      </c>
      <c r="X122" s="19">
        <v>3791</v>
      </c>
      <c r="Y122" s="19">
        <v>3538</v>
      </c>
      <c r="Z122" s="19">
        <v>3347</v>
      </c>
      <c r="AA122" s="19">
        <v>3426</v>
      </c>
      <c r="AB122" s="19">
        <v>3386</v>
      </c>
      <c r="AC122" s="19">
        <v>3203</v>
      </c>
      <c r="AD122" s="19">
        <v>3108</v>
      </c>
      <c r="AE122" s="19">
        <v>3124</v>
      </c>
      <c r="AF122" s="19">
        <v>3242</v>
      </c>
      <c r="AG122" s="19">
        <v>3470</v>
      </c>
      <c r="AH122" s="19">
        <v>3579</v>
      </c>
      <c r="AI122" s="19">
        <v>3430</v>
      </c>
      <c r="AJ122" s="19">
        <v>3293</v>
      </c>
      <c r="AK122" s="19">
        <v>3213</v>
      </c>
      <c r="AL122" s="19">
        <v>3178</v>
      </c>
      <c r="AM122" s="19">
        <v>3523</v>
      </c>
      <c r="AN122" s="19">
        <v>3789</v>
      </c>
      <c r="AO122" s="19">
        <v>3849</v>
      </c>
      <c r="AP122" s="19">
        <v>4163</v>
      </c>
      <c r="AQ122" s="19">
        <v>4814</v>
      </c>
      <c r="AR122" s="19">
        <v>5483</v>
      </c>
      <c r="AS122" s="19">
        <v>6121</v>
      </c>
      <c r="AT122" s="19">
        <v>6917</v>
      </c>
      <c r="AU122" s="19">
        <v>7027</v>
      </c>
      <c r="AV122" s="19">
        <v>6936</v>
      </c>
      <c r="AW122" s="19">
        <v>6882</v>
      </c>
      <c r="AX122" s="19">
        <v>6724</v>
      </c>
      <c r="AY122" s="19">
        <v>6560</v>
      </c>
      <c r="AZ122" s="19">
        <v>6647</v>
      </c>
      <c r="BA122" s="19">
        <v>6598</v>
      </c>
      <c r="BB122" s="19">
        <v>6694</v>
      </c>
      <c r="BC122" s="19">
        <v>6951</v>
      </c>
      <c r="BD122" s="19">
        <v>7063</v>
      </c>
      <c r="BE122" s="19">
        <v>7477</v>
      </c>
      <c r="BF122" s="19">
        <v>7425</v>
      </c>
      <c r="BG122" s="19">
        <v>7139</v>
      </c>
      <c r="BH122" s="19">
        <v>6748</v>
      </c>
      <c r="BI122" s="19">
        <v>6337</v>
      </c>
      <c r="BJ122" s="19">
        <v>5881</v>
      </c>
      <c r="BK122" s="19">
        <v>5889</v>
      </c>
      <c r="BL122" s="19">
        <v>5886</v>
      </c>
      <c r="BM122" s="19">
        <v>5867</v>
      </c>
      <c r="BN122" s="19">
        <v>5935</v>
      </c>
      <c r="BO122" s="19">
        <v>6132</v>
      </c>
      <c r="BP122" s="19">
        <v>6419</v>
      </c>
      <c r="BQ122" s="19">
        <v>6629</v>
      </c>
      <c r="BR122" s="19">
        <v>6723</v>
      </c>
      <c r="BS122" s="19">
        <v>6629</v>
      </c>
      <c r="BT122" s="19">
        <v>6381</v>
      </c>
      <c r="BU122" s="19">
        <v>6467</v>
      </c>
      <c r="BV122" s="19">
        <v>6308</v>
      </c>
      <c r="BW122" s="19">
        <v>6448</v>
      </c>
      <c r="BX122" s="19">
        <v>6527</v>
      </c>
      <c r="BY122" s="19">
        <v>6708</v>
      </c>
      <c r="BZ122" s="19">
        <v>6903</v>
      </c>
      <c r="CA122" s="19">
        <v>6984</v>
      </c>
      <c r="CB122" s="19">
        <v>7166</v>
      </c>
      <c r="CC122" s="19">
        <v>7531</v>
      </c>
      <c r="CD122" s="19">
        <v>7607</v>
      </c>
      <c r="CE122" s="19">
        <v>7393</v>
      </c>
      <c r="CF122" s="19">
        <v>6989</v>
      </c>
      <c r="CG122" s="19">
        <v>6869</v>
      </c>
      <c r="CH122" s="49">
        <v>6722</v>
      </c>
      <c r="CI122" s="49">
        <v>6777</v>
      </c>
      <c r="CJ122" s="49">
        <v>6691</v>
      </c>
      <c r="CK122" s="49">
        <v>6595</v>
      </c>
      <c r="CL122" s="49">
        <v>6669</v>
      </c>
      <c r="CM122" s="49">
        <v>6702</v>
      </c>
      <c r="CN122" s="49">
        <v>6830</v>
      </c>
      <c r="CO122" s="17" t="s">
        <v>171</v>
      </c>
      <c r="CT122" t="s">
        <v>171</v>
      </c>
      <c r="CV122" t="s">
        <v>171</v>
      </c>
      <c r="CX122">
        <v>161900</v>
      </c>
      <c r="CY122">
        <v>162500</v>
      </c>
      <c r="CZ122">
        <v>162500</v>
      </c>
      <c r="DA122">
        <v>164700</v>
      </c>
      <c r="DB122">
        <v>164000</v>
      </c>
      <c r="DC122">
        <v>164500</v>
      </c>
      <c r="DD122">
        <v>167200</v>
      </c>
      <c r="DE122">
        <v>165100</v>
      </c>
      <c r="DF122">
        <v>163800</v>
      </c>
      <c r="DG122">
        <v>162300</v>
      </c>
      <c r="DH122">
        <v>162600</v>
      </c>
      <c r="DI122">
        <v>161800</v>
      </c>
      <c r="DJ122">
        <v>163100</v>
      </c>
      <c r="DK122">
        <v>163500</v>
      </c>
      <c r="DL122">
        <v>164300</v>
      </c>
      <c r="DM122">
        <v>163800</v>
      </c>
      <c r="DN122">
        <v>161800</v>
      </c>
      <c r="DO122">
        <v>163000</v>
      </c>
      <c r="DP122">
        <v>164100</v>
      </c>
      <c r="DQ122">
        <v>164800</v>
      </c>
      <c r="DR122">
        <v>166400</v>
      </c>
      <c r="DS122">
        <v>164500</v>
      </c>
      <c r="DT122">
        <v>162500</v>
      </c>
      <c r="DU122">
        <v>162600</v>
      </c>
      <c r="DV122">
        <v>164600</v>
      </c>
      <c r="DW122">
        <v>166400</v>
      </c>
      <c r="DX122">
        <v>166800</v>
      </c>
      <c r="DY122" s="19"/>
      <c r="DZ122" s="19"/>
      <c r="EA122" s="19"/>
      <c r="EB122" s="19"/>
      <c r="ED122" s="31">
        <f t="shared" si="27"/>
        <v>2.6195182211241508E-2</v>
      </c>
      <c r="EE122" s="31">
        <f t="shared" si="28"/>
        <v>2.4381538461538461E-2</v>
      </c>
      <c r="EF122" s="31">
        <f t="shared" si="29"/>
        <v>2.4418461538461538E-2</v>
      </c>
      <c r="EG122" s="31">
        <f t="shared" si="30"/>
        <v>2.4875531268973891E-2</v>
      </c>
      <c r="EH122" s="31">
        <f t="shared" si="31"/>
        <v>2.4237804878048781E-2</v>
      </c>
      <c r="EI122" s="31">
        <f t="shared" si="32"/>
        <v>2.0346504559270517E-2</v>
      </c>
      <c r="EJ122" s="31">
        <f t="shared" si="33"/>
        <v>1.9156698564593302E-2</v>
      </c>
      <c r="EK122" s="31">
        <f t="shared" si="34"/>
        <v>1.9636583888552394E-2</v>
      </c>
      <c r="EL122" s="31">
        <f t="shared" si="35"/>
        <v>2.0940170940170939E-2</v>
      </c>
      <c r="EM122" s="31">
        <f t="shared" si="36"/>
        <v>1.9581022797288971E-2</v>
      </c>
      <c r="EN122" s="31">
        <f t="shared" si="37"/>
        <v>2.3671586715867159E-2</v>
      </c>
      <c r="EO122" s="31">
        <f t="shared" si="38"/>
        <v>3.3887515451174292E-2</v>
      </c>
      <c r="EP122" s="31">
        <f t="shared" si="39"/>
        <v>4.3083997547516864E-2</v>
      </c>
      <c r="EQ122" s="31">
        <f t="shared" si="40"/>
        <v>4.1125382262996939E-2</v>
      </c>
      <c r="ER122" s="31">
        <f t="shared" si="41"/>
        <v>4.0158247108947047E-2</v>
      </c>
      <c r="ES122" s="31">
        <f t="shared" si="42"/>
        <v>4.3119658119658122E-2</v>
      </c>
      <c r="ET122" s="31">
        <f t="shared" si="43"/>
        <v>4.4122373300370825E-2</v>
      </c>
      <c r="EU122" s="31">
        <f t="shared" si="44"/>
        <v>3.607975460122699E-2</v>
      </c>
      <c r="EV122" s="31">
        <f t="shared" si="45"/>
        <v>3.5752589884216944E-2</v>
      </c>
      <c r="EW122" s="31">
        <f t="shared" si="46"/>
        <v>3.8950242718446604E-2</v>
      </c>
      <c r="EX122" s="31">
        <f t="shared" si="47"/>
        <v>3.9837740384615385E-2</v>
      </c>
      <c r="EY122" s="31">
        <f t="shared" si="48"/>
        <v>3.8346504559270515E-2</v>
      </c>
      <c r="EZ122" s="31">
        <f t="shared" si="49"/>
        <v>4.1279999999999997E-2</v>
      </c>
      <c r="FA122" s="31">
        <f t="shared" si="50"/>
        <v>4.4071340713407132E-2</v>
      </c>
      <c r="FB122" s="50">
        <f t="shared" si="51"/>
        <v>4.4914945321992708E-2</v>
      </c>
      <c r="FC122" s="50">
        <f t="shared" si="52"/>
        <v>4.0396634615384612E-2</v>
      </c>
      <c r="FD122" s="50">
        <f t="shared" si="53"/>
        <v>3.9538369304556356E-2</v>
      </c>
    </row>
    <row r="123" spans="1:160" ht="15" x14ac:dyDescent="0.25">
      <c r="A123" s="17" t="s">
        <v>172</v>
      </c>
      <c r="B123" s="19">
        <v>811</v>
      </c>
      <c r="C123" s="19">
        <v>877</v>
      </c>
      <c r="D123" s="19">
        <v>998</v>
      </c>
      <c r="E123" s="19">
        <v>1017</v>
      </c>
      <c r="F123" s="19">
        <v>1012</v>
      </c>
      <c r="G123" s="19">
        <v>1019</v>
      </c>
      <c r="H123" s="19">
        <v>1065</v>
      </c>
      <c r="I123" s="19">
        <v>1092</v>
      </c>
      <c r="J123" s="19">
        <v>1138</v>
      </c>
      <c r="K123" s="19">
        <v>1184</v>
      </c>
      <c r="L123" s="19">
        <v>1249</v>
      </c>
      <c r="M123" s="19">
        <v>1231</v>
      </c>
      <c r="N123" s="19">
        <v>1167</v>
      </c>
      <c r="O123" s="19">
        <v>1197</v>
      </c>
      <c r="P123" s="19">
        <v>1209</v>
      </c>
      <c r="Q123" s="19">
        <v>1131</v>
      </c>
      <c r="R123" s="19">
        <v>1087</v>
      </c>
      <c r="S123" s="19">
        <v>1072</v>
      </c>
      <c r="T123" s="19">
        <v>1119</v>
      </c>
      <c r="U123" s="19">
        <v>1157</v>
      </c>
      <c r="V123" s="19">
        <v>1154</v>
      </c>
      <c r="W123" s="19">
        <v>1167</v>
      </c>
      <c r="X123" s="19">
        <v>1066</v>
      </c>
      <c r="Y123" s="19">
        <v>1043</v>
      </c>
      <c r="Z123" s="19">
        <v>985</v>
      </c>
      <c r="AA123" s="19">
        <v>986</v>
      </c>
      <c r="AB123" s="19">
        <v>1005</v>
      </c>
      <c r="AC123" s="19">
        <v>923</v>
      </c>
      <c r="AD123" s="19">
        <v>879</v>
      </c>
      <c r="AE123" s="19">
        <v>865</v>
      </c>
      <c r="AF123" s="19">
        <v>840</v>
      </c>
      <c r="AG123" s="19">
        <v>949</v>
      </c>
      <c r="AH123" s="19">
        <v>1031</v>
      </c>
      <c r="AI123" s="19">
        <v>1003</v>
      </c>
      <c r="AJ123" s="19">
        <v>1025</v>
      </c>
      <c r="AK123" s="19">
        <v>1088</v>
      </c>
      <c r="AL123" s="19">
        <v>1124</v>
      </c>
      <c r="AM123" s="19">
        <v>1212</v>
      </c>
      <c r="AN123" s="19">
        <v>1308</v>
      </c>
      <c r="AO123" s="19">
        <v>1355</v>
      </c>
      <c r="AP123" s="19">
        <v>1428</v>
      </c>
      <c r="AQ123" s="19">
        <v>1666</v>
      </c>
      <c r="AR123" s="19">
        <v>1976</v>
      </c>
      <c r="AS123" s="19">
        <v>2183</v>
      </c>
      <c r="AT123" s="19">
        <v>2600</v>
      </c>
      <c r="AU123" s="19">
        <v>2756</v>
      </c>
      <c r="AV123" s="19">
        <v>2874</v>
      </c>
      <c r="AW123" s="19">
        <v>2615</v>
      </c>
      <c r="AX123" s="19">
        <v>2456</v>
      </c>
      <c r="AY123" s="19">
        <v>2471</v>
      </c>
      <c r="AZ123" s="19">
        <v>2452</v>
      </c>
      <c r="BA123" s="19">
        <v>2447</v>
      </c>
      <c r="BB123" s="19">
        <v>2386</v>
      </c>
      <c r="BC123" s="19">
        <v>2419</v>
      </c>
      <c r="BD123" s="19">
        <v>2452</v>
      </c>
      <c r="BE123" s="19">
        <v>2536</v>
      </c>
      <c r="BF123" s="19">
        <v>2517</v>
      </c>
      <c r="BG123" s="19">
        <v>2442</v>
      </c>
      <c r="BH123" s="19">
        <v>2402</v>
      </c>
      <c r="BI123" s="19">
        <v>2222</v>
      </c>
      <c r="BJ123" s="19">
        <v>2009</v>
      </c>
      <c r="BK123" s="19">
        <v>1997</v>
      </c>
      <c r="BL123" s="19">
        <v>2032</v>
      </c>
      <c r="BM123" s="19">
        <v>1890</v>
      </c>
      <c r="BN123" s="19">
        <v>1713</v>
      </c>
      <c r="BO123" s="19">
        <v>1688</v>
      </c>
      <c r="BP123" s="19">
        <v>1699</v>
      </c>
      <c r="BQ123" s="19">
        <v>1934</v>
      </c>
      <c r="BR123" s="19">
        <v>2055</v>
      </c>
      <c r="BS123" s="19">
        <v>2055</v>
      </c>
      <c r="BT123" s="19">
        <v>2008</v>
      </c>
      <c r="BU123" s="19">
        <v>1998</v>
      </c>
      <c r="BV123" s="19">
        <v>1932</v>
      </c>
      <c r="BW123" s="19">
        <v>1979</v>
      </c>
      <c r="BX123" s="19">
        <v>2052</v>
      </c>
      <c r="BY123" s="19">
        <v>1969</v>
      </c>
      <c r="BZ123" s="19">
        <v>1876</v>
      </c>
      <c r="CA123" s="19">
        <v>1886</v>
      </c>
      <c r="CB123" s="19">
        <v>1902</v>
      </c>
      <c r="CC123" s="19">
        <v>2155</v>
      </c>
      <c r="CD123" s="19">
        <v>2279</v>
      </c>
      <c r="CE123" s="19">
        <v>2281</v>
      </c>
      <c r="CF123" s="19">
        <v>2203</v>
      </c>
      <c r="CG123" s="19">
        <v>2153</v>
      </c>
      <c r="CH123" s="49">
        <v>2040</v>
      </c>
      <c r="CI123" s="49">
        <v>2007</v>
      </c>
      <c r="CJ123" s="49">
        <v>1956</v>
      </c>
      <c r="CK123" s="49">
        <v>1838</v>
      </c>
      <c r="CL123" s="49">
        <v>1779</v>
      </c>
      <c r="CM123" s="49">
        <v>1727</v>
      </c>
      <c r="CN123" s="49">
        <v>1695</v>
      </c>
      <c r="CO123" s="17" t="s">
        <v>172</v>
      </c>
      <c r="CT123" t="s">
        <v>172</v>
      </c>
      <c r="CV123" t="s">
        <v>172</v>
      </c>
      <c r="CX123">
        <v>53600</v>
      </c>
      <c r="CY123">
        <v>52900</v>
      </c>
      <c r="CZ123">
        <v>53700</v>
      </c>
      <c r="DA123">
        <v>52400</v>
      </c>
      <c r="DB123">
        <v>53000</v>
      </c>
      <c r="DC123">
        <v>53600</v>
      </c>
      <c r="DD123">
        <v>54100</v>
      </c>
      <c r="DE123">
        <v>54200</v>
      </c>
      <c r="DF123">
        <v>56100</v>
      </c>
      <c r="DG123">
        <v>56100</v>
      </c>
      <c r="DH123">
        <v>53100</v>
      </c>
      <c r="DI123">
        <v>54300</v>
      </c>
      <c r="DJ123">
        <v>53000</v>
      </c>
      <c r="DK123">
        <v>54300</v>
      </c>
      <c r="DL123">
        <v>56900</v>
      </c>
      <c r="DM123">
        <v>56600</v>
      </c>
      <c r="DN123">
        <v>56700</v>
      </c>
      <c r="DO123">
        <v>56200</v>
      </c>
      <c r="DP123">
        <v>55200</v>
      </c>
      <c r="DQ123">
        <v>54500</v>
      </c>
      <c r="DR123">
        <v>54500</v>
      </c>
      <c r="DS123">
        <v>54100</v>
      </c>
      <c r="DT123">
        <v>54800</v>
      </c>
      <c r="DU123">
        <v>54100</v>
      </c>
      <c r="DV123">
        <v>52900</v>
      </c>
      <c r="DW123">
        <v>53700</v>
      </c>
      <c r="DX123">
        <v>54900</v>
      </c>
      <c r="DY123" s="19"/>
      <c r="DZ123" s="19"/>
      <c r="EA123" s="19"/>
      <c r="EB123" s="19"/>
      <c r="ED123" s="31">
        <f t="shared" si="27"/>
        <v>2.208955223880597E-2</v>
      </c>
      <c r="EE123" s="31">
        <f t="shared" si="28"/>
        <v>2.2060491493383742E-2</v>
      </c>
      <c r="EF123" s="31">
        <f t="shared" si="29"/>
        <v>2.1061452513966482E-2</v>
      </c>
      <c r="EG123" s="31">
        <f t="shared" si="30"/>
        <v>2.1354961832061068E-2</v>
      </c>
      <c r="EH123" s="31">
        <f t="shared" si="31"/>
        <v>2.2018867924528302E-2</v>
      </c>
      <c r="EI123" s="31">
        <f t="shared" si="32"/>
        <v>1.837686567164179E-2</v>
      </c>
      <c r="EJ123" s="31">
        <f t="shared" si="33"/>
        <v>1.7060998151571166E-2</v>
      </c>
      <c r="EK123" s="31">
        <f t="shared" si="34"/>
        <v>1.5498154981549815E-2</v>
      </c>
      <c r="EL123" s="31">
        <f t="shared" si="35"/>
        <v>1.7878787878787879E-2</v>
      </c>
      <c r="EM123" s="31">
        <f t="shared" si="36"/>
        <v>2.0035650623885917E-2</v>
      </c>
      <c r="EN123" s="31">
        <f t="shared" si="37"/>
        <v>2.5517890772128061E-2</v>
      </c>
      <c r="EO123" s="31">
        <f t="shared" si="38"/>
        <v>3.6390423572744017E-2</v>
      </c>
      <c r="EP123" s="31">
        <f t="shared" si="39"/>
        <v>5.1999999999999998E-2</v>
      </c>
      <c r="EQ123" s="31">
        <f t="shared" si="40"/>
        <v>4.5230202578268874E-2</v>
      </c>
      <c r="ER123" s="31">
        <f t="shared" si="41"/>
        <v>4.3005272407732865E-2</v>
      </c>
      <c r="ES123" s="31">
        <f t="shared" si="42"/>
        <v>4.3321554770318023E-2</v>
      </c>
      <c r="ET123" s="31">
        <f t="shared" si="43"/>
        <v>4.3068783068783069E-2</v>
      </c>
      <c r="EU123" s="31">
        <f t="shared" si="44"/>
        <v>3.5747330960854092E-2</v>
      </c>
      <c r="EV123" s="31">
        <f t="shared" si="45"/>
        <v>3.4239130434782605E-2</v>
      </c>
      <c r="EW123" s="31">
        <f t="shared" si="46"/>
        <v>3.1174311926605504E-2</v>
      </c>
      <c r="EX123" s="31">
        <f t="shared" si="47"/>
        <v>3.7706422018348625E-2</v>
      </c>
      <c r="EY123" s="31">
        <f t="shared" si="48"/>
        <v>3.5711645101663587E-2</v>
      </c>
      <c r="EZ123" s="31">
        <f t="shared" si="49"/>
        <v>3.5930656934306568E-2</v>
      </c>
      <c r="FA123" s="31">
        <f t="shared" si="50"/>
        <v>3.5157116451016636E-2</v>
      </c>
      <c r="FB123" s="50">
        <f t="shared" si="51"/>
        <v>4.3119092627599241E-2</v>
      </c>
      <c r="FC123" s="50">
        <f t="shared" si="52"/>
        <v>3.798882681564246E-2</v>
      </c>
      <c r="FD123" s="50">
        <f t="shared" si="53"/>
        <v>3.347905282331512E-2</v>
      </c>
    </row>
    <row r="124" spans="1:160" ht="15" x14ac:dyDescent="0.25">
      <c r="A124" s="17" t="s">
        <v>173</v>
      </c>
      <c r="B124" s="19">
        <v>4964</v>
      </c>
      <c r="C124" s="19">
        <v>4938</v>
      </c>
      <c r="D124" s="19">
        <v>4910</v>
      </c>
      <c r="E124" s="19">
        <v>5024</v>
      </c>
      <c r="F124" s="19">
        <v>5085</v>
      </c>
      <c r="G124" s="19">
        <v>5246</v>
      </c>
      <c r="H124" s="19">
        <v>5576</v>
      </c>
      <c r="I124" s="19">
        <v>5888</v>
      </c>
      <c r="J124" s="19">
        <v>6103</v>
      </c>
      <c r="K124" s="19">
        <v>6381</v>
      </c>
      <c r="L124" s="19">
        <v>6101</v>
      </c>
      <c r="M124" s="19">
        <v>5928</v>
      </c>
      <c r="N124" s="19">
        <v>5883</v>
      </c>
      <c r="O124" s="19">
        <v>5962</v>
      </c>
      <c r="P124" s="19">
        <v>5900</v>
      </c>
      <c r="Q124" s="19">
        <v>5839</v>
      </c>
      <c r="R124" s="19">
        <v>5812</v>
      </c>
      <c r="S124" s="19">
        <v>5716</v>
      </c>
      <c r="T124" s="19">
        <v>5731</v>
      </c>
      <c r="U124" s="19">
        <v>6007</v>
      </c>
      <c r="V124" s="19">
        <v>6081</v>
      </c>
      <c r="W124" s="19">
        <v>5807</v>
      </c>
      <c r="X124" s="19">
        <v>5629</v>
      </c>
      <c r="Y124" s="19">
        <v>5387</v>
      </c>
      <c r="Z124" s="19">
        <v>5108</v>
      </c>
      <c r="AA124" s="19">
        <v>5120</v>
      </c>
      <c r="AB124" s="19">
        <v>5124</v>
      </c>
      <c r="AC124" s="19">
        <v>4898</v>
      </c>
      <c r="AD124" s="19">
        <v>4883</v>
      </c>
      <c r="AE124" s="19">
        <v>4995</v>
      </c>
      <c r="AF124" s="19">
        <v>4978</v>
      </c>
      <c r="AG124" s="19">
        <v>5395</v>
      </c>
      <c r="AH124" s="19">
        <v>5500</v>
      </c>
      <c r="AI124" s="19">
        <v>5306</v>
      </c>
      <c r="AJ124" s="19">
        <v>5299</v>
      </c>
      <c r="AK124" s="19">
        <v>5287</v>
      </c>
      <c r="AL124" s="19">
        <v>5296</v>
      </c>
      <c r="AM124" s="19">
        <v>5563</v>
      </c>
      <c r="AN124" s="19">
        <v>5773</v>
      </c>
      <c r="AO124" s="19">
        <v>5851</v>
      </c>
      <c r="AP124" s="19">
        <v>6251</v>
      </c>
      <c r="AQ124" s="19">
        <v>7076</v>
      </c>
      <c r="AR124" s="19">
        <v>7687</v>
      </c>
      <c r="AS124" s="19">
        <v>8552</v>
      </c>
      <c r="AT124" s="19">
        <v>10054</v>
      </c>
      <c r="AU124" s="19">
        <v>10255</v>
      </c>
      <c r="AV124" s="19">
        <v>10414</v>
      </c>
      <c r="AW124" s="19">
        <v>10479</v>
      </c>
      <c r="AX124" s="19">
        <v>9777</v>
      </c>
      <c r="AY124" s="19">
        <v>9535</v>
      </c>
      <c r="AZ124" s="19">
        <v>9615</v>
      </c>
      <c r="BA124" s="19">
        <v>9622</v>
      </c>
      <c r="BB124" s="19">
        <v>9758</v>
      </c>
      <c r="BC124" s="19">
        <v>9890</v>
      </c>
      <c r="BD124" s="19">
        <v>10159</v>
      </c>
      <c r="BE124" s="19">
        <v>10776</v>
      </c>
      <c r="BF124" s="19">
        <v>10954</v>
      </c>
      <c r="BG124" s="19">
        <v>10619</v>
      </c>
      <c r="BH124" s="19">
        <v>10118</v>
      </c>
      <c r="BI124" s="19">
        <v>9549</v>
      </c>
      <c r="BJ124" s="19">
        <v>9092</v>
      </c>
      <c r="BK124" s="19">
        <v>8945</v>
      </c>
      <c r="BL124" s="19">
        <v>8929</v>
      </c>
      <c r="BM124" s="19">
        <v>8820</v>
      </c>
      <c r="BN124" s="19">
        <v>8660</v>
      </c>
      <c r="BO124" s="19">
        <v>8606</v>
      </c>
      <c r="BP124" s="19">
        <v>8814</v>
      </c>
      <c r="BQ124" s="19">
        <v>9165</v>
      </c>
      <c r="BR124" s="19">
        <v>9226</v>
      </c>
      <c r="BS124" s="19">
        <v>9292</v>
      </c>
      <c r="BT124" s="19">
        <v>9223</v>
      </c>
      <c r="BU124" s="19">
        <v>9240</v>
      </c>
      <c r="BV124" s="19">
        <v>9016</v>
      </c>
      <c r="BW124" s="19">
        <v>9114</v>
      </c>
      <c r="BX124" s="19">
        <v>9365</v>
      </c>
      <c r="BY124" s="19">
        <v>9491</v>
      </c>
      <c r="BZ124" s="19">
        <v>9477</v>
      </c>
      <c r="CA124" s="19">
        <v>9560</v>
      </c>
      <c r="CB124" s="19">
        <v>9747</v>
      </c>
      <c r="CC124" s="19">
        <v>10329</v>
      </c>
      <c r="CD124" s="19">
        <v>10617</v>
      </c>
      <c r="CE124" s="19">
        <v>10557</v>
      </c>
      <c r="CF124" s="19">
        <v>9871</v>
      </c>
      <c r="CG124" s="19">
        <v>9912</v>
      </c>
      <c r="CH124" s="49">
        <v>9739</v>
      </c>
      <c r="CI124" s="49">
        <v>9380</v>
      </c>
      <c r="CJ124" s="49">
        <v>9326</v>
      </c>
      <c r="CK124" s="49">
        <v>9360</v>
      </c>
      <c r="CL124" s="49">
        <v>9297</v>
      </c>
      <c r="CM124" s="49">
        <v>9383</v>
      </c>
      <c r="CN124" s="49">
        <v>9458</v>
      </c>
      <c r="CO124" s="17" t="s">
        <v>173</v>
      </c>
      <c r="CT124" t="s">
        <v>173</v>
      </c>
      <c r="CV124" t="s">
        <v>173</v>
      </c>
      <c r="CX124">
        <v>230400</v>
      </c>
      <c r="CY124">
        <v>234400</v>
      </c>
      <c r="CZ124">
        <v>231900</v>
      </c>
      <c r="DA124">
        <v>233400</v>
      </c>
      <c r="DB124">
        <v>236300</v>
      </c>
      <c r="DC124">
        <v>232200</v>
      </c>
      <c r="DD124">
        <v>236500</v>
      </c>
      <c r="DE124">
        <v>236600</v>
      </c>
      <c r="DF124">
        <v>235300</v>
      </c>
      <c r="DG124">
        <v>239100</v>
      </c>
      <c r="DH124">
        <v>234900</v>
      </c>
      <c r="DI124">
        <v>233300</v>
      </c>
      <c r="DJ124">
        <v>232700</v>
      </c>
      <c r="DK124">
        <v>236600</v>
      </c>
      <c r="DL124">
        <v>236100</v>
      </c>
      <c r="DM124">
        <v>237100</v>
      </c>
      <c r="DN124">
        <v>237100</v>
      </c>
      <c r="DO124">
        <v>234400</v>
      </c>
      <c r="DP124">
        <v>236900</v>
      </c>
      <c r="DQ124">
        <v>235600</v>
      </c>
      <c r="DR124">
        <v>235200</v>
      </c>
      <c r="DS124">
        <v>231100</v>
      </c>
      <c r="DT124">
        <v>228400</v>
      </c>
      <c r="DU124">
        <v>227900</v>
      </c>
      <c r="DV124">
        <v>231000</v>
      </c>
      <c r="DW124">
        <v>232200</v>
      </c>
      <c r="DX124">
        <v>232300</v>
      </c>
      <c r="DY124" s="19"/>
      <c r="DZ124" s="19"/>
      <c r="EA124" s="19"/>
      <c r="EB124" s="19"/>
      <c r="ED124" s="31">
        <f t="shared" si="27"/>
        <v>2.7695312499999999E-2</v>
      </c>
      <c r="EE124" s="31">
        <f t="shared" si="28"/>
        <v>2.5098122866894199E-2</v>
      </c>
      <c r="EF124" s="31">
        <f t="shared" si="29"/>
        <v>2.5178956446744286E-2</v>
      </c>
      <c r="EG124" s="31">
        <f t="shared" si="30"/>
        <v>2.4554413024850043E-2</v>
      </c>
      <c r="EH124" s="31">
        <f t="shared" si="31"/>
        <v>2.457469318662717E-2</v>
      </c>
      <c r="EI124" s="31">
        <f t="shared" si="32"/>
        <v>2.1998277347114556E-2</v>
      </c>
      <c r="EJ124" s="31">
        <f t="shared" si="33"/>
        <v>2.0710359408033827E-2</v>
      </c>
      <c r="EK124" s="31">
        <f t="shared" si="34"/>
        <v>2.1039729501267961E-2</v>
      </c>
      <c r="EL124" s="31">
        <f t="shared" si="35"/>
        <v>2.2549936251593711E-2</v>
      </c>
      <c r="EM124" s="31">
        <f t="shared" si="36"/>
        <v>2.2149728147218738E-2</v>
      </c>
      <c r="EN124" s="31">
        <f t="shared" si="37"/>
        <v>2.4908471690080886E-2</v>
      </c>
      <c r="EO124" s="31">
        <f t="shared" si="38"/>
        <v>3.2948992713244751E-2</v>
      </c>
      <c r="EP124" s="31">
        <f t="shared" si="39"/>
        <v>4.4069617533304684E-2</v>
      </c>
      <c r="EQ124" s="31">
        <f t="shared" si="40"/>
        <v>4.1322907861369398E-2</v>
      </c>
      <c r="ER124" s="31">
        <f t="shared" si="41"/>
        <v>4.0753917831427358E-2</v>
      </c>
      <c r="ES124" s="31">
        <f t="shared" si="42"/>
        <v>4.2846900042176297E-2</v>
      </c>
      <c r="ET124" s="31">
        <f t="shared" si="43"/>
        <v>4.4787009700548289E-2</v>
      </c>
      <c r="EU124" s="31">
        <f t="shared" si="44"/>
        <v>3.8788395904436862E-2</v>
      </c>
      <c r="EV124" s="31">
        <f t="shared" si="45"/>
        <v>3.7230899113550021E-2</v>
      </c>
      <c r="EW124" s="31">
        <f t="shared" si="46"/>
        <v>3.7410865874363326E-2</v>
      </c>
      <c r="EX124" s="31">
        <f t="shared" si="47"/>
        <v>3.9506802721088433E-2</v>
      </c>
      <c r="EY124" s="31">
        <f t="shared" si="48"/>
        <v>3.9013414106447424E-2</v>
      </c>
      <c r="EZ124" s="31">
        <f t="shared" si="49"/>
        <v>4.1554290718038532E-2</v>
      </c>
      <c r="FA124" s="31">
        <f t="shared" si="50"/>
        <v>4.2768758227292675E-2</v>
      </c>
      <c r="FB124" s="50">
        <f t="shared" si="51"/>
        <v>4.5701298701298701E-2</v>
      </c>
      <c r="FC124" s="50">
        <f t="shared" si="52"/>
        <v>4.1942291128337639E-2</v>
      </c>
      <c r="FD124" s="50">
        <f t="shared" si="53"/>
        <v>4.029272492466638E-2</v>
      </c>
    </row>
    <row r="125" spans="1:160" ht="15" x14ac:dyDescent="0.25">
      <c r="A125" s="17" t="s">
        <v>174</v>
      </c>
      <c r="B125" s="19">
        <v>1320</v>
      </c>
      <c r="C125" s="19">
        <v>1278</v>
      </c>
      <c r="D125" s="19">
        <v>1267</v>
      </c>
      <c r="E125" s="19">
        <v>1319</v>
      </c>
      <c r="F125" s="19">
        <v>1321</v>
      </c>
      <c r="G125" s="19">
        <v>1325</v>
      </c>
      <c r="H125" s="19">
        <v>1398</v>
      </c>
      <c r="I125" s="19">
        <v>1465</v>
      </c>
      <c r="J125" s="19">
        <v>1566</v>
      </c>
      <c r="K125" s="19">
        <v>1615</v>
      </c>
      <c r="L125" s="19">
        <v>1538</v>
      </c>
      <c r="M125" s="19">
        <v>1500</v>
      </c>
      <c r="N125" s="19">
        <v>1530</v>
      </c>
      <c r="O125" s="19">
        <v>1507</v>
      </c>
      <c r="P125" s="19">
        <v>1459</v>
      </c>
      <c r="Q125" s="19">
        <v>1436</v>
      </c>
      <c r="R125" s="19">
        <v>1438</v>
      </c>
      <c r="S125" s="19">
        <v>1382</v>
      </c>
      <c r="T125" s="19">
        <v>1365</v>
      </c>
      <c r="U125" s="19">
        <v>1483</v>
      </c>
      <c r="V125" s="19">
        <v>1574</v>
      </c>
      <c r="W125" s="19">
        <v>1503</v>
      </c>
      <c r="X125" s="19">
        <v>1478</v>
      </c>
      <c r="Y125" s="19">
        <v>1369</v>
      </c>
      <c r="Z125" s="19">
        <v>1317</v>
      </c>
      <c r="AA125" s="19">
        <v>1302</v>
      </c>
      <c r="AB125" s="19">
        <v>1324</v>
      </c>
      <c r="AC125" s="19">
        <v>1264</v>
      </c>
      <c r="AD125" s="19">
        <v>1218</v>
      </c>
      <c r="AE125" s="19">
        <v>1221</v>
      </c>
      <c r="AF125" s="19">
        <v>1191</v>
      </c>
      <c r="AG125" s="19">
        <v>1297</v>
      </c>
      <c r="AH125" s="19">
        <v>1344</v>
      </c>
      <c r="AI125" s="19">
        <v>1314</v>
      </c>
      <c r="AJ125" s="19">
        <v>1330</v>
      </c>
      <c r="AK125" s="19">
        <v>1346</v>
      </c>
      <c r="AL125" s="19">
        <v>1378</v>
      </c>
      <c r="AM125" s="19">
        <v>1445</v>
      </c>
      <c r="AN125" s="19">
        <v>1434</v>
      </c>
      <c r="AO125" s="19">
        <v>1474</v>
      </c>
      <c r="AP125" s="19">
        <v>1536</v>
      </c>
      <c r="AQ125" s="19">
        <v>1692</v>
      </c>
      <c r="AR125" s="19">
        <v>1781</v>
      </c>
      <c r="AS125" s="19">
        <v>1988</v>
      </c>
      <c r="AT125" s="19">
        <v>2353</v>
      </c>
      <c r="AU125" s="19">
        <v>2383</v>
      </c>
      <c r="AV125" s="19">
        <v>2431</v>
      </c>
      <c r="AW125" s="19">
        <v>2427</v>
      </c>
      <c r="AX125" s="19">
        <v>2175</v>
      </c>
      <c r="AY125" s="19">
        <v>2098</v>
      </c>
      <c r="AZ125" s="19">
        <v>2111</v>
      </c>
      <c r="BA125" s="19">
        <v>2129</v>
      </c>
      <c r="BB125" s="19">
        <v>2117</v>
      </c>
      <c r="BC125" s="19">
        <v>2161</v>
      </c>
      <c r="BD125" s="19">
        <v>2210</v>
      </c>
      <c r="BE125" s="19">
        <v>2380</v>
      </c>
      <c r="BF125" s="19">
        <v>2396</v>
      </c>
      <c r="BG125" s="19">
        <v>2346</v>
      </c>
      <c r="BH125" s="19">
        <v>2251</v>
      </c>
      <c r="BI125" s="19">
        <v>2083</v>
      </c>
      <c r="BJ125" s="19">
        <v>2003</v>
      </c>
      <c r="BK125" s="19">
        <v>1947</v>
      </c>
      <c r="BL125" s="19">
        <v>1909</v>
      </c>
      <c r="BM125" s="19">
        <v>1937</v>
      </c>
      <c r="BN125" s="19">
        <v>1895</v>
      </c>
      <c r="BO125" s="19">
        <v>1853</v>
      </c>
      <c r="BP125" s="19">
        <v>1860</v>
      </c>
      <c r="BQ125" s="19">
        <v>1972</v>
      </c>
      <c r="BR125" s="19">
        <v>2055</v>
      </c>
      <c r="BS125" s="19">
        <v>2078</v>
      </c>
      <c r="BT125" s="19">
        <v>2063</v>
      </c>
      <c r="BU125" s="19">
        <v>2074</v>
      </c>
      <c r="BV125" s="19">
        <v>2049</v>
      </c>
      <c r="BW125" s="19">
        <v>2072</v>
      </c>
      <c r="BX125" s="19">
        <v>2147</v>
      </c>
      <c r="BY125" s="19">
        <v>2177</v>
      </c>
      <c r="BZ125" s="19">
        <v>2155</v>
      </c>
      <c r="CA125" s="19">
        <v>2194</v>
      </c>
      <c r="CB125" s="19">
        <v>2221</v>
      </c>
      <c r="CC125" s="19">
        <v>2372</v>
      </c>
      <c r="CD125" s="19">
        <v>2451</v>
      </c>
      <c r="CE125" s="19">
        <v>2474</v>
      </c>
      <c r="CF125" s="19">
        <v>2325</v>
      </c>
      <c r="CG125" s="19">
        <v>2344</v>
      </c>
      <c r="CH125" s="49">
        <v>2335</v>
      </c>
      <c r="CI125" s="49">
        <v>2246</v>
      </c>
      <c r="CJ125" s="49">
        <v>2196</v>
      </c>
      <c r="CK125" s="49">
        <v>2157</v>
      </c>
      <c r="CL125" s="49">
        <v>2088</v>
      </c>
      <c r="CM125" s="49">
        <v>2120</v>
      </c>
      <c r="CN125" s="49">
        <v>2118</v>
      </c>
      <c r="CO125" s="17" t="s">
        <v>174</v>
      </c>
      <c r="CT125" t="s">
        <v>174</v>
      </c>
      <c r="CV125" t="s">
        <v>174</v>
      </c>
      <c r="CX125">
        <v>44400</v>
      </c>
      <c r="CY125">
        <v>43900</v>
      </c>
      <c r="CZ125">
        <v>44500</v>
      </c>
      <c r="DA125">
        <v>43300</v>
      </c>
      <c r="DB125">
        <v>42200</v>
      </c>
      <c r="DC125">
        <v>42200</v>
      </c>
      <c r="DD125">
        <v>42900</v>
      </c>
      <c r="DE125">
        <v>45200</v>
      </c>
      <c r="DF125">
        <v>44100</v>
      </c>
      <c r="DG125">
        <v>44800</v>
      </c>
      <c r="DH125">
        <v>44500</v>
      </c>
      <c r="DI125">
        <v>43900</v>
      </c>
      <c r="DJ125">
        <v>43400</v>
      </c>
      <c r="DK125">
        <v>44200</v>
      </c>
      <c r="DL125">
        <v>44800</v>
      </c>
      <c r="DM125">
        <v>43500</v>
      </c>
      <c r="DN125">
        <v>45300</v>
      </c>
      <c r="DO125">
        <v>45800</v>
      </c>
      <c r="DP125">
        <v>46200</v>
      </c>
      <c r="DQ125">
        <v>47600</v>
      </c>
      <c r="DR125">
        <v>49500</v>
      </c>
      <c r="DS125">
        <v>47100</v>
      </c>
      <c r="DT125">
        <v>45000</v>
      </c>
      <c r="DU125">
        <v>46600</v>
      </c>
      <c r="DV125">
        <v>45300</v>
      </c>
      <c r="DW125">
        <v>45500</v>
      </c>
      <c r="DX125">
        <v>45000</v>
      </c>
      <c r="DY125" s="19"/>
      <c r="DZ125" s="19"/>
      <c r="EA125" s="19"/>
      <c r="EB125" s="19"/>
      <c r="ED125" s="31">
        <f t="shared" si="27"/>
        <v>3.6373873873873877E-2</v>
      </c>
      <c r="EE125" s="31">
        <f t="shared" si="28"/>
        <v>3.4851936218678818E-2</v>
      </c>
      <c r="EF125" s="31">
        <f t="shared" si="29"/>
        <v>3.2269662921348315E-2</v>
      </c>
      <c r="EG125" s="31">
        <f t="shared" si="30"/>
        <v>3.1524249422632794E-2</v>
      </c>
      <c r="EH125" s="31">
        <f t="shared" si="31"/>
        <v>3.5616113744075827E-2</v>
      </c>
      <c r="EI125" s="31">
        <f t="shared" si="32"/>
        <v>3.1208530805687203E-2</v>
      </c>
      <c r="EJ125" s="31">
        <f t="shared" si="33"/>
        <v>2.9463869463869464E-2</v>
      </c>
      <c r="EK125" s="31">
        <f t="shared" si="34"/>
        <v>2.6349557522123895E-2</v>
      </c>
      <c r="EL125" s="31">
        <f t="shared" si="35"/>
        <v>2.9795918367346939E-2</v>
      </c>
      <c r="EM125" s="31">
        <f t="shared" si="36"/>
        <v>3.0758928571428572E-2</v>
      </c>
      <c r="EN125" s="31">
        <f t="shared" si="37"/>
        <v>3.3123595505617977E-2</v>
      </c>
      <c r="EO125" s="31">
        <f t="shared" si="38"/>
        <v>4.0569476082004556E-2</v>
      </c>
      <c r="EP125" s="31">
        <f t="shared" si="39"/>
        <v>5.4907834101382488E-2</v>
      </c>
      <c r="EQ125" s="31">
        <f t="shared" si="40"/>
        <v>4.9208144796380089E-2</v>
      </c>
      <c r="ER125" s="31">
        <f t="shared" si="41"/>
        <v>4.7522321428571428E-2</v>
      </c>
      <c r="ES125" s="31">
        <f t="shared" si="42"/>
        <v>5.0804597701149423E-2</v>
      </c>
      <c r="ET125" s="31">
        <f t="shared" si="43"/>
        <v>5.1788079470198672E-2</v>
      </c>
      <c r="EU125" s="31">
        <f t="shared" si="44"/>
        <v>4.3733624454148474E-2</v>
      </c>
      <c r="EV125" s="31">
        <f t="shared" si="45"/>
        <v>4.192640692640693E-2</v>
      </c>
      <c r="EW125" s="31">
        <f t="shared" si="46"/>
        <v>3.907563025210084E-2</v>
      </c>
      <c r="EX125" s="31">
        <f t="shared" si="47"/>
        <v>4.1979797979797978E-2</v>
      </c>
      <c r="EY125" s="31">
        <f t="shared" si="48"/>
        <v>4.3503184713375796E-2</v>
      </c>
      <c r="EZ125" s="31">
        <f t="shared" si="49"/>
        <v>4.8377777777777776E-2</v>
      </c>
      <c r="FA125" s="31">
        <f t="shared" si="50"/>
        <v>4.7660944206008582E-2</v>
      </c>
      <c r="FB125" s="50">
        <f t="shared" si="51"/>
        <v>5.4613686534216332E-2</v>
      </c>
      <c r="FC125" s="50">
        <f t="shared" si="52"/>
        <v>5.1318681318681315E-2</v>
      </c>
      <c r="FD125" s="50">
        <f t="shared" si="53"/>
        <v>4.7933333333333335E-2</v>
      </c>
    </row>
    <row r="126" spans="1:160" ht="15" x14ac:dyDescent="0.25">
      <c r="A126" s="17" t="s">
        <v>175</v>
      </c>
      <c r="B126" s="19">
        <v>681</v>
      </c>
      <c r="C126" s="19">
        <v>716</v>
      </c>
      <c r="D126" s="19">
        <v>753</v>
      </c>
      <c r="E126" s="19">
        <v>754</v>
      </c>
      <c r="F126" s="19">
        <v>773</v>
      </c>
      <c r="G126" s="19">
        <v>786</v>
      </c>
      <c r="H126" s="19">
        <v>803</v>
      </c>
      <c r="I126" s="19">
        <v>929</v>
      </c>
      <c r="J126" s="19">
        <v>923</v>
      </c>
      <c r="K126" s="19">
        <v>930</v>
      </c>
      <c r="L126" s="19">
        <v>923</v>
      </c>
      <c r="M126" s="19">
        <v>910</v>
      </c>
      <c r="N126" s="19">
        <v>903</v>
      </c>
      <c r="O126" s="19">
        <v>919</v>
      </c>
      <c r="P126" s="19">
        <v>935</v>
      </c>
      <c r="Q126" s="19">
        <v>916</v>
      </c>
      <c r="R126" s="19">
        <v>889</v>
      </c>
      <c r="S126" s="19">
        <v>854</v>
      </c>
      <c r="T126" s="19">
        <v>861</v>
      </c>
      <c r="U126" s="19">
        <v>922</v>
      </c>
      <c r="V126" s="19">
        <v>970</v>
      </c>
      <c r="W126" s="19">
        <v>1014</v>
      </c>
      <c r="X126" s="19">
        <v>1003</v>
      </c>
      <c r="Y126" s="19">
        <v>938</v>
      </c>
      <c r="Z126" s="19">
        <v>908</v>
      </c>
      <c r="AA126" s="19">
        <v>879</v>
      </c>
      <c r="AB126" s="19">
        <v>884</v>
      </c>
      <c r="AC126" s="19">
        <v>773</v>
      </c>
      <c r="AD126" s="19">
        <v>760</v>
      </c>
      <c r="AE126" s="19">
        <v>727</v>
      </c>
      <c r="AF126" s="19">
        <v>723</v>
      </c>
      <c r="AG126" s="19">
        <v>801</v>
      </c>
      <c r="AH126" s="19">
        <v>870</v>
      </c>
      <c r="AI126" s="19">
        <v>866</v>
      </c>
      <c r="AJ126" s="19">
        <v>873</v>
      </c>
      <c r="AK126" s="19">
        <v>871</v>
      </c>
      <c r="AL126" s="19">
        <v>919</v>
      </c>
      <c r="AM126" s="19">
        <v>987</v>
      </c>
      <c r="AN126" s="19">
        <v>1040</v>
      </c>
      <c r="AO126" s="19">
        <v>1097</v>
      </c>
      <c r="AP126" s="19">
        <v>1157</v>
      </c>
      <c r="AQ126" s="19">
        <v>1357</v>
      </c>
      <c r="AR126" s="19">
        <v>1465</v>
      </c>
      <c r="AS126" s="19">
        <v>1648</v>
      </c>
      <c r="AT126" s="19">
        <v>1884</v>
      </c>
      <c r="AU126" s="19">
        <v>1955</v>
      </c>
      <c r="AV126" s="19">
        <v>1876</v>
      </c>
      <c r="AW126" s="19">
        <v>1925</v>
      </c>
      <c r="AX126" s="19">
        <v>1936</v>
      </c>
      <c r="AY126" s="19">
        <v>1918</v>
      </c>
      <c r="AZ126" s="19">
        <v>2021</v>
      </c>
      <c r="BA126" s="19">
        <v>1947</v>
      </c>
      <c r="BB126" s="19">
        <v>1965</v>
      </c>
      <c r="BC126" s="19">
        <v>2032</v>
      </c>
      <c r="BD126" s="19">
        <v>1967</v>
      </c>
      <c r="BE126" s="19">
        <v>2094</v>
      </c>
      <c r="BF126" s="19">
        <v>1946</v>
      </c>
      <c r="BG126" s="19">
        <v>1809</v>
      </c>
      <c r="BH126" s="19">
        <v>1748</v>
      </c>
      <c r="BI126" s="19">
        <v>1634</v>
      </c>
      <c r="BJ126" s="19">
        <v>1522</v>
      </c>
      <c r="BK126" s="19">
        <v>1487</v>
      </c>
      <c r="BL126" s="19">
        <v>1523</v>
      </c>
      <c r="BM126" s="19">
        <v>1437</v>
      </c>
      <c r="BN126" s="19">
        <v>1402</v>
      </c>
      <c r="BO126" s="19">
        <v>1378</v>
      </c>
      <c r="BP126" s="19">
        <v>1407</v>
      </c>
      <c r="BQ126" s="19">
        <v>1526</v>
      </c>
      <c r="BR126" s="19">
        <v>1601</v>
      </c>
      <c r="BS126" s="19">
        <v>1630</v>
      </c>
      <c r="BT126" s="19">
        <v>1594</v>
      </c>
      <c r="BU126" s="19">
        <v>1541</v>
      </c>
      <c r="BV126" s="19">
        <v>1446</v>
      </c>
      <c r="BW126" s="19">
        <v>1540</v>
      </c>
      <c r="BX126" s="19">
        <v>1600</v>
      </c>
      <c r="BY126" s="19">
        <v>1604</v>
      </c>
      <c r="BZ126" s="19">
        <v>1636</v>
      </c>
      <c r="CA126" s="19">
        <v>1608</v>
      </c>
      <c r="CB126" s="19">
        <v>1658</v>
      </c>
      <c r="CC126" s="19">
        <v>1731</v>
      </c>
      <c r="CD126" s="19">
        <v>1765</v>
      </c>
      <c r="CE126" s="19">
        <v>1750</v>
      </c>
      <c r="CF126" s="19">
        <v>1588</v>
      </c>
      <c r="CG126" s="19">
        <v>1557</v>
      </c>
      <c r="CH126" s="49">
        <v>1501</v>
      </c>
      <c r="CI126" s="49">
        <v>1495</v>
      </c>
      <c r="CJ126" s="49">
        <v>1480</v>
      </c>
      <c r="CK126" s="49">
        <v>1462</v>
      </c>
      <c r="CL126" s="49">
        <v>1471</v>
      </c>
      <c r="CM126" s="49">
        <v>1467</v>
      </c>
      <c r="CN126" s="49">
        <v>1393</v>
      </c>
      <c r="CO126" s="17" t="s">
        <v>175</v>
      </c>
      <c r="CT126" t="s">
        <v>175</v>
      </c>
      <c r="CV126" t="s">
        <v>175</v>
      </c>
      <c r="CX126">
        <v>58400</v>
      </c>
      <c r="CY126">
        <v>59400</v>
      </c>
      <c r="CZ126">
        <v>59700</v>
      </c>
      <c r="DA126">
        <v>59100</v>
      </c>
      <c r="DB126">
        <v>60400</v>
      </c>
      <c r="DC126">
        <v>61500</v>
      </c>
      <c r="DD126">
        <v>61000</v>
      </c>
      <c r="DE126">
        <v>60600</v>
      </c>
      <c r="DF126">
        <v>61900</v>
      </c>
      <c r="DG126">
        <v>62200</v>
      </c>
      <c r="DH126">
        <v>63500</v>
      </c>
      <c r="DI126">
        <v>64500</v>
      </c>
      <c r="DJ126">
        <v>64300</v>
      </c>
      <c r="DK126">
        <v>64700</v>
      </c>
      <c r="DL126">
        <v>67500</v>
      </c>
      <c r="DM126">
        <v>68400</v>
      </c>
      <c r="DN126">
        <v>67900</v>
      </c>
      <c r="DO126">
        <v>66000</v>
      </c>
      <c r="DP126">
        <v>64400</v>
      </c>
      <c r="DQ126">
        <v>62400</v>
      </c>
      <c r="DR126">
        <v>63400</v>
      </c>
      <c r="DS126">
        <v>62600</v>
      </c>
      <c r="DT126">
        <v>62100</v>
      </c>
      <c r="DU126">
        <v>62200</v>
      </c>
      <c r="DV126">
        <v>61000</v>
      </c>
      <c r="DW126">
        <v>63600</v>
      </c>
      <c r="DX126">
        <v>63600</v>
      </c>
      <c r="DY126" s="19"/>
      <c r="DZ126" s="19"/>
      <c r="EA126" s="19"/>
      <c r="EB126" s="19"/>
      <c r="ED126" s="31">
        <f t="shared" si="27"/>
        <v>1.5924657534246576E-2</v>
      </c>
      <c r="EE126" s="31">
        <f t="shared" si="28"/>
        <v>1.5202020202020203E-2</v>
      </c>
      <c r="EF126" s="31">
        <f t="shared" si="29"/>
        <v>1.5343383584589615E-2</v>
      </c>
      <c r="EG126" s="31">
        <f t="shared" si="30"/>
        <v>1.4568527918781726E-2</v>
      </c>
      <c r="EH126" s="31">
        <f t="shared" si="31"/>
        <v>1.6788079470198676E-2</v>
      </c>
      <c r="EI126" s="31">
        <f t="shared" si="32"/>
        <v>1.4764227642276423E-2</v>
      </c>
      <c r="EJ126" s="31">
        <f t="shared" si="33"/>
        <v>1.2672131147540984E-2</v>
      </c>
      <c r="EK126" s="31">
        <f t="shared" si="34"/>
        <v>1.1930693069306931E-2</v>
      </c>
      <c r="EL126" s="31">
        <f t="shared" si="35"/>
        <v>1.3990306946688206E-2</v>
      </c>
      <c r="EM126" s="31">
        <f t="shared" si="36"/>
        <v>1.4774919614147911E-2</v>
      </c>
      <c r="EN126" s="31">
        <f t="shared" si="37"/>
        <v>1.7275590551181101E-2</v>
      </c>
      <c r="EO126" s="31">
        <f t="shared" si="38"/>
        <v>2.2713178294573644E-2</v>
      </c>
      <c r="EP126" s="31">
        <f t="shared" si="39"/>
        <v>3.0404354587869362E-2</v>
      </c>
      <c r="EQ126" s="31">
        <f t="shared" si="40"/>
        <v>2.9922720247295208E-2</v>
      </c>
      <c r="ER126" s="31">
        <f t="shared" si="41"/>
        <v>2.8844444444444443E-2</v>
      </c>
      <c r="ES126" s="31">
        <f t="shared" si="42"/>
        <v>2.8757309941520467E-2</v>
      </c>
      <c r="ET126" s="31">
        <f t="shared" si="43"/>
        <v>2.6642120765832104E-2</v>
      </c>
      <c r="EU126" s="31">
        <f t="shared" si="44"/>
        <v>2.3060606060606059E-2</v>
      </c>
      <c r="EV126" s="31">
        <f t="shared" si="45"/>
        <v>2.2313664596273292E-2</v>
      </c>
      <c r="EW126" s="31">
        <f t="shared" si="46"/>
        <v>2.2548076923076924E-2</v>
      </c>
      <c r="EX126" s="31">
        <f t="shared" si="47"/>
        <v>2.5709779179810724E-2</v>
      </c>
      <c r="EY126" s="31">
        <f t="shared" si="48"/>
        <v>2.3099041533546326E-2</v>
      </c>
      <c r="EZ126" s="31">
        <f t="shared" si="49"/>
        <v>2.5829307568438004E-2</v>
      </c>
      <c r="FA126" s="31">
        <f t="shared" si="50"/>
        <v>2.6655948553054663E-2</v>
      </c>
      <c r="FB126" s="50">
        <f t="shared" si="51"/>
        <v>2.8688524590163935E-2</v>
      </c>
      <c r="FC126" s="50">
        <f t="shared" si="52"/>
        <v>2.3600628930817609E-2</v>
      </c>
      <c r="FD126" s="50">
        <f t="shared" si="53"/>
        <v>2.2987421383647798E-2</v>
      </c>
    </row>
    <row r="127" spans="1:160" ht="15" x14ac:dyDescent="0.25">
      <c r="A127" s="17" t="s">
        <v>176</v>
      </c>
      <c r="B127" s="19">
        <v>205</v>
      </c>
      <c r="C127" s="19">
        <v>192</v>
      </c>
      <c r="D127" s="19">
        <v>185</v>
      </c>
      <c r="E127" s="19">
        <v>175</v>
      </c>
      <c r="F127" s="19">
        <v>186</v>
      </c>
      <c r="G127" s="19">
        <v>199</v>
      </c>
      <c r="H127" s="19">
        <v>200</v>
      </c>
      <c r="I127" s="19">
        <v>224</v>
      </c>
      <c r="J127" s="19">
        <v>241</v>
      </c>
      <c r="K127" s="19">
        <v>225</v>
      </c>
      <c r="L127" s="19">
        <v>219</v>
      </c>
      <c r="M127" s="19">
        <v>220</v>
      </c>
      <c r="N127" s="19">
        <v>229</v>
      </c>
      <c r="O127" s="19">
        <v>226</v>
      </c>
      <c r="P127" s="19">
        <v>247</v>
      </c>
      <c r="Q127" s="19">
        <v>256</v>
      </c>
      <c r="R127" s="19">
        <v>249</v>
      </c>
      <c r="S127" s="19">
        <v>242</v>
      </c>
      <c r="T127" s="19">
        <v>248</v>
      </c>
      <c r="U127" s="19">
        <v>269</v>
      </c>
      <c r="V127" s="19">
        <v>296</v>
      </c>
      <c r="W127" s="19">
        <v>250</v>
      </c>
      <c r="X127" s="19">
        <v>202</v>
      </c>
      <c r="Y127" s="19">
        <v>184</v>
      </c>
      <c r="Z127" s="19">
        <v>174</v>
      </c>
      <c r="AA127" s="19">
        <v>190</v>
      </c>
      <c r="AB127" s="19">
        <v>196</v>
      </c>
      <c r="AC127" s="19">
        <v>182</v>
      </c>
      <c r="AD127" s="19">
        <v>174</v>
      </c>
      <c r="AE127" s="19">
        <v>185</v>
      </c>
      <c r="AF127" s="19">
        <v>190</v>
      </c>
      <c r="AG127" s="19">
        <v>221</v>
      </c>
      <c r="AH127" s="19">
        <v>228</v>
      </c>
      <c r="AI127" s="19">
        <v>205</v>
      </c>
      <c r="AJ127" s="19">
        <v>198</v>
      </c>
      <c r="AK127" s="19">
        <v>199</v>
      </c>
      <c r="AL127" s="19">
        <v>197</v>
      </c>
      <c r="AM127" s="19">
        <v>187</v>
      </c>
      <c r="AN127" s="19">
        <v>197</v>
      </c>
      <c r="AO127" s="19">
        <v>214</v>
      </c>
      <c r="AP127" s="19">
        <v>202</v>
      </c>
      <c r="AQ127" s="19">
        <v>256</v>
      </c>
      <c r="AR127" s="19">
        <v>310</v>
      </c>
      <c r="AS127" s="19">
        <v>390</v>
      </c>
      <c r="AT127" s="19">
        <v>440</v>
      </c>
      <c r="AU127" s="19">
        <v>434</v>
      </c>
      <c r="AV127" s="19">
        <v>442</v>
      </c>
      <c r="AW127" s="19">
        <v>403</v>
      </c>
      <c r="AX127" s="19">
        <v>378</v>
      </c>
      <c r="AY127" s="19">
        <v>403</v>
      </c>
      <c r="AZ127" s="19">
        <v>434</v>
      </c>
      <c r="BA127" s="19">
        <v>429</v>
      </c>
      <c r="BB127" s="19">
        <v>455</v>
      </c>
      <c r="BC127" s="19">
        <v>448</v>
      </c>
      <c r="BD127" s="19">
        <v>454</v>
      </c>
      <c r="BE127" s="19">
        <v>574</v>
      </c>
      <c r="BF127" s="19">
        <v>528</v>
      </c>
      <c r="BG127" s="19">
        <v>456</v>
      </c>
      <c r="BH127" s="19">
        <v>400</v>
      </c>
      <c r="BI127" s="19">
        <v>399</v>
      </c>
      <c r="BJ127" s="19">
        <v>377</v>
      </c>
      <c r="BK127" s="19">
        <v>369</v>
      </c>
      <c r="BL127" s="19">
        <v>376</v>
      </c>
      <c r="BM127" s="19">
        <v>353</v>
      </c>
      <c r="BN127" s="19">
        <v>368</v>
      </c>
      <c r="BO127" s="19">
        <v>369</v>
      </c>
      <c r="BP127" s="19">
        <v>382</v>
      </c>
      <c r="BQ127" s="19">
        <v>429</v>
      </c>
      <c r="BR127" s="19">
        <v>454</v>
      </c>
      <c r="BS127" s="19">
        <v>426</v>
      </c>
      <c r="BT127" s="19">
        <v>414</v>
      </c>
      <c r="BU127" s="19">
        <v>383</v>
      </c>
      <c r="BV127" s="19">
        <v>369</v>
      </c>
      <c r="BW127" s="19">
        <v>401</v>
      </c>
      <c r="BX127" s="19">
        <v>401</v>
      </c>
      <c r="BY127" s="19">
        <v>393</v>
      </c>
      <c r="BZ127" s="19">
        <v>390</v>
      </c>
      <c r="CA127" s="19">
        <v>389</v>
      </c>
      <c r="CB127" s="19">
        <v>416</v>
      </c>
      <c r="CC127" s="19">
        <v>486</v>
      </c>
      <c r="CD127" s="19">
        <v>483</v>
      </c>
      <c r="CE127" s="19">
        <v>478</v>
      </c>
      <c r="CF127" s="19">
        <v>437</v>
      </c>
      <c r="CG127" s="19">
        <v>429</v>
      </c>
      <c r="CH127" s="49">
        <v>400</v>
      </c>
      <c r="CI127" s="49">
        <v>407</v>
      </c>
      <c r="CJ127" s="49">
        <v>424</v>
      </c>
      <c r="CK127" s="49">
        <v>421</v>
      </c>
      <c r="CL127" s="49">
        <v>403</v>
      </c>
      <c r="CM127" s="49">
        <v>400</v>
      </c>
      <c r="CN127" s="49">
        <v>378</v>
      </c>
      <c r="CO127" s="17" t="s">
        <v>176</v>
      </c>
      <c r="CT127" t="s">
        <v>176</v>
      </c>
      <c r="CV127" t="s">
        <v>176</v>
      </c>
      <c r="CX127">
        <v>26900</v>
      </c>
      <c r="CY127">
        <v>26500</v>
      </c>
      <c r="CZ127">
        <v>27300</v>
      </c>
      <c r="DA127">
        <v>27900</v>
      </c>
      <c r="DB127">
        <v>27600</v>
      </c>
      <c r="DC127">
        <v>26600</v>
      </c>
      <c r="DD127">
        <v>25100</v>
      </c>
      <c r="DE127">
        <v>25300</v>
      </c>
      <c r="DF127">
        <v>25500</v>
      </c>
      <c r="DG127">
        <v>27600</v>
      </c>
      <c r="DH127">
        <v>27200</v>
      </c>
      <c r="DI127">
        <v>26700</v>
      </c>
      <c r="DJ127">
        <v>26000</v>
      </c>
      <c r="DK127">
        <v>26400</v>
      </c>
      <c r="DL127">
        <v>27000</v>
      </c>
      <c r="DM127">
        <v>26000</v>
      </c>
      <c r="DN127">
        <v>25500</v>
      </c>
      <c r="DO127">
        <v>24000</v>
      </c>
      <c r="DP127">
        <v>23700</v>
      </c>
      <c r="DQ127">
        <v>24600</v>
      </c>
      <c r="DR127">
        <v>24100</v>
      </c>
      <c r="DS127">
        <v>24200</v>
      </c>
      <c r="DT127">
        <v>25200</v>
      </c>
      <c r="DU127">
        <v>25100</v>
      </c>
      <c r="DV127">
        <v>25800</v>
      </c>
      <c r="DW127">
        <v>26600</v>
      </c>
      <c r="DX127">
        <v>26900</v>
      </c>
      <c r="DY127" s="19"/>
      <c r="DZ127" s="19"/>
      <c r="EA127" s="19"/>
      <c r="EB127" s="19"/>
      <c r="ED127" s="31">
        <f t="shared" si="27"/>
        <v>8.3643122676579917E-3</v>
      </c>
      <c r="EE127" s="31">
        <f t="shared" si="28"/>
        <v>8.641509433962264E-3</v>
      </c>
      <c r="EF127" s="31">
        <f t="shared" si="29"/>
        <v>9.3772893772893773E-3</v>
      </c>
      <c r="EG127" s="31">
        <f t="shared" si="30"/>
        <v>8.8888888888888889E-3</v>
      </c>
      <c r="EH127" s="31">
        <f t="shared" si="31"/>
        <v>9.057971014492754E-3</v>
      </c>
      <c r="EI127" s="31">
        <f t="shared" si="32"/>
        <v>6.5413533834586465E-3</v>
      </c>
      <c r="EJ127" s="31">
        <f t="shared" si="33"/>
        <v>7.2509960159362549E-3</v>
      </c>
      <c r="EK127" s="31">
        <f t="shared" si="34"/>
        <v>7.5098814229249012E-3</v>
      </c>
      <c r="EL127" s="31">
        <f t="shared" si="35"/>
        <v>8.03921568627451E-3</v>
      </c>
      <c r="EM127" s="31">
        <f t="shared" si="36"/>
        <v>7.1376811594202902E-3</v>
      </c>
      <c r="EN127" s="31">
        <f t="shared" si="37"/>
        <v>7.8676470588235296E-3</v>
      </c>
      <c r="EO127" s="31">
        <f t="shared" si="38"/>
        <v>1.1610486891385767E-2</v>
      </c>
      <c r="EP127" s="31">
        <f t="shared" si="39"/>
        <v>1.6692307692307694E-2</v>
      </c>
      <c r="EQ127" s="31">
        <f t="shared" si="40"/>
        <v>1.4318181818181818E-2</v>
      </c>
      <c r="ER127" s="31">
        <f t="shared" si="41"/>
        <v>1.588888888888889E-2</v>
      </c>
      <c r="ES127" s="31">
        <f t="shared" si="42"/>
        <v>1.7461538461538462E-2</v>
      </c>
      <c r="ET127" s="31">
        <f t="shared" si="43"/>
        <v>1.7882352941176471E-2</v>
      </c>
      <c r="EU127" s="31">
        <f t="shared" si="44"/>
        <v>1.5708333333333335E-2</v>
      </c>
      <c r="EV127" s="31">
        <f t="shared" si="45"/>
        <v>1.4894514767932489E-2</v>
      </c>
      <c r="EW127" s="31">
        <f t="shared" si="46"/>
        <v>1.5528455284552845E-2</v>
      </c>
      <c r="EX127" s="31">
        <f t="shared" si="47"/>
        <v>1.7676348547717841E-2</v>
      </c>
      <c r="EY127" s="31">
        <f t="shared" si="48"/>
        <v>1.5247933884297521E-2</v>
      </c>
      <c r="EZ127" s="31">
        <f t="shared" si="49"/>
        <v>1.5595238095238096E-2</v>
      </c>
      <c r="FA127" s="31">
        <f t="shared" si="50"/>
        <v>1.6573705179282867E-2</v>
      </c>
      <c r="FB127" s="50">
        <f t="shared" si="51"/>
        <v>1.8527131782945735E-2</v>
      </c>
      <c r="FC127" s="50">
        <f t="shared" si="52"/>
        <v>1.5037593984962405E-2</v>
      </c>
      <c r="FD127" s="50">
        <f t="shared" si="53"/>
        <v>1.5650557620817844E-2</v>
      </c>
    </row>
    <row r="128" spans="1:160" ht="15" x14ac:dyDescent="0.25">
      <c r="A128" s="17" t="s">
        <v>177</v>
      </c>
      <c r="B128" s="19">
        <v>6782</v>
      </c>
      <c r="C128" s="19">
        <v>6812</v>
      </c>
      <c r="D128" s="19">
        <v>6967</v>
      </c>
      <c r="E128" s="19">
        <v>6709</v>
      </c>
      <c r="F128" s="19">
        <v>6534</v>
      </c>
      <c r="G128" s="19">
        <v>6600</v>
      </c>
      <c r="H128" s="19">
        <v>6587</v>
      </c>
      <c r="I128" s="19">
        <v>7025</v>
      </c>
      <c r="J128" s="19">
        <v>7245</v>
      </c>
      <c r="K128" s="19">
        <v>7259</v>
      </c>
      <c r="L128" s="19">
        <v>7158</v>
      </c>
      <c r="M128" s="19">
        <v>7250</v>
      </c>
      <c r="N128" s="19">
        <v>7066</v>
      </c>
      <c r="O128" s="19">
        <v>7178</v>
      </c>
      <c r="P128" s="19">
        <v>7299</v>
      </c>
      <c r="Q128" s="19">
        <v>7075</v>
      </c>
      <c r="R128" s="19">
        <v>6850</v>
      </c>
      <c r="S128" s="19">
        <v>6775</v>
      </c>
      <c r="T128" s="19">
        <v>6592</v>
      </c>
      <c r="U128" s="19">
        <v>6789</v>
      </c>
      <c r="V128" s="19">
        <v>6741</v>
      </c>
      <c r="W128" s="19">
        <v>6525</v>
      </c>
      <c r="X128" s="19">
        <v>6170</v>
      </c>
      <c r="Y128" s="19">
        <v>6134</v>
      </c>
      <c r="Z128" s="19">
        <v>5757</v>
      </c>
      <c r="AA128" s="19">
        <v>5747</v>
      </c>
      <c r="AB128" s="19">
        <v>5963</v>
      </c>
      <c r="AC128" s="19">
        <v>5957</v>
      </c>
      <c r="AD128" s="19">
        <v>5221</v>
      </c>
      <c r="AE128" s="19">
        <v>5238</v>
      </c>
      <c r="AF128" s="19">
        <v>5098</v>
      </c>
      <c r="AG128" s="19">
        <v>5435</v>
      </c>
      <c r="AH128" s="19">
        <v>5561</v>
      </c>
      <c r="AI128" s="19">
        <v>5544</v>
      </c>
      <c r="AJ128" s="19">
        <v>5467</v>
      </c>
      <c r="AK128" s="19">
        <v>5369</v>
      </c>
      <c r="AL128" s="19">
        <v>5491</v>
      </c>
      <c r="AM128" s="19">
        <v>5718</v>
      </c>
      <c r="AN128" s="19">
        <v>5928</v>
      </c>
      <c r="AO128" s="19">
        <v>5917</v>
      </c>
      <c r="AP128" s="19">
        <v>6064</v>
      </c>
      <c r="AQ128" s="19">
        <v>6539</v>
      </c>
      <c r="AR128" s="19">
        <v>6967</v>
      </c>
      <c r="AS128" s="19">
        <v>7676</v>
      </c>
      <c r="AT128" s="19">
        <v>8843</v>
      </c>
      <c r="AU128" s="19">
        <v>9369</v>
      </c>
      <c r="AV128" s="19">
        <v>9442</v>
      </c>
      <c r="AW128" s="19">
        <v>9511</v>
      </c>
      <c r="AX128" s="19">
        <v>9721</v>
      </c>
      <c r="AY128" s="19">
        <v>10013</v>
      </c>
      <c r="AZ128" s="19">
        <v>10206</v>
      </c>
      <c r="BA128" s="19">
        <v>9989</v>
      </c>
      <c r="BB128" s="19">
        <v>10240</v>
      </c>
      <c r="BC128" s="19">
        <v>10364</v>
      </c>
      <c r="BD128" s="19">
        <v>10176</v>
      </c>
      <c r="BE128" s="19">
        <v>11105</v>
      </c>
      <c r="BF128" s="19">
        <v>11527</v>
      </c>
      <c r="BG128" s="19">
        <v>11474</v>
      </c>
      <c r="BH128" s="19">
        <v>11177</v>
      </c>
      <c r="BI128" s="19">
        <v>10855</v>
      </c>
      <c r="BJ128" s="19">
        <v>10561</v>
      </c>
      <c r="BK128" s="19">
        <v>10589</v>
      </c>
      <c r="BL128" s="19">
        <v>10545</v>
      </c>
      <c r="BM128" s="19">
        <v>10006</v>
      </c>
      <c r="BN128" s="19">
        <v>9878</v>
      </c>
      <c r="BO128" s="19">
        <v>10019</v>
      </c>
      <c r="BP128" s="19">
        <v>10224</v>
      </c>
      <c r="BQ128" s="19">
        <v>10692</v>
      </c>
      <c r="BR128" s="19">
        <v>10974</v>
      </c>
      <c r="BS128" s="19">
        <v>11006</v>
      </c>
      <c r="BT128" s="19">
        <v>11095</v>
      </c>
      <c r="BU128" s="19">
        <v>10969</v>
      </c>
      <c r="BV128" s="19">
        <v>10886</v>
      </c>
      <c r="BW128" s="19">
        <v>11121</v>
      </c>
      <c r="BX128" s="19">
        <v>11241</v>
      </c>
      <c r="BY128" s="19">
        <v>10931</v>
      </c>
      <c r="BZ128" s="19">
        <v>11132</v>
      </c>
      <c r="CA128" s="19">
        <v>11164</v>
      </c>
      <c r="CB128" s="19">
        <v>11117</v>
      </c>
      <c r="CC128" s="19">
        <v>11650</v>
      </c>
      <c r="CD128" s="19">
        <v>12117</v>
      </c>
      <c r="CE128" s="19">
        <v>12015</v>
      </c>
      <c r="CF128" s="19">
        <v>11774</v>
      </c>
      <c r="CG128" s="19">
        <v>11563</v>
      </c>
      <c r="CH128" s="49">
        <v>11454</v>
      </c>
      <c r="CI128" s="49">
        <v>11456</v>
      </c>
      <c r="CJ128" s="49">
        <v>11383</v>
      </c>
      <c r="CK128" s="49">
        <v>10996</v>
      </c>
      <c r="CL128" s="49">
        <v>11029</v>
      </c>
      <c r="CM128" s="49">
        <v>10753</v>
      </c>
      <c r="CN128" s="49">
        <v>10563</v>
      </c>
      <c r="CO128" s="17" t="s">
        <v>177</v>
      </c>
      <c r="CT128" t="s">
        <v>177</v>
      </c>
      <c r="CV128" t="s">
        <v>177</v>
      </c>
      <c r="CX128">
        <v>249400</v>
      </c>
      <c r="CY128">
        <v>255000</v>
      </c>
      <c r="CZ128">
        <v>252400</v>
      </c>
      <c r="DA128">
        <v>254500</v>
      </c>
      <c r="DB128">
        <v>257700</v>
      </c>
      <c r="DC128">
        <v>254500</v>
      </c>
      <c r="DD128">
        <v>256700</v>
      </c>
      <c r="DE128">
        <v>256600</v>
      </c>
      <c r="DF128">
        <v>253100</v>
      </c>
      <c r="DG128">
        <v>259800</v>
      </c>
      <c r="DH128">
        <v>261300</v>
      </c>
      <c r="DI128">
        <v>260000</v>
      </c>
      <c r="DJ128">
        <v>264600</v>
      </c>
      <c r="DK128">
        <v>263300</v>
      </c>
      <c r="DL128">
        <v>261900</v>
      </c>
      <c r="DM128">
        <v>259800</v>
      </c>
      <c r="DN128">
        <v>254600</v>
      </c>
      <c r="DO128">
        <v>251100</v>
      </c>
      <c r="DP128">
        <v>254500</v>
      </c>
      <c r="DQ128">
        <v>256500</v>
      </c>
      <c r="DR128">
        <v>261800</v>
      </c>
      <c r="DS128">
        <v>264500</v>
      </c>
      <c r="DT128">
        <v>267700</v>
      </c>
      <c r="DU128">
        <v>265500</v>
      </c>
      <c r="DV128">
        <v>263900</v>
      </c>
      <c r="DW128">
        <v>264000</v>
      </c>
      <c r="DX128">
        <v>259600</v>
      </c>
      <c r="DY128" s="19"/>
      <c r="DZ128" s="19"/>
      <c r="EA128" s="19"/>
      <c r="EB128" s="19"/>
      <c r="ED128" s="31">
        <f t="shared" si="27"/>
        <v>2.9105854049719326E-2</v>
      </c>
      <c r="EE128" s="31">
        <f t="shared" si="28"/>
        <v>2.7709803921568629E-2</v>
      </c>
      <c r="EF128" s="31">
        <f t="shared" si="29"/>
        <v>2.8030903328050714E-2</v>
      </c>
      <c r="EG128" s="31">
        <f t="shared" si="30"/>
        <v>2.5901768172888015E-2</v>
      </c>
      <c r="EH128" s="31">
        <f t="shared" si="31"/>
        <v>2.5320139697322469E-2</v>
      </c>
      <c r="EI128" s="31">
        <f t="shared" si="32"/>
        <v>2.2620825147347742E-2</v>
      </c>
      <c r="EJ128" s="31">
        <f t="shared" si="33"/>
        <v>2.320607713283989E-2</v>
      </c>
      <c r="EK128" s="31">
        <f t="shared" si="34"/>
        <v>1.9867498051441931E-2</v>
      </c>
      <c r="EL128" s="31">
        <f t="shared" si="35"/>
        <v>2.1904385618332675E-2</v>
      </c>
      <c r="EM128" s="31">
        <f t="shared" si="36"/>
        <v>2.113548883756736E-2</v>
      </c>
      <c r="EN128" s="31">
        <f t="shared" si="37"/>
        <v>2.2644469957902792E-2</v>
      </c>
      <c r="EO128" s="31">
        <f t="shared" si="38"/>
        <v>2.6796153846153845E-2</v>
      </c>
      <c r="EP128" s="31">
        <f t="shared" si="39"/>
        <v>3.5408163265306124E-2</v>
      </c>
      <c r="EQ128" s="31">
        <f t="shared" si="40"/>
        <v>3.6919863273832128E-2</v>
      </c>
      <c r="ER128" s="31">
        <f t="shared" si="41"/>
        <v>3.8140511645666286E-2</v>
      </c>
      <c r="ES128" s="31">
        <f t="shared" si="42"/>
        <v>3.9168591224018473E-2</v>
      </c>
      <c r="ET128" s="31">
        <f t="shared" si="43"/>
        <v>4.5066771406127255E-2</v>
      </c>
      <c r="EU128" s="31">
        <f t="shared" si="44"/>
        <v>4.2058940661091199E-2</v>
      </c>
      <c r="EV128" s="31">
        <f t="shared" si="45"/>
        <v>3.9316306483300589E-2</v>
      </c>
      <c r="EW128" s="31">
        <f t="shared" si="46"/>
        <v>3.9859649122807018E-2</v>
      </c>
      <c r="EX128" s="31">
        <f t="shared" si="47"/>
        <v>4.2039724980901451E-2</v>
      </c>
      <c r="EY128" s="31">
        <f t="shared" si="48"/>
        <v>4.1156899810964084E-2</v>
      </c>
      <c r="EZ128" s="31">
        <f t="shared" si="49"/>
        <v>4.0833022039596566E-2</v>
      </c>
      <c r="FA128" s="31">
        <f t="shared" si="50"/>
        <v>4.1871939736346515E-2</v>
      </c>
      <c r="FB128" s="50">
        <f t="shared" si="51"/>
        <v>4.5528609321712772E-2</v>
      </c>
      <c r="FC128" s="50">
        <f t="shared" si="52"/>
        <v>4.338636363636364E-2</v>
      </c>
      <c r="FD128" s="50">
        <f t="shared" si="53"/>
        <v>4.2357473035439137E-2</v>
      </c>
    </row>
    <row r="129" spans="1:160" ht="15" x14ac:dyDescent="0.25">
      <c r="A129" s="17" t="s">
        <v>178</v>
      </c>
      <c r="B129" s="19">
        <v>493</v>
      </c>
      <c r="C129" s="19">
        <v>460</v>
      </c>
      <c r="D129" s="19">
        <v>461</v>
      </c>
      <c r="E129" s="19">
        <v>448</v>
      </c>
      <c r="F129" s="19">
        <v>420</v>
      </c>
      <c r="G129" s="19">
        <v>451</v>
      </c>
      <c r="H129" s="19">
        <v>491</v>
      </c>
      <c r="I129" s="19">
        <v>515</v>
      </c>
      <c r="J129" s="19">
        <v>529</v>
      </c>
      <c r="K129" s="19">
        <v>551</v>
      </c>
      <c r="L129" s="19">
        <v>491</v>
      </c>
      <c r="M129" s="19">
        <v>468</v>
      </c>
      <c r="N129" s="19">
        <v>454</v>
      </c>
      <c r="O129" s="19">
        <v>451</v>
      </c>
      <c r="P129" s="19">
        <v>460</v>
      </c>
      <c r="Q129" s="19">
        <v>489</v>
      </c>
      <c r="R129" s="19">
        <v>555</v>
      </c>
      <c r="S129" s="19">
        <v>496</v>
      </c>
      <c r="T129" s="19">
        <v>523</v>
      </c>
      <c r="U129" s="19">
        <v>558</v>
      </c>
      <c r="V129" s="19">
        <v>584</v>
      </c>
      <c r="W129" s="19">
        <v>577</v>
      </c>
      <c r="X129" s="19">
        <v>467</v>
      </c>
      <c r="Y129" s="19">
        <v>440</v>
      </c>
      <c r="Z129" s="19">
        <v>386</v>
      </c>
      <c r="AA129" s="19">
        <v>370</v>
      </c>
      <c r="AB129" s="19">
        <v>366</v>
      </c>
      <c r="AC129" s="19">
        <v>337</v>
      </c>
      <c r="AD129" s="19">
        <v>335</v>
      </c>
      <c r="AE129" s="19">
        <v>376</v>
      </c>
      <c r="AF129" s="19">
        <v>392</v>
      </c>
      <c r="AG129" s="19">
        <v>437</v>
      </c>
      <c r="AH129" s="19">
        <v>397</v>
      </c>
      <c r="AI129" s="19">
        <v>385</v>
      </c>
      <c r="AJ129" s="19">
        <v>354</v>
      </c>
      <c r="AK129" s="19">
        <v>322</v>
      </c>
      <c r="AL129" s="19">
        <v>334</v>
      </c>
      <c r="AM129" s="19">
        <v>311</v>
      </c>
      <c r="AN129" s="19">
        <v>307</v>
      </c>
      <c r="AO129" s="19">
        <v>306</v>
      </c>
      <c r="AP129" s="19">
        <v>330</v>
      </c>
      <c r="AQ129" s="19">
        <v>403</v>
      </c>
      <c r="AR129" s="19">
        <v>452</v>
      </c>
      <c r="AS129" s="19">
        <v>578</v>
      </c>
      <c r="AT129" s="19">
        <v>640</v>
      </c>
      <c r="AU129" s="19">
        <v>658</v>
      </c>
      <c r="AV129" s="19">
        <v>612</v>
      </c>
      <c r="AW129" s="19">
        <v>555</v>
      </c>
      <c r="AX129" s="19">
        <v>532</v>
      </c>
      <c r="AY129" s="19">
        <v>523</v>
      </c>
      <c r="AZ129" s="19">
        <v>533</v>
      </c>
      <c r="BA129" s="19">
        <v>505</v>
      </c>
      <c r="BB129" s="19">
        <v>548</v>
      </c>
      <c r="BC129" s="19">
        <v>564</v>
      </c>
      <c r="BD129" s="19">
        <v>573</v>
      </c>
      <c r="BE129" s="19">
        <v>605</v>
      </c>
      <c r="BF129" s="19">
        <v>627</v>
      </c>
      <c r="BG129" s="19">
        <v>590</v>
      </c>
      <c r="BH129" s="19">
        <v>561</v>
      </c>
      <c r="BI129" s="19">
        <v>511</v>
      </c>
      <c r="BJ129" s="19">
        <v>459</v>
      </c>
      <c r="BK129" s="19">
        <v>478</v>
      </c>
      <c r="BL129" s="19">
        <v>512</v>
      </c>
      <c r="BM129" s="19">
        <v>433</v>
      </c>
      <c r="BN129" s="19">
        <v>466</v>
      </c>
      <c r="BO129" s="19">
        <v>497</v>
      </c>
      <c r="BP129" s="19">
        <v>540</v>
      </c>
      <c r="BQ129" s="19">
        <v>575</v>
      </c>
      <c r="BR129" s="19">
        <v>559</v>
      </c>
      <c r="BS129" s="19">
        <v>533</v>
      </c>
      <c r="BT129" s="19">
        <v>491</v>
      </c>
      <c r="BU129" s="19">
        <v>494</v>
      </c>
      <c r="BV129" s="19">
        <v>458</v>
      </c>
      <c r="BW129" s="19">
        <v>473</v>
      </c>
      <c r="BX129" s="19">
        <v>480</v>
      </c>
      <c r="BY129" s="19">
        <v>477</v>
      </c>
      <c r="BZ129" s="19">
        <v>478</v>
      </c>
      <c r="CA129" s="19">
        <v>518</v>
      </c>
      <c r="CB129" s="19">
        <v>531</v>
      </c>
      <c r="CC129" s="19">
        <v>554</v>
      </c>
      <c r="CD129" s="19">
        <v>583</v>
      </c>
      <c r="CE129" s="19">
        <v>566</v>
      </c>
      <c r="CF129" s="19">
        <v>544</v>
      </c>
      <c r="CG129" s="19">
        <v>517</v>
      </c>
      <c r="CH129" s="49">
        <v>546</v>
      </c>
      <c r="CI129" s="49">
        <v>554</v>
      </c>
      <c r="CJ129" s="49">
        <v>525</v>
      </c>
      <c r="CK129" s="49">
        <v>469</v>
      </c>
      <c r="CL129" s="49">
        <v>458</v>
      </c>
      <c r="CM129" s="49">
        <v>444</v>
      </c>
      <c r="CN129" s="49">
        <v>461</v>
      </c>
      <c r="CO129" s="17" t="s">
        <v>178</v>
      </c>
      <c r="CT129" t="s">
        <v>178</v>
      </c>
      <c r="CV129" t="s">
        <v>178</v>
      </c>
      <c r="CX129">
        <v>13500</v>
      </c>
      <c r="CY129">
        <v>13400</v>
      </c>
      <c r="CZ129">
        <v>13700</v>
      </c>
      <c r="DA129">
        <v>13400</v>
      </c>
      <c r="DB129">
        <v>13100</v>
      </c>
      <c r="DC129">
        <v>13500</v>
      </c>
      <c r="DD129">
        <v>12900</v>
      </c>
      <c r="DE129">
        <v>13100</v>
      </c>
      <c r="DF129">
        <v>13100</v>
      </c>
      <c r="DG129">
        <v>12800</v>
      </c>
      <c r="DH129">
        <v>13300</v>
      </c>
      <c r="DI129">
        <v>13300</v>
      </c>
      <c r="DJ129">
        <v>13200</v>
      </c>
      <c r="DK129">
        <v>13200</v>
      </c>
      <c r="DL129">
        <v>13100</v>
      </c>
      <c r="DM129">
        <v>12800</v>
      </c>
      <c r="DN129">
        <v>12700</v>
      </c>
      <c r="DO129">
        <v>11900</v>
      </c>
      <c r="DP129">
        <v>11300</v>
      </c>
      <c r="DQ129">
        <v>11400</v>
      </c>
      <c r="DR129">
        <v>10900</v>
      </c>
      <c r="DS129">
        <v>11000</v>
      </c>
      <c r="DT129">
        <v>11000</v>
      </c>
      <c r="DU129">
        <v>11200</v>
      </c>
      <c r="DV129">
        <v>11900</v>
      </c>
      <c r="DW129">
        <v>12100</v>
      </c>
      <c r="DX129">
        <v>12100</v>
      </c>
      <c r="DY129" s="19"/>
      <c r="DZ129" s="19"/>
      <c r="EA129" s="19"/>
      <c r="EB129" s="19"/>
      <c r="ED129" s="31">
        <f t="shared" si="27"/>
        <v>4.0814814814814818E-2</v>
      </c>
      <c r="EE129" s="31">
        <f t="shared" si="28"/>
        <v>3.3880597014925372E-2</v>
      </c>
      <c r="EF129" s="31">
        <f t="shared" si="29"/>
        <v>3.5693430656934304E-2</v>
      </c>
      <c r="EG129" s="31">
        <f t="shared" si="30"/>
        <v>3.9029850746268656E-2</v>
      </c>
      <c r="EH129" s="31">
        <f t="shared" si="31"/>
        <v>4.4045801526717554E-2</v>
      </c>
      <c r="EI129" s="31">
        <f t="shared" si="32"/>
        <v>2.8592592592592593E-2</v>
      </c>
      <c r="EJ129" s="31">
        <f t="shared" si="33"/>
        <v>2.6124031007751937E-2</v>
      </c>
      <c r="EK129" s="31">
        <f t="shared" si="34"/>
        <v>2.9923664122137403E-2</v>
      </c>
      <c r="EL129" s="31">
        <f t="shared" si="35"/>
        <v>2.9389312977099236E-2</v>
      </c>
      <c r="EM129" s="31">
        <f t="shared" si="36"/>
        <v>2.6093749999999999E-2</v>
      </c>
      <c r="EN129" s="31">
        <f t="shared" si="37"/>
        <v>2.300751879699248E-2</v>
      </c>
      <c r="EO129" s="31">
        <f t="shared" si="38"/>
        <v>3.3984962406015035E-2</v>
      </c>
      <c r="EP129" s="31">
        <f t="shared" si="39"/>
        <v>4.984848484848485E-2</v>
      </c>
      <c r="EQ129" s="31">
        <f t="shared" si="40"/>
        <v>4.0303030303030306E-2</v>
      </c>
      <c r="ER129" s="31">
        <f t="shared" si="41"/>
        <v>3.8549618320610685E-2</v>
      </c>
      <c r="ES129" s="31">
        <f t="shared" si="42"/>
        <v>4.4765625000000003E-2</v>
      </c>
      <c r="ET129" s="31">
        <f t="shared" si="43"/>
        <v>4.6456692913385826E-2</v>
      </c>
      <c r="EU129" s="31">
        <f t="shared" si="44"/>
        <v>3.8571428571428569E-2</v>
      </c>
      <c r="EV129" s="31">
        <f t="shared" si="45"/>
        <v>3.8318584070796462E-2</v>
      </c>
      <c r="EW129" s="31">
        <f t="shared" si="46"/>
        <v>4.736842105263158E-2</v>
      </c>
      <c r="EX129" s="31">
        <f t="shared" si="47"/>
        <v>4.8899082568807338E-2</v>
      </c>
      <c r="EY129" s="31">
        <f t="shared" si="48"/>
        <v>4.1636363636363638E-2</v>
      </c>
      <c r="EZ129" s="31">
        <f t="shared" si="49"/>
        <v>4.3363636363636361E-2</v>
      </c>
      <c r="FA129" s="31">
        <f t="shared" si="50"/>
        <v>4.7410714285714285E-2</v>
      </c>
      <c r="FB129" s="50">
        <f t="shared" si="51"/>
        <v>4.7563025210084035E-2</v>
      </c>
      <c r="FC129" s="50">
        <f t="shared" si="52"/>
        <v>4.5123966942148763E-2</v>
      </c>
      <c r="FD129" s="50">
        <f t="shared" si="53"/>
        <v>3.8760330578512393E-2</v>
      </c>
    </row>
    <row r="130" spans="1:160" ht="15" x14ac:dyDescent="0.25">
      <c r="A130" s="17" t="s">
        <v>179</v>
      </c>
      <c r="B130" s="19">
        <v>605</v>
      </c>
      <c r="C130" s="19">
        <v>594</v>
      </c>
      <c r="D130" s="19">
        <v>595</v>
      </c>
      <c r="E130" s="19">
        <v>582</v>
      </c>
      <c r="F130" s="19">
        <v>571</v>
      </c>
      <c r="G130" s="19">
        <v>603</v>
      </c>
      <c r="H130" s="19">
        <v>600</v>
      </c>
      <c r="I130" s="19">
        <v>650</v>
      </c>
      <c r="J130" s="19">
        <v>684</v>
      </c>
      <c r="K130" s="19">
        <v>736</v>
      </c>
      <c r="L130" s="19">
        <v>720</v>
      </c>
      <c r="M130" s="19">
        <v>716</v>
      </c>
      <c r="N130" s="19">
        <v>673</v>
      </c>
      <c r="O130" s="19">
        <v>705</v>
      </c>
      <c r="P130" s="19">
        <v>630</v>
      </c>
      <c r="Q130" s="19">
        <v>670</v>
      </c>
      <c r="R130" s="19">
        <v>663</v>
      </c>
      <c r="S130" s="19">
        <v>639</v>
      </c>
      <c r="T130" s="19">
        <v>582</v>
      </c>
      <c r="U130" s="19">
        <v>582</v>
      </c>
      <c r="V130" s="19">
        <v>601</v>
      </c>
      <c r="W130" s="19">
        <v>574</v>
      </c>
      <c r="X130" s="19">
        <v>535</v>
      </c>
      <c r="Y130" s="19">
        <v>514</v>
      </c>
      <c r="Z130" s="19">
        <v>480</v>
      </c>
      <c r="AA130" s="19">
        <v>478</v>
      </c>
      <c r="AB130" s="19">
        <v>486</v>
      </c>
      <c r="AC130" s="19">
        <v>452</v>
      </c>
      <c r="AD130" s="19">
        <v>448</v>
      </c>
      <c r="AE130" s="19">
        <v>447</v>
      </c>
      <c r="AF130" s="19">
        <v>415</v>
      </c>
      <c r="AG130" s="19">
        <v>462</v>
      </c>
      <c r="AH130" s="19">
        <v>470</v>
      </c>
      <c r="AI130" s="19">
        <v>447</v>
      </c>
      <c r="AJ130" s="19">
        <v>456</v>
      </c>
      <c r="AK130" s="19">
        <v>467</v>
      </c>
      <c r="AL130" s="19">
        <v>474</v>
      </c>
      <c r="AM130" s="19">
        <v>489</v>
      </c>
      <c r="AN130" s="19">
        <v>556</v>
      </c>
      <c r="AO130" s="19">
        <v>588</v>
      </c>
      <c r="AP130" s="19">
        <v>662</v>
      </c>
      <c r="AQ130" s="19">
        <v>697</v>
      </c>
      <c r="AR130" s="19">
        <v>820</v>
      </c>
      <c r="AS130" s="19">
        <v>950</v>
      </c>
      <c r="AT130" s="19">
        <v>1246</v>
      </c>
      <c r="AU130" s="19">
        <v>1409</v>
      </c>
      <c r="AV130" s="19">
        <v>1486</v>
      </c>
      <c r="AW130" s="19">
        <v>1517</v>
      </c>
      <c r="AX130" s="19">
        <v>1492</v>
      </c>
      <c r="AY130" s="19">
        <v>1479</v>
      </c>
      <c r="AZ130" s="19">
        <v>1483</v>
      </c>
      <c r="BA130" s="19">
        <v>1542</v>
      </c>
      <c r="BB130" s="19">
        <v>1541</v>
      </c>
      <c r="BC130" s="19">
        <v>1480</v>
      </c>
      <c r="BD130" s="19">
        <v>1413</v>
      </c>
      <c r="BE130" s="19">
        <v>1580</v>
      </c>
      <c r="BF130" s="19">
        <v>1599</v>
      </c>
      <c r="BG130" s="19">
        <v>1518</v>
      </c>
      <c r="BH130" s="19">
        <v>1460</v>
      </c>
      <c r="BI130" s="19">
        <v>1382</v>
      </c>
      <c r="BJ130" s="19">
        <v>1294</v>
      </c>
      <c r="BK130" s="19">
        <v>1230</v>
      </c>
      <c r="BL130" s="19">
        <v>1244</v>
      </c>
      <c r="BM130" s="19">
        <v>1273</v>
      </c>
      <c r="BN130" s="19">
        <v>1244</v>
      </c>
      <c r="BO130" s="19">
        <v>1211</v>
      </c>
      <c r="BP130" s="19">
        <v>1198</v>
      </c>
      <c r="BQ130" s="19">
        <v>1247</v>
      </c>
      <c r="BR130" s="19">
        <v>1251</v>
      </c>
      <c r="BS130" s="19">
        <v>1220</v>
      </c>
      <c r="BT130" s="19">
        <v>1130</v>
      </c>
      <c r="BU130" s="19">
        <v>1164</v>
      </c>
      <c r="BV130" s="19">
        <v>1137</v>
      </c>
      <c r="BW130" s="19">
        <v>1128</v>
      </c>
      <c r="BX130" s="19">
        <v>1166</v>
      </c>
      <c r="BY130" s="19">
        <v>1176</v>
      </c>
      <c r="BZ130" s="19">
        <v>1160</v>
      </c>
      <c r="CA130" s="19">
        <v>1157</v>
      </c>
      <c r="CB130" s="19">
        <v>1152</v>
      </c>
      <c r="CC130" s="19">
        <v>1212</v>
      </c>
      <c r="CD130" s="19">
        <v>1242</v>
      </c>
      <c r="CE130" s="19">
        <v>1272</v>
      </c>
      <c r="CF130" s="19">
        <v>1168</v>
      </c>
      <c r="CG130" s="19">
        <v>1144</v>
      </c>
      <c r="CH130" s="49">
        <v>1097</v>
      </c>
      <c r="CI130" s="49">
        <v>1075</v>
      </c>
      <c r="CJ130" s="49">
        <v>1089</v>
      </c>
      <c r="CK130" s="49">
        <v>1075</v>
      </c>
      <c r="CL130" s="49">
        <v>1120</v>
      </c>
      <c r="CM130" s="49">
        <v>1113</v>
      </c>
      <c r="CN130" s="49">
        <v>1075</v>
      </c>
      <c r="CO130" s="17" t="s">
        <v>179</v>
      </c>
      <c r="CT130" t="s">
        <v>179</v>
      </c>
      <c r="CV130" t="s">
        <v>179</v>
      </c>
      <c r="CX130">
        <v>66800</v>
      </c>
      <c r="CY130">
        <v>65600</v>
      </c>
      <c r="CZ130">
        <v>64600</v>
      </c>
      <c r="DA130">
        <v>63900</v>
      </c>
      <c r="DB130">
        <v>63600</v>
      </c>
      <c r="DC130">
        <v>64100</v>
      </c>
      <c r="DD130">
        <v>66200</v>
      </c>
      <c r="DE130">
        <v>65000</v>
      </c>
      <c r="DF130">
        <v>66100</v>
      </c>
      <c r="DG130">
        <v>65400</v>
      </c>
      <c r="DH130">
        <v>64500</v>
      </c>
      <c r="DI130">
        <v>65200</v>
      </c>
      <c r="DJ130">
        <v>67300</v>
      </c>
      <c r="DK130">
        <v>66900</v>
      </c>
      <c r="DL130">
        <v>65700</v>
      </c>
      <c r="DM130">
        <v>65100</v>
      </c>
      <c r="DN130">
        <v>64500</v>
      </c>
      <c r="DO130">
        <v>63900</v>
      </c>
      <c r="DP130">
        <v>65100</v>
      </c>
      <c r="DQ130">
        <v>65500</v>
      </c>
      <c r="DR130">
        <v>63400</v>
      </c>
      <c r="DS130">
        <v>63700</v>
      </c>
      <c r="DT130">
        <v>63400</v>
      </c>
      <c r="DU130">
        <v>64200</v>
      </c>
      <c r="DV130">
        <v>62100</v>
      </c>
      <c r="DW130">
        <v>61400</v>
      </c>
      <c r="DX130">
        <v>62700</v>
      </c>
      <c r="DY130" s="19"/>
      <c r="DZ130" s="19"/>
      <c r="EA130" s="19"/>
      <c r="EB130" s="19"/>
      <c r="ED130" s="31">
        <f t="shared" si="27"/>
        <v>1.1017964071856288E-2</v>
      </c>
      <c r="EE130" s="31">
        <f t="shared" si="28"/>
        <v>1.0259146341463415E-2</v>
      </c>
      <c r="EF130" s="31">
        <f t="shared" si="29"/>
        <v>1.0371517027863777E-2</v>
      </c>
      <c r="EG130" s="31">
        <f t="shared" si="30"/>
        <v>9.1079812206572765E-3</v>
      </c>
      <c r="EH130" s="31">
        <f t="shared" si="31"/>
        <v>9.0251572327044033E-3</v>
      </c>
      <c r="EI130" s="31">
        <f t="shared" si="32"/>
        <v>7.4882995319812797E-3</v>
      </c>
      <c r="EJ130" s="31">
        <f t="shared" si="33"/>
        <v>6.8277945619335352E-3</v>
      </c>
      <c r="EK130" s="31">
        <f t="shared" si="34"/>
        <v>6.3846153846153844E-3</v>
      </c>
      <c r="EL130" s="31">
        <f t="shared" si="35"/>
        <v>6.7624810892586993E-3</v>
      </c>
      <c r="EM130" s="31">
        <f t="shared" si="36"/>
        <v>7.2477064220183487E-3</v>
      </c>
      <c r="EN130" s="31">
        <f t="shared" si="37"/>
        <v>9.1162790697674415E-3</v>
      </c>
      <c r="EO130" s="31">
        <f t="shared" si="38"/>
        <v>1.2576687116564417E-2</v>
      </c>
      <c r="EP130" s="31">
        <f t="shared" si="39"/>
        <v>2.0936106983655275E-2</v>
      </c>
      <c r="EQ130" s="31">
        <f t="shared" si="40"/>
        <v>2.2301943198804186E-2</v>
      </c>
      <c r="ER130" s="31">
        <f t="shared" si="41"/>
        <v>2.3470319634703196E-2</v>
      </c>
      <c r="ES130" s="31">
        <f t="shared" si="42"/>
        <v>2.1705069124423965E-2</v>
      </c>
      <c r="ET130" s="31">
        <f t="shared" si="43"/>
        <v>2.3534883720930232E-2</v>
      </c>
      <c r="EU130" s="31">
        <f t="shared" si="44"/>
        <v>2.0250391236306731E-2</v>
      </c>
      <c r="EV130" s="31">
        <f t="shared" si="45"/>
        <v>1.9554531490015362E-2</v>
      </c>
      <c r="EW130" s="31">
        <f t="shared" si="46"/>
        <v>1.8290076335877863E-2</v>
      </c>
      <c r="EX130" s="31">
        <f t="shared" si="47"/>
        <v>1.9242902208201892E-2</v>
      </c>
      <c r="EY130" s="31">
        <f t="shared" si="48"/>
        <v>1.7849293563579279E-2</v>
      </c>
      <c r="EZ130" s="31">
        <f t="shared" si="49"/>
        <v>1.8548895899053629E-2</v>
      </c>
      <c r="FA130" s="31">
        <f t="shared" si="50"/>
        <v>1.794392523364486E-2</v>
      </c>
      <c r="FB130" s="50">
        <f t="shared" si="51"/>
        <v>2.0483091787439612E-2</v>
      </c>
      <c r="FC130" s="50">
        <f t="shared" si="52"/>
        <v>1.7866449511400651E-2</v>
      </c>
      <c r="FD130" s="50">
        <f t="shared" si="53"/>
        <v>1.7145135566188199E-2</v>
      </c>
    </row>
    <row r="131" spans="1:160" ht="15" x14ac:dyDescent="0.25">
      <c r="A131" s="17" t="s">
        <v>180</v>
      </c>
      <c r="B131" s="19">
        <v>6334</v>
      </c>
      <c r="C131" s="19">
        <v>6241</v>
      </c>
      <c r="D131" s="19">
        <v>6265</v>
      </c>
      <c r="E131" s="19">
        <v>6461</v>
      </c>
      <c r="F131" s="19">
        <v>6457</v>
      </c>
      <c r="G131" s="19">
        <v>6377</v>
      </c>
      <c r="H131" s="19">
        <v>6475</v>
      </c>
      <c r="I131" s="19">
        <v>6663</v>
      </c>
      <c r="J131" s="19">
        <v>6795</v>
      </c>
      <c r="K131" s="19">
        <v>6802</v>
      </c>
      <c r="L131" s="19">
        <v>6736</v>
      </c>
      <c r="M131" s="19">
        <v>6660</v>
      </c>
      <c r="N131" s="19">
        <v>6792</v>
      </c>
      <c r="O131" s="19">
        <v>7050</v>
      </c>
      <c r="P131" s="19">
        <v>6773</v>
      </c>
      <c r="Q131" s="19">
        <v>6804</v>
      </c>
      <c r="R131" s="19">
        <v>6811</v>
      </c>
      <c r="S131" s="19">
        <v>6695</v>
      </c>
      <c r="T131" s="19">
        <v>6635</v>
      </c>
      <c r="U131" s="19">
        <v>6541</v>
      </c>
      <c r="V131" s="19">
        <v>6456</v>
      </c>
      <c r="W131" s="19">
        <v>6233</v>
      </c>
      <c r="X131" s="19">
        <v>6132</v>
      </c>
      <c r="Y131" s="19">
        <v>6023</v>
      </c>
      <c r="Z131" s="19">
        <v>5961</v>
      </c>
      <c r="AA131" s="19">
        <v>6268</v>
      </c>
      <c r="AB131" s="19">
        <v>6332</v>
      </c>
      <c r="AC131" s="19">
        <v>6249</v>
      </c>
      <c r="AD131" s="19">
        <v>5697</v>
      </c>
      <c r="AE131" s="19">
        <v>5269</v>
      </c>
      <c r="AF131" s="19">
        <v>5351</v>
      </c>
      <c r="AG131" s="19">
        <v>5367</v>
      </c>
      <c r="AH131" s="19">
        <v>5510</v>
      </c>
      <c r="AI131" s="19">
        <v>5290</v>
      </c>
      <c r="AJ131" s="19">
        <v>5288</v>
      </c>
      <c r="AK131" s="19">
        <v>5329</v>
      </c>
      <c r="AL131" s="19">
        <v>5435</v>
      </c>
      <c r="AM131" s="19">
        <v>5635</v>
      </c>
      <c r="AN131" s="19">
        <v>5650</v>
      </c>
      <c r="AO131" s="19">
        <v>5795</v>
      </c>
      <c r="AP131" s="19">
        <v>5868</v>
      </c>
      <c r="AQ131" s="19">
        <v>6135</v>
      </c>
      <c r="AR131" s="19">
        <v>6469</v>
      </c>
      <c r="AS131" s="19">
        <v>6925</v>
      </c>
      <c r="AT131" s="19">
        <v>7805</v>
      </c>
      <c r="AU131" s="19">
        <v>8331</v>
      </c>
      <c r="AV131" s="19">
        <v>8715</v>
      </c>
      <c r="AW131" s="19">
        <v>8751</v>
      </c>
      <c r="AX131" s="19">
        <v>8819</v>
      </c>
      <c r="AY131" s="19">
        <v>9050</v>
      </c>
      <c r="AZ131" s="19">
        <v>9118</v>
      </c>
      <c r="BA131" s="19">
        <v>9445</v>
      </c>
      <c r="BB131" s="19">
        <v>9380</v>
      </c>
      <c r="BC131" s="19">
        <v>9268</v>
      </c>
      <c r="BD131" s="19">
        <v>9219</v>
      </c>
      <c r="BE131" s="19">
        <v>9371</v>
      </c>
      <c r="BF131" s="19">
        <v>9647</v>
      </c>
      <c r="BG131" s="19">
        <v>9753</v>
      </c>
      <c r="BH131" s="19">
        <v>9634</v>
      </c>
      <c r="BI131" s="19">
        <v>9371</v>
      </c>
      <c r="BJ131" s="19">
        <v>9170</v>
      </c>
      <c r="BK131" s="19">
        <v>9141</v>
      </c>
      <c r="BL131" s="19">
        <v>9233</v>
      </c>
      <c r="BM131" s="19">
        <v>9261</v>
      </c>
      <c r="BN131" s="19">
        <v>9234</v>
      </c>
      <c r="BO131" s="19">
        <v>9172</v>
      </c>
      <c r="BP131" s="19">
        <v>9097</v>
      </c>
      <c r="BQ131" s="19">
        <v>9354</v>
      </c>
      <c r="BR131" s="19">
        <v>9727</v>
      </c>
      <c r="BS131" s="19">
        <v>9836</v>
      </c>
      <c r="BT131" s="19">
        <v>10162</v>
      </c>
      <c r="BU131" s="19">
        <v>10146</v>
      </c>
      <c r="BV131" s="19">
        <v>10002</v>
      </c>
      <c r="BW131" s="19">
        <v>10361</v>
      </c>
      <c r="BX131" s="19">
        <v>10525</v>
      </c>
      <c r="BY131" s="19">
        <v>10733</v>
      </c>
      <c r="BZ131" s="19">
        <v>10803</v>
      </c>
      <c r="CA131" s="19">
        <v>10703</v>
      </c>
      <c r="CB131" s="19">
        <v>10721</v>
      </c>
      <c r="CC131" s="19">
        <v>10551</v>
      </c>
      <c r="CD131" s="19">
        <v>10787</v>
      </c>
      <c r="CE131" s="19">
        <v>10533</v>
      </c>
      <c r="CF131" s="19">
        <v>10263</v>
      </c>
      <c r="CG131" s="19">
        <v>10033</v>
      </c>
      <c r="CH131" s="49">
        <v>9992</v>
      </c>
      <c r="CI131" s="49">
        <v>9956</v>
      </c>
      <c r="CJ131" s="49">
        <v>9839</v>
      </c>
      <c r="CK131" s="49">
        <v>9984</v>
      </c>
      <c r="CL131" s="49">
        <v>10151</v>
      </c>
      <c r="CM131" s="49">
        <v>10112</v>
      </c>
      <c r="CN131" s="49">
        <v>10149</v>
      </c>
      <c r="CO131" s="17" t="s">
        <v>180</v>
      </c>
      <c r="CT131" t="s">
        <v>180</v>
      </c>
      <c r="CV131" t="s">
        <v>180</v>
      </c>
      <c r="CX131">
        <v>138600</v>
      </c>
      <c r="CY131">
        <v>140100</v>
      </c>
      <c r="CZ131">
        <v>136000</v>
      </c>
      <c r="DA131">
        <v>138100</v>
      </c>
      <c r="DB131">
        <v>139000</v>
      </c>
      <c r="DC131">
        <v>134200</v>
      </c>
      <c r="DD131">
        <v>136500</v>
      </c>
      <c r="DE131">
        <v>131100</v>
      </c>
      <c r="DF131">
        <v>131500</v>
      </c>
      <c r="DG131">
        <v>133100</v>
      </c>
      <c r="DH131">
        <v>135800</v>
      </c>
      <c r="DI131">
        <v>137000</v>
      </c>
      <c r="DJ131">
        <v>135500</v>
      </c>
      <c r="DK131">
        <v>133200</v>
      </c>
      <c r="DL131">
        <v>129800</v>
      </c>
      <c r="DM131">
        <v>128300</v>
      </c>
      <c r="DN131">
        <v>130800</v>
      </c>
      <c r="DO131">
        <v>131700</v>
      </c>
      <c r="DP131">
        <v>132000</v>
      </c>
      <c r="DQ131">
        <v>130800</v>
      </c>
      <c r="DR131">
        <v>131200</v>
      </c>
      <c r="DS131">
        <v>133900</v>
      </c>
      <c r="DT131">
        <v>136500</v>
      </c>
      <c r="DU131">
        <v>141600</v>
      </c>
      <c r="DV131">
        <v>141000</v>
      </c>
      <c r="DW131">
        <v>139400</v>
      </c>
      <c r="DX131">
        <v>139900</v>
      </c>
      <c r="DY131" s="19"/>
      <c r="DZ131" s="19"/>
      <c r="EA131" s="19"/>
      <c r="EB131" s="19"/>
      <c r="ED131" s="31">
        <f t="shared" si="27"/>
        <v>4.9076479076479079E-2</v>
      </c>
      <c r="EE131" s="31">
        <f t="shared" si="28"/>
        <v>4.8479657387580297E-2</v>
      </c>
      <c r="EF131" s="31">
        <f t="shared" si="29"/>
        <v>5.0029411764705885E-2</v>
      </c>
      <c r="EG131" s="31">
        <f t="shared" si="30"/>
        <v>4.8044895003620566E-2</v>
      </c>
      <c r="EH131" s="31">
        <f t="shared" si="31"/>
        <v>4.4841726618705037E-2</v>
      </c>
      <c r="EI131" s="31">
        <f t="shared" si="32"/>
        <v>4.4418777943368105E-2</v>
      </c>
      <c r="EJ131" s="31">
        <f t="shared" si="33"/>
        <v>4.5780219780219782E-2</v>
      </c>
      <c r="EK131" s="31">
        <f t="shared" si="34"/>
        <v>4.0816170861937451E-2</v>
      </c>
      <c r="EL131" s="31">
        <f t="shared" si="35"/>
        <v>4.0228136882129277E-2</v>
      </c>
      <c r="EM131" s="31">
        <f t="shared" si="36"/>
        <v>4.0833959429000755E-2</v>
      </c>
      <c r="EN131" s="31">
        <f t="shared" si="37"/>
        <v>4.2673048600883653E-2</v>
      </c>
      <c r="EO131" s="31">
        <f t="shared" si="38"/>
        <v>4.7218978102189779E-2</v>
      </c>
      <c r="EP131" s="31">
        <f t="shared" si="39"/>
        <v>6.1483394833948338E-2</v>
      </c>
      <c r="EQ131" s="31">
        <f t="shared" si="40"/>
        <v>6.6208708708708708E-2</v>
      </c>
      <c r="ER131" s="31">
        <f t="shared" si="41"/>
        <v>7.2765793528505388E-2</v>
      </c>
      <c r="ES131" s="31">
        <f t="shared" si="42"/>
        <v>7.1855027279812939E-2</v>
      </c>
      <c r="ET131" s="31">
        <f t="shared" si="43"/>
        <v>7.4564220183486241E-2</v>
      </c>
      <c r="EU131" s="31">
        <f t="shared" si="44"/>
        <v>6.9627942293090356E-2</v>
      </c>
      <c r="EV131" s="31">
        <f t="shared" si="45"/>
        <v>7.0159090909090907E-2</v>
      </c>
      <c r="EW131" s="31">
        <f t="shared" si="46"/>
        <v>6.9548929663608566E-2</v>
      </c>
      <c r="EX131" s="31">
        <f t="shared" si="47"/>
        <v>7.4969512195121948E-2</v>
      </c>
      <c r="EY131" s="31">
        <f t="shared" si="48"/>
        <v>7.4697535474234508E-2</v>
      </c>
      <c r="EZ131" s="31">
        <f t="shared" si="49"/>
        <v>7.8630036630036634E-2</v>
      </c>
      <c r="FA131" s="31">
        <f t="shared" si="50"/>
        <v>7.5713276836158194E-2</v>
      </c>
      <c r="FB131" s="50">
        <f t="shared" si="51"/>
        <v>7.4702127659574472E-2</v>
      </c>
      <c r="FC131" s="50">
        <f t="shared" si="52"/>
        <v>7.1678622668579633E-2</v>
      </c>
      <c r="FD131" s="50">
        <f t="shared" si="53"/>
        <v>7.136526090064331E-2</v>
      </c>
    </row>
    <row r="132" spans="1:160" ht="15" x14ac:dyDescent="0.25">
      <c r="A132" s="17" t="s">
        <v>181</v>
      </c>
      <c r="B132" s="19">
        <v>1015</v>
      </c>
      <c r="C132" s="19">
        <v>1001</v>
      </c>
      <c r="D132" s="19">
        <v>1034</v>
      </c>
      <c r="E132" s="19">
        <v>1003</v>
      </c>
      <c r="F132" s="19">
        <v>997</v>
      </c>
      <c r="G132" s="19">
        <v>1048</v>
      </c>
      <c r="H132" s="19">
        <v>1047</v>
      </c>
      <c r="I132" s="19">
        <v>1094</v>
      </c>
      <c r="J132" s="19">
        <v>1143</v>
      </c>
      <c r="K132" s="19">
        <v>1167</v>
      </c>
      <c r="L132" s="19">
        <v>1153</v>
      </c>
      <c r="M132" s="19">
        <v>1128</v>
      </c>
      <c r="N132" s="19">
        <v>1167</v>
      </c>
      <c r="O132" s="19">
        <v>1181</v>
      </c>
      <c r="P132" s="19">
        <v>1165</v>
      </c>
      <c r="Q132" s="19">
        <v>1180</v>
      </c>
      <c r="R132" s="19">
        <v>1198</v>
      </c>
      <c r="S132" s="19">
        <v>1195</v>
      </c>
      <c r="T132" s="19">
        <v>1181</v>
      </c>
      <c r="U132" s="19">
        <v>1227</v>
      </c>
      <c r="V132" s="19">
        <v>1290</v>
      </c>
      <c r="W132" s="19">
        <v>1270</v>
      </c>
      <c r="X132" s="19">
        <v>1244</v>
      </c>
      <c r="Y132" s="19">
        <v>1197</v>
      </c>
      <c r="Z132" s="19">
        <v>1164</v>
      </c>
      <c r="AA132" s="19">
        <v>1070</v>
      </c>
      <c r="AB132" s="19">
        <v>1087</v>
      </c>
      <c r="AC132" s="19">
        <v>1027</v>
      </c>
      <c r="AD132" s="19">
        <v>1000</v>
      </c>
      <c r="AE132" s="19">
        <v>1006</v>
      </c>
      <c r="AF132" s="19">
        <v>1013</v>
      </c>
      <c r="AG132" s="19">
        <v>1046</v>
      </c>
      <c r="AH132" s="19">
        <v>1058</v>
      </c>
      <c r="AI132" s="19">
        <v>1018</v>
      </c>
      <c r="AJ132" s="19">
        <v>1035</v>
      </c>
      <c r="AK132" s="19">
        <v>1029</v>
      </c>
      <c r="AL132" s="19">
        <v>1057</v>
      </c>
      <c r="AM132" s="19">
        <v>1104</v>
      </c>
      <c r="AN132" s="19">
        <v>1177</v>
      </c>
      <c r="AO132" s="19">
        <v>1251</v>
      </c>
      <c r="AP132" s="19">
        <v>1316</v>
      </c>
      <c r="AQ132" s="19">
        <v>1439</v>
      </c>
      <c r="AR132" s="19">
        <v>1607</v>
      </c>
      <c r="AS132" s="19">
        <v>1818</v>
      </c>
      <c r="AT132" s="19">
        <v>2109</v>
      </c>
      <c r="AU132" s="19">
        <v>2217</v>
      </c>
      <c r="AV132" s="19">
        <v>2356</v>
      </c>
      <c r="AW132" s="19">
        <v>2342</v>
      </c>
      <c r="AX132" s="19">
        <v>2334</v>
      </c>
      <c r="AY132" s="19">
        <v>2355</v>
      </c>
      <c r="AZ132" s="19">
        <v>2392</v>
      </c>
      <c r="BA132" s="19">
        <v>2397</v>
      </c>
      <c r="BB132" s="19">
        <v>2428</v>
      </c>
      <c r="BC132" s="19">
        <v>2429</v>
      </c>
      <c r="BD132" s="19">
        <v>2374</v>
      </c>
      <c r="BE132" s="19">
        <v>2486</v>
      </c>
      <c r="BF132" s="19">
        <v>2502</v>
      </c>
      <c r="BG132" s="19">
        <v>2436</v>
      </c>
      <c r="BH132" s="19">
        <v>2377</v>
      </c>
      <c r="BI132" s="19">
        <v>2224</v>
      </c>
      <c r="BJ132" s="19">
        <v>2099</v>
      </c>
      <c r="BK132" s="19">
        <v>2079</v>
      </c>
      <c r="BL132" s="19">
        <v>2065</v>
      </c>
      <c r="BM132" s="19">
        <v>2041</v>
      </c>
      <c r="BN132" s="19">
        <v>2067</v>
      </c>
      <c r="BO132" s="19">
        <v>2040</v>
      </c>
      <c r="BP132" s="19">
        <v>2043</v>
      </c>
      <c r="BQ132" s="19">
        <v>2095</v>
      </c>
      <c r="BR132" s="19">
        <v>2147</v>
      </c>
      <c r="BS132" s="19">
        <v>2125</v>
      </c>
      <c r="BT132" s="19">
        <v>2087</v>
      </c>
      <c r="BU132" s="19">
        <v>2042</v>
      </c>
      <c r="BV132" s="19">
        <v>2044</v>
      </c>
      <c r="BW132" s="19">
        <v>2152</v>
      </c>
      <c r="BX132" s="19">
        <v>2237</v>
      </c>
      <c r="BY132" s="19">
        <v>2257</v>
      </c>
      <c r="BZ132" s="19">
        <v>2291</v>
      </c>
      <c r="CA132" s="19">
        <v>2305</v>
      </c>
      <c r="CB132" s="19">
        <v>2323</v>
      </c>
      <c r="CC132" s="19">
        <v>2355</v>
      </c>
      <c r="CD132" s="19">
        <v>2415</v>
      </c>
      <c r="CE132" s="19">
        <v>2326</v>
      </c>
      <c r="CF132" s="19">
        <v>2284</v>
      </c>
      <c r="CG132" s="19">
        <v>2270</v>
      </c>
      <c r="CH132" s="49">
        <v>2168</v>
      </c>
      <c r="CI132" s="49">
        <v>2173</v>
      </c>
      <c r="CJ132" s="49">
        <v>2092</v>
      </c>
      <c r="CK132" s="49">
        <v>2098</v>
      </c>
      <c r="CL132" s="49">
        <v>2119</v>
      </c>
      <c r="CM132" s="49">
        <v>2155</v>
      </c>
      <c r="CN132" s="49">
        <v>2168</v>
      </c>
      <c r="CO132" s="17" t="s">
        <v>181</v>
      </c>
      <c r="CT132" t="s">
        <v>181</v>
      </c>
      <c r="CV132" t="s">
        <v>181</v>
      </c>
      <c r="CX132">
        <v>63800</v>
      </c>
      <c r="CY132">
        <v>64300</v>
      </c>
      <c r="CZ132">
        <v>62900</v>
      </c>
      <c r="DA132">
        <v>61200</v>
      </c>
      <c r="DB132">
        <v>58200</v>
      </c>
      <c r="DC132">
        <v>58100</v>
      </c>
      <c r="DD132">
        <v>58700</v>
      </c>
      <c r="DE132">
        <v>60300</v>
      </c>
      <c r="DF132">
        <v>61000</v>
      </c>
      <c r="DG132">
        <v>60000</v>
      </c>
      <c r="DH132">
        <v>61000</v>
      </c>
      <c r="DI132">
        <v>60600</v>
      </c>
      <c r="DJ132">
        <v>62400</v>
      </c>
      <c r="DK132">
        <v>62500</v>
      </c>
      <c r="DL132">
        <v>60200</v>
      </c>
      <c r="DM132">
        <v>60200</v>
      </c>
      <c r="DN132">
        <v>59700</v>
      </c>
      <c r="DO132">
        <v>59300</v>
      </c>
      <c r="DP132">
        <v>57900</v>
      </c>
      <c r="DQ132">
        <v>60200</v>
      </c>
      <c r="DR132">
        <v>59900</v>
      </c>
      <c r="DS132">
        <v>60600</v>
      </c>
      <c r="DT132">
        <v>62100</v>
      </c>
      <c r="DU132">
        <v>60400</v>
      </c>
      <c r="DV132">
        <v>61800</v>
      </c>
      <c r="DW132">
        <v>61400</v>
      </c>
      <c r="DX132">
        <v>64200</v>
      </c>
      <c r="DY132" s="19"/>
      <c r="DZ132" s="19"/>
      <c r="EA132" s="19"/>
      <c r="EB132" s="19"/>
      <c r="ED132" s="31">
        <f t="shared" si="27"/>
        <v>1.829153605015674E-2</v>
      </c>
      <c r="EE132" s="31">
        <f t="shared" si="28"/>
        <v>1.8149300155520996E-2</v>
      </c>
      <c r="EF132" s="31">
        <f t="shared" si="29"/>
        <v>1.8759936406995231E-2</v>
      </c>
      <c r="EG132" s="31">
        <f t="shared" si="30"/>
        <v>1.9297385620915031E-2</v>
      </c>
      <c r="EH132" s="31">
        <f t="shared" si="31"/>
        <v>2.1821305841924397E-2</v>
      </c>
      <c r="EI132" s="31">
        <f t="shared" si="32"/>
        <v>2.0034423407917383E-2</v>
      </c>
      <c r="EJ132" s="31">
        <f t="shared" si="33"/>
        <v>1.7495741056218057E-2</v>
      </c>
      <c r="EK132" s="31">
        <f t="shared" si="34"/>
        <v>1.679933665008292E-2</v>
      </c>
      <c r="EL132" s="31">
        <f t="shared" si="35"/>
        <v>1.6688524590163935E-2</v>
      </c>
      <c r="EM132" s="31">
        <f t="shared" si="36"/>
        <v>1.7616666666666666E-2</v>
      </c>
      <c r="EN132" s="31">
        <f t="shared" si="37"/>
        <v>2.0508196721311475E-2</v>
      </c>
      <c r="EO132" s="31">
        <f t="shared" si="38"/>
        <v>2.651815181518152E-2</v>
      </c>
      <c r="EP132" s="31">
        <f t="shared" si="39"/>
        <v>3.5528846153846154E-2</v>
      </c>
      <c r="EQ132" s="31">
        <f t="shared" si="40"/>
        <v>3.7344000000000002E-2</v>
      </c>
      <c r="ER132" s="31">
        <f t="shared" si="41"/>
        <v>3.9817275747508304E-2</v>
      </c>
      <c r="ES132" s="31">
        <f t="shared" si="42"/>
        <v>3.9435215946843856E-2</v>
      </c>
      <c r="ET132" s="31">
        <f t="shared" si="43"/>
        <v>4.0804020100502512E-2</v>
      </c>
      <c r="EU132" s="31">
        <f t="shared" si="44"/>
        <v>3.5396290050590216E-2</v>
      </c>
      <c r="EV132" s="31">
        <f t="shared" si="45"/>
        <v>3.5250431778929191E-2</v>
      </c>
      <c r="EW132" s="31">
        <f t="shared" si="46"/>
        <v>3.3936877076411957E-2</v>
      </c>
      <c r="EX132" s="31">
        <f t="shared" si="47"/>
        <v>3.5475792988313853E-2</v>
      </c>
      <c r="EY132" s="31">
        <f t="shared" si="48"/>
        <v>3.3729372937293729E-2</v>
      </c>
      <c r="EZ132" s="31">
        <f t="shared" si="49"/>
        <v>3.6344605475040259E-2</v>
      </c>
      <c r="FA132" s="31">
        <f t="shared" si="50"/>
        <v>3.8460264900662254E-2</v>
      </c>
      <c r="FB132" s="50">
        <f t="shared" si="51"/>
        <v>3.7637540453074436E-2</v>
      </c>
      <c r="FC132" s="50">
        <f t="shared" si="52"/>
        <v>3.5309446254071661E-2</v>
      </c>
      <c r="FD132" s="50">
        <f t="shared" si="53"/>
        <v>3.2679127725856696E-2</v>
      </c>
    </row>
    <row r="133" spans="1:160" ht="15" x14ac:dyDescent="0.25">
      <c r="A133" s="17" t="s">
        <v>182</v>
      </c>
      <c r="B133" s="19">
        <v>346</v>
      </c>
      <c r="C133" s="19">
        <v>357</v>
      </c>
      <c r="D133" s="19">
        <v>364</v>
      </c>
      <c r="E133" s="19">
        <v>360</v>
      </c>
      <c r="F133" s="19">
        <v>383</v>
      </c>
      <c r="G133" s="19">
        <v>380</v>
      </c>
      <c r="H133" s="19">
        <v>410</v>
      </c>
      <c r="I133" s="19">
        <v>443</v>
      </c>
      <c r="J133" s="19">
        <v>441</v>
      </c>
      <c r="K133" s="19">
        <v>422</v>
      </c>
      <c r="L133" s="19">
        <v>397</v>
      </c>
      <c r="M133" s="19">
        <v>370</v>
      </c>
      <c r="N133" s="19">
        <v>353</v>
      </c>
      <c r="O133" s="19">
        <v>396</v>
      </c>
      <c r="P133" s="19">
        <v>369</v>
      </c>
      <c r="Q133" s="19">
        <v>428</v>
      </c>
      <c r="R133" s="19">
        <v>431</v>
      </c>
      <c r="S133" s="19">
        <v>423</v>
      </c>
      <c r="T133" s="19">
        <v>406</v>
      </c>
      <c r="U133" s="19">
        <v>405</v>
      </c>
      <c r="V133" s="19">
        <v>383</v>
      </c>
      <c r="W133" s="19">
        <v>379</v>
      </c>
      <c r="X133" s="19">
        <v>352</v>
      </c>
      <c r="Y133" s="19">
        <v>337</v>
      </c>
      <c r="Z133" s="19">
        <v>346</v>
      </c>
      <c r="AA133" s="19">
        <v>353</v>
      </c>
      <c r="AB133" s="19">
        <v>355</v>
      </c>
      <c r="AC133" s="19">
        <v>323</v>
      </c>
      <c r="AD133" s="19">
        <v>322</v>
      </c>
      <c r="AE133" s="19">
        <v>301</v>
      </c>
      <c r="AF133" s="19">
        <v>290</v>
      </c>
      <c r="AG133" s="19">
        <v>338</v>
      </c>
      <c r="AH133" s="19">
        <v>334</v>
      </c>
      <c r="AI133" s="19">
        <v>305</v>
      </c>
      <c r="AJ133" s="19">
        <v>328</v>
      </c>
      <c r="AK133" s="19">
        <v>313</v>
      </c>
      <c r="AL133" s="19">
        <v>339</v>
      </c>
      <c r="AM133" s="19">
        <v>375</v>
      </c>
      <c r="AN133" s="19">
        <v>413</v>
      </c>
      <c r="AO133" s="19">
        <v>436</v>
      </c>
      <c r="AP133" s="19">
        <v>447</v>
      </c>
      <c r="AQ133" s="19">
        <v>518</v>
      </c>
      <c r="AR133" s="19">
        <v>547</v>
      </c>
      <c r="AS133" s="19">
        <v>641</v>
      </c>
      <c r="AT133" s="19">
        <v>837</v>
      </c>
      <c r="AU133" s="19">
        <v>876</v>
      </c>
      <c r="AV133" s="19">
        <v>941</v>
      </c>
      <c r="AW133" s="19">
        <v>948</v>
      </c>
      <c r="AX133" s="19">
        <v>924</v>
      </c>
      <c r="AY133" s="19">
        <v>956</v>
      </c>
      <c r="AZ133" s="19">
        <v>967</v>
      </c>
      <c r="BA133" s="19">
        <v>987</v>
      </c>
      <c r="BB133" s="19">
        <v>957</v>
      </c>
      <c r="BC133" s="19">
        <v>926</v>
      </c>
      <c r="BD133" s="19">
        <v>892</v>
      </c>
      <c r="BE133" s="19">
        <v>947</v>
      </c>
      <c r="BF133" s="19">
        <v>950</v>
      </c>
      <c r="BG133" s="19">
        <v>917</v>
      </c>
      <c r="BH133" s="19">
        <v>866</v>
      </c>
      <c r="BI133" s="19">
        <v>811</v>
      </c>
      <c r="BJ133" s="19">
        <v>763</v>
      </c>
      <c r="BK133" s="19">
        <v>795</v>
      </c>
      <c r="BL133" s="19">
        <v>809</v>
      </c>
      <c r="BM133" s="19">
        <v>790</v>
      </c>
      <c r="BN133" s="19">
        <v>763</v>
      </c>
      <c r="BO133" s="19">
        <v>750</v>
      </c>
      <c r="BP133" s="19">
        <v>747</v>
      </c>
      <c r="BQ133" s="19">
        <v>775</v>
      </c>
      <c r="BR133" s="19">
        <v>826</v>
      </c>
      <c r="BS133" s="19">
        <v>844</v>
      </c>
      <c r="BT133" s="19">
        <v>782</v>
      </c>
      <c r="BU133" s="19">
        <v>781</v>
      </c>
      <c r="BV133" s="19">
        <v>727</v>
      </c>
      <c r="BW133" s="19">
        <v>726</v>
      </c>
      <c r="BX133" s="19">
        <v>741</v>
      </c>
      <c r="BY133" s="19">
        <v>762</v>
      </c>
      <c r="BZ133" s="19">
        <v>789</v>
      </c>
      <c r="CA133" s="19">
        <v>762</v>
      </c>
      <c r="CB133" s="19">
        <v>789</v>
      </c>
      <c r="CC133" s="19">
        <v>779</v>
      </c>
      <c r="CD133" s="19">
        <v>836</v>
      </c>
      <c r="CE133" s="19">
        <v>853</v>
      </c>
      <c r="CF133" s="19">
        <v>760</v>
      </c>
      <c r="CG133" s="19">
        <v>799</v>
      </c>
      <c r="CH133" s="49">
        <v>807</v>
      </c>
      <c r="CI133" s="49">
        <v>763</v>
      </c>
      <c r="CJ133" s="49">
        <v>796</v>
      </c>
      <c r="CK133" s="49">
        <v>825</v>
      </c>
      <c r="CL133" s="49">
        <v>855</v>
      </c>
      <c r="CM133" s="49">
        <v>813</v>
      </c>
      <c r="CN133" s="49">
        <v>771</v>
      </c>
      <c r="CO133" s="17" t="s">
        <v>182</v>
      </c>
      <c r="CT133" t="s">
        <v>182</v>
      </c>
      <c r="CV133" t="s">
        <v>182</v>
      </c>
      <c r="CX133">
        <v>36100</v>
      </c>
      <c r="CY133">
        <v>35800</v>
      </c>
      <c r="CZ133">
        <v>34800</v>
      </c>
      <c r="DA133">
        <v>34200</v>
      </c>
      <c r="DB133">
        <v>34100</v>
      </c>
      <c r="DC133">
        <v>33700</v>
      </c>
      <c r="DD133">
        <v>35300</v>
      </c>
      <c r="DE133">
        <v>36400</v>
      </c>
      <c r="DF133">
        <v>36100</v>
      </c>
      <c r="DG133">
        <v>36600</v>
      </c>
      <c r="DH133">
        <v>37600</v>
      </c>
      <c r="DI133">
        <v>38100</v>
      </c>
      <c r="DJ133">
        <v>37200</v>
      </c>
      <c r="DK133">
        <v>36500</v>
      </c>
      <c r="DL133">
        <v>37100</v>
      </c>
      <c r="DM133">
        <v>35200</v>
      </c>
      <c r="DN133">
        <v>35900</v>
      </c>
      <c r="DO133">
        <v>35800</v>
      </c>
      <c r="DP133">
        <v>36000</v>
      </c>
      <c r="DQ133">
        <v>37800</v>
      </c>
      <c r="DR133">
        <v>37600</v>
      </c>
      <c r="DS133">
        <v>38700</v>
      </c>
      <c r="DT133">
        <v>38800</v>
      </c>
      <c r="DU133">
        <v>37300</v>
      </c>
      <c r="DV133">
        <v>37600</v>
      </c>
      <c r="DW133">
        <v>38700</v>
      </c>
      <c r="DX133">
        <v>37500</v>
      </c>
      <c r="DY133" s="19"/>
      <c r="DZ133" s="19"/>
      <c r="EA133" s="19"/>
      <c r="EB133" s="19"/>
      <c r="ED133" s="31">
        <f t="shared" si="27"/>
        <v>1.1689750692520776E-2</v>
      </c>
      <c r="EE133" s="31">
        <f t="shared" si="28"/>
        <v>9.8603351955307266E-3</v>
      </c>
      <c r="EF133" s="31">
        <f t="shared" si="29"/>
        <v>1.2298850574712644E-2</v>
      </c>
      <c r="EG133" s="31">
        <f t="shared" si="30"/>
        <v>1.1871345029239765E-2</v>
      </c>
      <c r="EH133" s="31">
        <f t="shared" si="31"/>
        <v>1.1114369501466275E-2</v>
      </c>
      <c r="EI133" s="31">
        <f t="shared" si="32"/>
        <v>1.0267062314540059E-2</v>
      </c>
      <c r="EJ133" s="31">
        <f t="shared" si="33"/>
        <v>9.1501416430594899E-3</v>
      </c>
      <c r="EK133" s="31">
        <f t="shared" si="34"/>
        <v>7.9670329670329665E-3</v>
      </c>
      <c r="EL133" s="31">
        <f t="shared" si="35"/>
        <v>8.4487534626038786E-3</v>
      </c>
      <c r="EM133" s="31">
        <f t="shared" si="36"/>
        <v>9.2622950819672128E-3</v>
      </c>
      <c r="EN133" s="31">
        <f t="shared" si="37"/>
        <v>1.1595744680851065E-2</v>
      </c>
      <c r="EO133" s="31">
        <f t="shared" si="38"/>
        <v>1.4356955380577428E-2</v>
      </c>
      <c r="EP133" s="31">
        <f t="shared" si="39"/>
        <v>2.3548387096774193E-2</v>
      </c>
      <c r="EQ133" s="31">
        <f t="shared" si="40"/>
        <v>2.5315068493150687E-2</v>
      </c>
      <c r="ER133" s="31">
        <f t="shared" si="41"/>
        <v>2.6603773584905659E-2</v>
      </c>
      <c r="ES133" s="31">
        <f t="shared" si="42"/>
        <v>2.5340909090909091E-2</v>
      </c>
      <c r="ET133" s="31">
        <f t="shared" si="43"/>
        <v>2.5543175487465181E-2</v>
      </c>
      <c r="EU133" s="31">
        <f t="shared" si="44"/>
        <v>2.1312849162011174E-2</v>
      </c>
      <c r="EV133" s="31">
        <f t="shared" si="45"/>
        <v>2.1944444444444444E-2</v>
      </c>
      <c r="EW133" s="31">
        <f t="shared" si="46"/>
        <v>1.9761904761904762E-2</v>
      </c>
      <c r="EX133" s="31">
        <f t="shared" si="47"/>
        <v>2.2446808510638298E-2</v>
      </c>
      <c r="EY133" s="31">
        <f t="shared" si="48"/>
        <v>1.8785529715762275E-2</v>
      </c>
      <c r="EZ133" s="31">
        <f t="shared" si="49"/>
        <v>1.9639175257731959E-2</v>
      </c>
      <c r="FA133" s="31">
        <f t="shared" si="50"/>
        <v>2.1152815013404824E-2</v>
      </c>
      <c r="FB133" s="50">
        <f t="shared" si="51"/>
        <v>2.2686170212765956E-2</v>
      </c>
      <c r="FC133" s="50">
        <f t="shared" si="52"/>
        <v>2.0852713178294572E-2</v>
      </c>
      <c r="FD133" s="50">
        <f t="shared" si="53"/>
        <v>2.1999999999999999E-2</v>
      </c>
    </row>
    <row r="134" spans="1:160" ht="15" x14ac:dyDescent="0.25">
      <c r="A134" s="17" t="s">
        <v>183</v>
      </c>
      <c r="B134" s="19">
        <v>1275</v>
      </c>
      <c r="C134" s="19">
        <v>1317</v>
      </c>
      <c r="D134" s="19">
        <v>1334</v>
      </c>
      <c r="E134" s="19">
        <v>1382</v>
      </c>
      <c r="F134" s="19">
        <v>1362</v>
      </c>
      <c r="G134" s="19">
        <v>1378</v>
      </c>
      <c r="H134" s="19">
        <v>1446</v>
      </c>
      <c r="I134" s="19">
        <v>1590</v>
      </c>
      <c r="J134" s="19">
        <v>1676</v>
      </c>
      <c r="K134" s="19">
        <v>1681</v>
      </c>
      <c r="L134" s="19">
        <v>1648</v>
      </c>
      <c r="M134" s="19">
        <v>1626</v>
      </c>
      <c r="N134" s="19">
        <v>1614</v>
      </c>
      <c r="O134" s="19">
        <v>1625</v>
      </c>
      <c r="P134" s="19">
        <v>1632</v>
      </c>
      <c r="Q134" s="19">
        <v>1600</v>
      </c>
      <c r="R134" s="19">
        <v>1565</v>
      </c>
      <c r="S134" s="19">
        <v>1556</v>
      </c>
      <c r="T134" s="19">
        <v>1547</v>
      </c>
      <c r="U134" s="19">
        <v>1668</v>
      </c>
      <c r="V134" s="19">
        <v>1683</v>
      </c>
      <c r="W134" s="19">
        <v>1682</v>
      </c>
      <c r="X134" s="19">
        <v>1626</v>
      </c>
      <c r="Y134" s="19">
        <v>1570</v>
      </c>
      <c r="Z134" s="19">
        <v>1508</v>
      </c>
      <c r="AA134" s="19">
        <v>1497</v>
      </c>
      <c r="AB134" s="19">
        <v>1508</v>
      </c>
      <c r="AC134" s="19">
        <v>1411</v>
      </c>
      <c r="AD134" s="19">
        <v>1340</v>
      </c>
      <c r="AE134" s="19">
        <v>1337</v>
      </c>
      <c r="AF134" s="19">
        <v>1310</v>
      </c>
      <c r="AG134" s="19">
        <v>1439</v>
      </c>
      <c r="AH134" s="19">
        <v>1485</v>
      </c>
      <c r="AI134" s="19">
        <v>1461</v>
      </c>
      <c r="AJ134" s="19">
        <v>1516</v>
      </c>
      <c r="AK134" s="19">
        <v>1477</v>
      </c>
      <c r="AL134" s="19">
        <v>1487</v>
      </c>
      <c r="AM134" s="19">
        <v>1609</v>
      </c>
      <c r="AN134" s="19">
        <v>1755</v>
      </c>
      <c r="AO134" s="19">
        <v>1849</v>
      </c>
      <c r="AP134" s="19">
        <v>1936</v>
      </c>
      <c r="AQ134" s="19">
        <v>2158</v>
      </c>
      <c r="AR134" s="19">
        <v>2360</v>
      </c>
      <c r="AS134" s="19">
        <v>2646</v>
      </c>
      <c r="AT134" s="19">
        <v>3077</v>
      </c>
      <c r="AU134" s="19">
        <v>3186</v>
      </c>
      <c r="AV134" s="19">
        <v>3245</v>
      </c>
      <c r="AW134" s="19">
        <v>3202</v>
      </c>
      <c r="AX134" s="19">
        <v>3094</v>
      </c>
      <c r="AY134" s="19">
        <v>3136</v>
      </c>
      <c r="AZ134" s="19">
        <v>3204</v>
      </c>
      <c r="BA134" s="19">
        <v>3240</v>
      </c>
      <c r="BB134" s="19">
        <v>3223</v>
      </c>
      <c r="BC134" s="19">
        <v>3205</v>
      </c>
      <c r="BD134" s="19">
        <v>3286</v>
      </c>
      <c r="BE134" s="19">
        <v>3404</v>
      </c>
      <c r="BF134" s="19">
        <v>3447</v>
      </c>
      <c r="BG134" s="19">
        <v>3302</v>
      </c>
      <c r="BH134" s="19">
        <v>3241</v>
      </c>
      <c r="BI134" s="19">
        <v>3057</v>
      </c>
      <c r="BJ134" s="19">
        <v>2992</v>
      </c>
      <c r="BK134" s="19">
        <v>2956</v>
      </c>
      <c r="BL134" s="19">
        <v>2921</v>
      </c>
      <c r="BM134" s="19">
        <v>2971</v>
      </c>
      <c r="BN134" s="19">
        <v>2852</v>
      </c>
      <c r="BO134" s="19">
        <v>2831</v>
      </c>
      <c r="BP134" s="19">
        <v>2860</v>
      </c>
      <c r="BQ134" s="19">
        <v>2968</v>
      </c>
      <c r="BR134" s="19">
        <v>2969</v>
      </c>
      <c r="BS134" s="19">
        <v>2968</v>
      </c>
      <c r="BT134" s="19">
        <v>2966</v>
      </c>
      <c r="BU134" s="19">
        <v>2900</v>
      </c>
      <c r="BV134" s="19">
        <v>2873</v>
      </c>
      <c r="BW134" s="19">
        <v>3003</v>
      </c>
      <c r="BX134" s="19">
        <v>3057</v>
      </c>
      <c r="BY134" s="19">
        <v>3118</v>
      </c>
      <c r="BZ134" s="19">
        <v>3006</v>
      </c>
      <c r="CA134" s="19">
        <v>3061</v>
      </c>
      <c r="CB134" s="19">
        <v>3045</v>
      </c>
      <c r="CC134" s="19">
        <v>3248</v>
      </c>
      <c r="CD134" s="19">
        <v>3277</v>
      </c>
      <c r="CE134" s="19">
        <v>3230</v>
      </c>
      <c r="CF134" s="19">
        <v>3137</v>
      </c>
      <c r="CG134" s="19">
        <v>3047</v>
      </c>
      <c r="CH134" s="49">
        <v>2951</v>
      </c>
      <c r="CI134" s="49">
        <v>2924</v>
      </c>
      <c r="CJ134" s="49">
        <v>2857</v>
      </c>
      <c r="CK134" s="49">
        <v>2883</v>
      </c>
      <c r="CL134" s="49">
        <v>2849</v>
      </c>
      <c r="CM134" s="49">
        <v>2824</v>
      </c>
      <c r="CN134" s="49">
        <v>2700</v>
      </c>
      <c r="CO134" s="17" t="s">
        <v>183</v>
      </c>
      <c r="CT134" t="s">
        <v>183</v>
      </c>
      <c r="CV134" t="s">
        <v>183</v>
      </c>
      <c r="CX134">
        <v>58600</v>
      </c>
      <c r="CY134">
        <v>57900</v>
      </c>
      <c r="CZ134">
        <v>56400</v>
      </c>
      <c r="DA134">
        <v>55800</v>
      </c>
      <c r="DB134">
        <v>57400</v>
      </c>
      <c r="DC134">
        <v>57700</v>
      </c>
      <c r="DD134">
        <v>59000</v>
      </c>
      <c r="DE134">
        <v>58800</v>
      </c>
      <c r="DF134">
        <v>57500</v>
      </c>
      <c r="DG134">
        <v>58400</v>
      </c>
      <c r="DH134">
        <v>60100</v>
      </c>
      <c r="DI134">
        <v>60100</v>
      </c>
      <c r="DJ134">
        <v>60700</v>
      </c>
      <c r="DK134">
        <v>60000</v>
      </c>
      <c r="DL134">
        <v>60100</v>
      </c>
      <c r="DM134">
        <v>59500</v>
      </c>
      <c r="DN134">
        <v>58200</v>
      </c>
      <c r="DO134">
        <v>58600</v>
      </c>
      <c r="DP134">
        <v>58900</v>
      </c>
      <c r="DQ134">
        <v>57500</v>
      </c>
      <c r="DR134">
        <v>57900</v>
      </c>
      <c r="DS134">
        <v>57800</v>
      </c>
      <c r="DT134">
        <v>57100</v>
      </c>
      <c r="DU134">
        <v>58100</v>
      </c>
      <c r="DV134">
        <v>57900</v>
      </c>
      <c r="DW134">
        <v>57700</v>
      </c>
      <c r="DX134">
        <v>59500</v>
      </c>
      <c r="DY134" s="19"/>
      <c r="DZ134" s="19"/>
      <c r="EA134" s="19"/>
      <c r="EB134" s="19"/>
      <c r="ED134" s="31">
        <f t="shared" si="27"/>
        <v>2.8686006825938568E-2</v>
      </c>
      <c r="EE134" s="31">
        <f t="shared" si="28"/>
        <v>2.7875647668393781E-2</v>
      </c>
      <c r="EF134" s="31">
        <f t="shared" si="29"/>
        <v>2.8368794326241134E-2</v>
      </c>
      <c r="EG134" s="31">
        <f t="shared" si="30"/>
        <v>2.7724014336917562E-2</v>
      </c>
      <c r="EH134" s="31">
        <f t="shared" si="31"/>
        <v>2.9303135888501742E-2</v>
      </c>
      <c r="EI134" s="31">
        <f t="shared" si="32"/>
        <v>2.6135181975736568E-2</v>
      </c>
      <c r="EJ134" s="31">
        <f t="shared" si="33"/>
        <v>2.3915254237288134E-2</v>
      </c>
      <c r="EK134" s="31">
        <f t="shared" si="34"/>
        <v>2.2278911564625851E-2</v>
      </c>
      <c r="EL134" s="31">
        <f t="shared" si="35"/>
        <v>2.5408695652173914E-2</v>
      </c>
      <c r="EM134" s="31">
        <f t="shared" si="36"/>
        <v>2.5462328767123288E-2</v>
      </c>
      <c r="EN134" s="31">
        <f t="shared" si="37"/>
        <v>3.0765391014975042E-2</v>
      </c>
      <c r="EO134" s="31">
        <f t="shared" si="38"/>
        <v>3.9267886855241262E-2</v>
      </c>
      <c r="EP134" s="31">
        <f t="shared" si="39"/>
        <v>5.2487644151565073E-2</v>
      </c>
      <c r="EQ134" s="31">
        <f t="shared" si="40"/>
        <v>5.1566666666666663E-2</v>
      </c>
      <c r="ER134" s="31">
        <f t="shared" si="41"/>
        <v>5.3910149750415977E-2</v>
      </c>
      <c r="ES134" s="31">
        <f t="shared" si="42"/>
        <v>5.5226890756302521E-2</v>
      </c>
      <c r="ET134" s="31">
        <f t="shared" si="43"/>
        <v>5.6735395189003439E-2</v>
      </c>
      <c r="EU134" s="31">
        <f t="shared" si="44"/>
        <v>5.1058020477815699E-2</v>
      </c>
      <c r="EV134" s="31">
        <f t="shared" si="45"/>
        <v>5.0441426146010188E-2</v>
      </c>
      <c r="EW134" s="31">
        <f t="shared" si="46"/>
        <v>4.9739130434782612E-2</v>
      </c>
      <c r="EX134" s="31">
        <f t="shared" si="47"/>
        <v>5.1260794473229704E-2</v>
      </c>
      <c r="EY134" s="31">
        <f t="shared" si="48"/>
        <v>4.9705882352941176E-2</v>
      </c>
      <c r="EZ134" s="31">
        <f t="shared" si="49"/>
        <v>5.4605954465849385E-2</v>
      </c>
      <c r="FA134" s="31">
        <f t="shared" si="50"/>
        <v>5.2409638554216868E-2</v>
      </c>
      <c r="FB134" s="50">
        <f t="shared" si="51"/>
        <v>5.5785837651122626E-2</v>
      </c>
      <c r="FC134" s="50">
        <f t="shared" si="52"/>
        <v>5.114384748700173E-2</v>
      </c>
      <c r="FD134" s="50">
        <f t="shared" si="53"/>
        <v>4.8453781512605043E-2</v>
      </c>
    </row>
    <row r="135" spans="1:160" ht="15" x14ac:dyDescent="0.25">
      <c r="A135" s="17" t="s">
        <v>184</v>
      </c>
      <c r="B135" s="19">
        <v>12173</v>
      </c>
      <c r="C135" s="19">
        <v>12163</v>
      </c>
      <c r="D135" s="19">
        <v>12410</v>
      </c>
      <c r="E135" s="19">
        <v>12526</v>
      </c>
      <c r="F135" s="19">
        <v>12637</v>
      </c>
      <c r="G135" s="19">
        <v>12655</v>
      </c>
      <c r="H135" s="19">
        <v>13072</v>
      </c>
      <c r="I135" s="19">
        <v>14151</v>
      </c>
      <c r="J135" s="19">
        <v>14933</v>
      </c>
      <c r="K135" s="19">
        <v>14804</v>
      </c>
      <c r="L135" s="19">
        <v>14751</v>
      </c>
      <c r="M135" s="19">
        <v>14060</v>
      </c>
      <c r="N135" s="19">
        <v>13813</v>
      </c>
      <c r="O135" s="19">
        <v>13994</v>
      </c>
      <c r="P135" s="19">
        <v>13924</v>
      </c>
      <c r="Q135" s="19">
        <v>14194</v>
      </c>
      <c r="R135" s="19">
        <v>14083</v>
      </c>
      <c r="S135" s="19">
        <v>14136</v>
      </c>
      <c r="T135" s="19">
        <v>14198</v>
      </c>
      <c r="U135" s="19">
        <v>14775</v>
      </c>
      <c r="V135" s="19">
        <v>15694</v>
      </c>
      <c r="W135" s="19">
        <v>15235</v>
      </c>
      <c r="X135" s="19">
        <v>14701</v>
      </c>
      <c r="Y135" s="19">
        <v>14201</v>
      </c>
      <c r="Z135" s="19">
        <v>13672</v>
      </c>
      <c r="AA135" s="19">
        <v>13151</v>
      </c>
      <c r="AB135" s="19">
        <v>13061</v>
      </c>
      <c r="AC135" s="19">
        <v>12912</v>
      </c>
      <c r="AD135" s="19">
        <v>12482</v>
      </c>
      <c r="AE135" s="19">
        <v>12324</v>
      </c>
      <c r="AF135" s="19">
        <v>12590</v>
      </c>
      <c r="AG135" s="19">
        <v>13159</v>
      </c>
      <c r="AH135" s="19">
        <v>13250</v>
      </c>
      <c r="AI135" s="19">
        <v>13043</v>
      </c>
      <c r="AJ135" s="19">
        <v>12985</v>
      </c>
      <c r="AK135" s="19">
        <v>12891</v>
      </c>
      <c r="AL135" s="19">
        <v>12799</v>
      </c>
      <c r="AM135" s="19">
        <v>13332</v>
      </c>
      <c r="AN135" s="19">
        <v>14379</v>
      </c>
      <c r="AO135" s="19">
        <v>14922</v>
      </c>
      <c r="AP135" s="19">
        <v>15808</v>
      </c>
      <c r="AQ135" s="19">
        <v>17948</v>
      </c>
      <c r="AR135" s="19">
        <v>20004</v>
      </c>
      <c r="AS135" s="19">
        <v>22785</v>
      </c>
      <c r="AT135" s="19">
        <v>27027</v>
      </c>
      <c r="AU135" s="19">
        <v>28408</v>
      </c>
      <c r="AV135" s="19">
        <v>29385</v>
      </c>
      <c r="AW135" s="19">
        <v>29231</v>
      </c>
      <c r="AX135" s="19">
        <v>28780</v>
      </c>
      <c r="AY135" s="19">
        <v>28583</v>
      </c>
      <c r="AZ135" s="19">
        <v>29172</v>
      </c>
      <c r="BA135" s="19">
        <v>28577</v>
      </c>
      <c r="BB135" s="19">
        <v>28451</v>
      </c>
      <c r="BC135" s="19">
        <v>27967</v>
      </c>
      <c r="BD135" s="19">
        <v>27894</v>
      </c>
      <c r="BE135" s="19">
        <v>29691</v>
      </c>
      <c r="BF135" s="19">
        <v>29566</v>
      </c>
      <c r="BG135" s="19">
        <v>28940</v>
      </c>
      <c r="BH135" s="19">
        <v>28015</v>
      </c>
      <c r="BI135" s="19">
        <v>26428</v>
      </c>
      <c r="BJ135" s="19">
        <v>25267</v>
      </c>
      <c r="BK135" s="19">
        <v>25110</v>
      </c>
      <c r="BL135" s="19">
        <v>25499</v>
      </c>
      <c r="BM135" s="19">
        <v>25057</v>
      </c>
      <c r="BN135" s="19">
        <v>24818</v>
      </c>
      <c r="BO135" s="19">
        <v>24935</v>
      </c>
      <c r="BP135" s="19">
        <v>25241</v>
      </c>
      <c r="BQ135" s="19">
        <v>26412</v>
      </c>
      <c r="BR135" s="19">
        <v>26862</v>
      </c>
      <c r="BS135" s="19">
        <v>26433</v>
      </c>
      <c r="BT135" s="19">
        <v>25877</v>
      </c>
      <c r="BU135" s="19">
        <v>25569</v>
      </c>
      <c r="BV135" s="19">
        <v>25405</v>
      </c>
      <c r="BW135" s="19">
        <v>26234</v>
      </c>
      <c r="BX135" s="19">
        <v>26554</v>
      </c>
      <c r="BY135" s="19">
        <v>26784</v>
      </c>
      <c r="BZ135" s="19">
        <v>26972</v>
      </c>
      <c r="CA135" s="19">
        <v>26751</v>
      </c>
      <c r="CB135" s="19">
        <v>26957</v>
      </c>
      <c r="CC135" s="19">
        <v>28256</v>
      </c>
      <c r="CD135" s="19">
        <v>29077</v>
      </c>
      <c r="CE135" s="19">
        <v>28564</v>
      </c>
      <c r="CF135" s="19">
        <v>27395</v>
      </c>
      <c r="CG135" s="19">
        <v>26661</v>
      </c>
      <c r="CH135" s="49">
        <v>25808</v>
      </c>
      <c r="CI135" s="49">
        <v>25844</v>
      </c>
      <c r="CJ135" s="49">
        <v>25621</v>
      </c>
      <c r="CK135" s="49">
        <v>25450</v>
      </c>
      <c r="CL135" s="49">
        <v>25564</v>
      </c>
      <c r="CM135" s="49">
        <v>25607</v>
      </c>
      <c r="CN135" s="49">
        <v>25860</v>
      </c>
      <c r="CO135" s="17" t="s">
        <v>184</v>
      </c>
      <c r="CT135" t="s">
        <v>184</v>
      </c>
      <c r="CV135" t="s">
        <v>184</v>
      </c>
      <c r="CX135">
        <v>671200</v>
      </c>
      <c r="CY135">
        <v>668200</v>
      </c>
      <c r="CZ135">
        <v>672400</v>
      </c>
      <c r="DA135">
        <v>670600</v>
      </c>
      <c r="DB135">
        <v>670100</v>
      </c>
      <c r="DC135">
        <v>674200</v>
      </c>
      <c r="DD135">
        <v>675400</v>
      </c>
      <c r="DE135">
        <v>685500</v>
      </c>
      <c r="DF135">
        <v>687400</v>
      </c>
      <c r="DG135">
        <v>689500</v>
      </c>
      <c r="DH135">
        <v>689100</v>
      </c>
      <c r="DI135">
        <v>686000</v>
      </c>
      <c r="DJ135">
        <v>692900</v>
      </c>
      <c r="DK135">
        <v>690800</v>
      </c>
      <c r="DL135">
        <v>685100</v>
      </c>
      <c r="DM135">
        <v>694700</v>
      </c>
      <c r="DN135">
        <v>685200</v>
      </c>
      <c r="DO135">
        <v>691000</v>
      </c>
      <c r="DP135">
        <v>697500</v>
      </c>
      <c r="DQ135">
        <v>699500</v>
      </c>
      <c r="DR135">
        <v>701100</v>
      </c>
      <c r="DS135">
        <v>700200</v>
      </c>
      <c r="DT135">
        <v>699000</v>
      </c>
      <c r="DU135">
        <v>702600</v>
      </c>
      <c r="DV135">
        <v>710800</v>
      </c>
      <c r="DW135">
        <v>712400</v>
      </c>
      <c r="DX135">
        <v>719700</v>
      </c>
      <c r="DY135" s="19"/>
      <c r="DZ135" s="19"/>
      <c r="EA135" s="19"/>
      <c r="EB135" s="19"/>
      <c r="ED135" s="31">
        <f t="shared" si="27"/>
        <v>2.205601907032181E-2</v>
      </c>
      <c r="EE135" s="31">
        <f t="shared" si="28"/>
        <v>2.067195450463933E-2</v>
      </c>
      <c r="EF135" s="31">
        <f t="shared" si="29"/>
        <v>2.1109458655562165E-2</v>
      </c>
      <c r="EG135" s="31">
        <f t="shared" si="30"/>
        <v>2.1172084700268417E-2</v>
      </c>
      <c r="EH135" s="31">
        <f t="shared" si="31"/>
        <v>2.2735412624981344E-2</v>
      </c>
      <c r="EI135" s="31">
        <f t="shared" si="32"/>
        <v>2.0278849006229605E-2</v>
      </c>
      <c r="EJ135" s="31">
        <f t="shared" si="33"/>
        <v>1.9117559964465503E-2</v>
      </c>
      <c r="EK135" s="31">
        <f t="shared" si="34"/>
        <v>1.8366156090444931E-2</v>
      </c>
      <c r="EL135" s="31">
        <f t="shared" si="35"/>
        <v>1.8974396275821939E-2</v>
      </c>
      <c r="EM135" s="31">
        <f t="shared" si="36"/>
        <v>1.8562726613488036E-2</v>
      </c>
      <c r="EN135" s="31">
        <f t="shared" si="37"/>
        <v>2.1654331737048324E-2</v>
      </c>
      <c r="EO135" s="31">
        <f t="shared" si="38"/>
        <v>2.9160349854227406E-2</v>
      </c>
      <c r="EP135" s="31">
        <f t="shared" si="39"/>
        <v>4.099870111127147E-2</v>
      </c>
      <c r="EQ135" s="31">
        <f t="shared" si="40"/>
        <v>4.1661841343370004E-2</v>
      </c>
      <c r="ER135" s="31">
        <f t="shared" si="41"/>
        <v>4.1712158808933003E-2</v>
      </c>
      <c r="ES135" s="31">
        <f t="shared" si="42"/>
        <v>4.0152583849143518E-2</v>
      </c>
      <c r="ET135" s="31">
        <f t="shared" si="43"/>
        <v>4.2235843549328661E-2</v>
      </c>
      <c r="EU135" s="31">
        <f t="shared" si="44"/>
        <v>3.6565846599131695E-2</v>
      </c>
      <c r="EV135" s="31">
        <f t="shared" si="45"/>
        <v>3.592401433691756E-2</v>
      </c>
      <c r="EW135" s="31">
        <f t="shared" si="46"/>
        <v>3.6084345961400997E-2</v>
      </c>
      <c r="EX135" s="31">
        <f t="shared" si="47"/>
        <v>3.7702182284980741E-2</v>
      </c>
      <c r="EY135" s="31">
        <f t="shared" si="48"/>
        <v>3.6282490716938016E-2</v>
      </c>
      <c r="EZ135" s="31">
        <f t="shared" si="49"/>
        <v>3.8317596566523608E-2</v>
      </c>
      <c r="FA135" s="31">
        <f t="shared" si="50"/>
        <v>3.8367492171932818E-2</v>
      </c>
      <c r="FB135" s="50">
        <f t="shared" si="51"/>
        <v>4.0185706246482836E-2</v>
      </c>
      <c r="FC135" s="50">
        <f t="shared" si="52"/>
        <v>3.6226838854576081E-2</v>
      </c>
      <c r="FD135" s="50">
        <f t="shared" si="53"/>
        <v>3.5361956370710018E-2</v>
      </c>
    </row>
    <row r="136" spans="1:160" ht="15" x14ac:dyDescent="0.25">
      <c r="A136" s="17" t="s">
        <v>185</v>
      </c>
      <c r="B136" s="19">
        <v>1021</v>
      </c>
      <c r="C136" s="19">
        <v>1025</v>
      </c>
      <c r="D136" s="19">
        <v>1071</v>
      </c>
      <c r="E136" s="19">
        <v>1005</v>
      </c>
      <c r="F136" s="19">
        <v>1043</v>
      </c>
      <c r="G136" s="19">
        <v>1013</v>
      </c>
      <c r="H136" s="19">
        <v>1063</v>
      </c>
      <c r="I136" s="19">
        <v>1113</v>
      </c>
      <c r="J136" s="19">
        <v>1148</v>
      </c>
      <c r="K136" s="19">
        <v>1187</v>
      </c>
      <c r="L136" s="19">
        <v>1247</v>
      </c>
      <c r="M136" s="19">
        <v>1205</v>
      </c>
      <c r="N136" s="19">
        <v>1211</v>
      </c>
      <c r="O136" s="19">
        <v>1183</v>
      </c>
      <c r="P136" s="19">
        <v>1215</v>
      </c>
      <c r="Q136" s="19">
        <v>1182</v>
      </c>
      <c r="R136" s="19">
        <v>1112</v>
      </c>
      <c r="S136" s="19">
        <v>1141</v>
      </c>
      <c r="T136" s="19">
        <v>1183</v>
      </c>
      <c r="U136" s="19">
        <v>1235</v>
      </c>
      <c r="V136" s="19">
        <v>1274</v>
      </c>
      <c r="W136" s="19">
        <v>1248</v>
      </c>
      <c r="X136" s="19">
        <v>1184</v>
      </c>
      <c r="Y136" s="19">
        <v>1236</v>
      </c>
      <c r="Z136" s="19">
        <v>1172</v>
      </c>
      <c r="AA136" s="19">
        <v>1176</v>
      </c>
      <c r="AB136" s="19">
        <v>1130</v>
      </c>
      <c r="AC136" s="19">
        <v>1031</v>
      </c>
      <c r="AD136" s="19">
        <v>938</v>
      </c>
      <c r="AE136" s="19">
        <v>921</v>
      </c>
      <c r="AF136" s="19">
        <v>943</v>
      </c>
      <c r="AG136" s="19">
        <v>1007</v>
      </c>
      <c r="AH136" s="19">
        <v>1036</v>
      </c>
      <c r="AI136" s="19">
        <v>1011</v>
      </c>
      <c r="AJ136" s="19">
        <v>1014</v>
      </c>
      <c r="AK136" s="19">
        <v>1017</v>
      </c>
      <c r="AL136" s="19">
        <v>1063</v>
      </c>
      <c r="AM136" s="19">
        <v>1138</v>
      </c>
      <c r="AN136" s="19">
        <v>1327</v>
      </c>
      <c r="AO136" s="19">
        <v>1315</v>
      </c>
      <c r="AP136" s="19">
        <v>1426</v>
      </c>
      <c r="AQ136" s="19">
        <v>1565</v>
      </c>
      <c r="AR136" s="19">
        <v>1663</v>
      </c>
      <c r="AS136" s="19">
        <v>1831</v>
      </c>
      <c r="AT136" s="19">
        <v>2197</v>
      </c>
      <c r="AU136" s="19">
        <v>2314</v>
      </c>
      <c r="AV136" s="19">
        <v>2405</v>
      </c>
      <c r="AW136" s="19">
        <v>2419</v>
      </c>
      <c r="AX136" s="19">
        <v>2279</v>
      </c>
      <c r="AY136" s="19">
        <v>2278</v>
      </c>
      <c r="AZ136" s="19">
        <v>2181</v>
      </c>
      <c r="BA136" s="19">
        <v>2176</v>
      </c>
      <c r="BB136" s="19">
        <v>2059</v>
      </c>
      <c r="BC136" s="19">
        <v>2068</v>
      </c>
      <c r="BD136" s="19">
        <v>2005</v>
      </c>
      <c r="BE136" s="19">
        <v>2214</v>
      </c>
      <c r="BF136" s="19">
        <v>2221</v>
      </c>
      <c r="BG136" s="19">
        <v>2224</v>
      </c>
      <c r="BH136" s="19">
        <v>2154</v>
      </c>
      <c r="BI136" s="19">
        <v>2040</v>
      </c>
      <c r="BJ136" s="19">
        <v>1958</v>
      </c>
      <c r="BK136" s="19">
        <v>1907</v>
      </c>
      <c r="BL136" s="19">
        <v>1897</v>
      </c>
      <c r="BM136" s="19">
        <v>1841</v>
      </c>
      <c r="BN136" s="19">
        <v>1867</v>
      </c>
      <c r="BO136" s="19">
        <v>1868</v>
      </c>
      <c r="BP136" s="19">
        <v>1883</v>
      </c>
      <c r="BQ136" s="19">
        <v>2028</v>
      </c>
      <c r="BR136" s="19">
        <v>2130</v>
      </c>
      <c r="BS136" s="19">
        <v>2126</v>
      </c>
      <c r="BT136" s="19">
        <v>2170</v>
      </c>
      <c r="BU136" s="19">
        <v>2121</v>
      </c>
      <c r="BV136" s="19">
        <v>2130</v>
      </c>
      <c r="BW136" s="19">
        <v>2150</v>
      </c>
      <c r="BX136" s="19">
        <v>2192</v>
      </c>
      <c r="BY136" s="19">
        <v>2205</v>
      </c>
      <c r="BZ136" s="19">
        <v>2187</v>
      </c>
      <c r="CA136" s="19">
        <v>2208</v>
      </c>
      <c r="CB136" s="19">
        <v>2186</v>
      </c>
      <c r="CC136" s="19">
        <v>2312</v>
      </c>
      <c r="CD136" s="19">
        <v>2367</v>
      </c>
      <c r="CE136" s="19">
        <v>2369</v>
      </c>
      <c r="CF136" s="19">
        <v>2358</v>
      </c>
      <c r="CG136" s="19">
        <v>2256</v>
      </c>
      <c r="CH136" s="49">
        <v>2136</v>
      </c>
      <c r="CI136" s="49">
        <v>2116</v>
      </c>
      <c r="CJ136" s="49">
        <v>2090</v>
      </c>
      <c r="CK136" s="49">
        <v>2010</v>
      </c>
      <c r="CL136" s="49">
        <v>1997</v>
      </c>
      <c r="CM136" s="49">
        <v>1955</v>
      </c>
      <c r="CN136" s="49">
        <v>1871</v>
      </c>
      <c r="CO136" s="17" t="s">
        <v>185</v>
      </c>
      <c r="CT136" t="s">
        <v>185</v>
      </c>
      <c r="CV136" t="s">
        <v>185</v>
      </c>
      <c r="CX136">
        <v>59600</v>
      </c>
      <c r="CY136">
        <v>58600</v>
      </c>
      <c r="CZ136">
        <v>58300</v>
      </c>
      <c r="DA136">
        <v>56000</v>
      </c>
      <c r="DB136">
        <v>57600</v>
      </c>
      <c r="DC136">
        <v>59800</v>
      </c>
      <c r="DD136">
        <v>57800</v>
      </c>
      <c r="DE136">
        <v>57700</v>
      </c>
      <c r="DF136">
        <v>59500</v>
      </c>
      <c r="DG136">
        <v>59100</v>
      </c>
      <c r="DH136">
        <v>59900</v>
      </c>
      <c r="DI136">
        <v>60800</v>
      </c>
      <c r="DJ136">
        <v>63300</v>
      </c>
      <c r="DK136">
        <v>64900</v>
      </c>
      <c r="DL136">
        <v>62900</v>
      </c>
      <c r="DM136">
        <v>63900</v>
      </c>
      <c r="DN136">
        <v>63100</v>
      </c>
      <c r="DO136">
        <v>63600</v>
      </c>
      <c r="DP136">
        <v>64400</v>
      </c>
      <c r="DQ136">
        <v>64800</v>
      </c>
      <c r="DR136">
        <v>63900</v>
      </c>
      <c r="DS136">
        <v>61900</v>
      </c>
      <c r="DT136">
        <v>60500</v>
      </c>
      <c r="DU136">
        <v>61600</v>
      </c>
      <c r="DV136">
        <v>59400</v>
      </c>
      <c r="DW136">
        <v>59700</v>
      </c>
      <c r="DX136">
        <v>61600</v>
      </c>
      <c r="DY136" s="19"/>
      <c r="DZ136" s="19"/>
      <c r="EA136" s="19"/>
      <c r="EB136" s="19"/>
      <c r="ED136" s="31">
        <f t="shared" ref="ED136:ED199" si="54">K136/CX136</f>
        <v>1.9916107382550334E-2</v>
      </c>
      <c r="EE136" s="31">
        <f t="shared" ref="EE136:EE199" si="55">N136/CY136</f>
        <v>2.0665529010238909E-2</v>
      </c>
      <c r="EF136" s="31">
        <f t="shared" ref="EF136:EF199" si="56">Q136/CZ136</f>
        <v>2.0274442538593482E-2</v>
      </c>
      <c r="EG136" s="31">
        <f t="shared" ref="EG136:EG199" si="57">T136/DA136</f>
        <v>2.1125000000000001E-2</v>
      </c>
      <c r="EH136" s="31">
        <f t="shared" ref="EH136:EH199" si="58">W136/DB136</f>
        <v>2.1666666666666667E-2</v>
      </c>
      <c r="EI136" s="31">
        <f t="shared" ref="EI136:EI199" si="59">Z136/DC136</f>
        <v>1.9598662207357859E-2</v>
      </c>
      <c r="EJ136" s="31">
        <f t="shared" ref="EJ136:EJ199" si="60">AC136/DD136</f>
        <v>1.7837370242214531E-2</v>
      </c>
      <c r="EK136" s="31">
        <f t="shared" ref="EK136:EK199" si="61">AF136/DE136</f>
        <v>1.6343154246100521E-2</v>
      </c>
      <c r="EL136" s="31">
        <f t="shared" ref="EL136:EL199" si="62">AI136/DF136</f>
        <v>1.6991596638655463E-2</v>
      </c>
      <c r="EM136" s="31">
        <f t="shared" ref="EM136:EM199" si="63">AL136/DG136</f>
        <v>1.7986463620981389E-2</v>
      </c>
      <c r="EN136" s="31">
        <f t="shared" ref="EN136:EN199" si="64">AO136/DH136</f>
        <v>2.1953255425709514E-2</v>
      </c>
      <c r="EO136" s="31">
        <f t="shared" ref="EO136:EO199" si="65">AR136/DI136</f>
        <v>2.7351973684210527E-2</v>
      </c>
      <c r="EP136" s="31">
        <f t="shared" ref="EP136:EP199" si="66">AU136/DJ136</f>
        <v>3.655608214849921E-2</v>
      </c>
      <c r="EQ136" s="31">
        <f t="shared" ref="EQ136:EQ199" si="67">AX136/DK136</f>
        <v>3.5115562403697995E-2</v>
      </c>
      <c r="ER136" s="31">
        <f t="shared" ref="ER136:ER199" si="68">BA136/DL136</f>
        <v>3.4594594594594595E-2</v>
      </c>
      <c r="ES136" s="31">
        <f t="shared" ref="ES136:ES199" si="69">BD136/DM136</f>
        <v>3.137715179968701E-2</v>
      </c>
      <c r="ET136" s="31">
        <f t="shared" ref="ET136:ET199" si="70">BG136/DN136</f>
        <v>3.524564183835182E-2</v>
      </c>
      <c r="EU136" s="31">
        <f t="shared" ref="EU136:EU199" si="71">BJ136/DO136</f>
        <v>3.0786163522012577E-2</v>
      </c>
      <c r="EV136" s="31">
        <f t="shared" ref="EV136:EV199" si="72">BM136/DP136</f>
        <v>2.8586956521739131E-2</v>
      </c>
      <c r="EW136" s="31">
        <f t="shared" ref="EW136:EW199" si="73">BP136/DQ136</f>
        <v>2.9058641975308643E-2</v>
      </c>
      <c r="EX136" s="31">
        <f t="shared" ref="EX136:EX199" si="74">BS136/DR136</f>
        <v>3.3270735524256648E-2</v>
      </c>
      <c r="EY136" s="31">
        <f t="shared" ref="EY136:EY199" si="75">BV136/DS136</f>
        <v>3.4410339256865916E-2</v>
      </c>
      <c r="EZ136" s="31">
        <f t="shared" ref="EZ136:EZ199" si="76">BY136/DT136</f>
        <v>3.6446280991735538E-2</v>
      </c>
      <c r="FA136" s="31">
        <f t="shared" si="50"/>
        <v>3.5487012987012984E-2</v>
      </c>
      <c r="FB136" s="50">
        <f t="shared" si="51"/>
        <v>3.988215488215488E-2</v>
      </c>
      <c r="FC136" s="50">
        <f t="shared" si="52"/>
        <v>3.5778894472361808E-2</v>
      </c>
      <c r="FD136" s="50">
        <f t="shared" si="53"/>
        <v>3.2629870129870127E-2</v>
      </c>
    </row>
    <row r="137" spans="1:160" ht="15" x14ac:dyDescent="0.25">
      <c r="A137" s="17" t="s">
        <v>186</v>
      </c>
      <c r="B137" s="19">
        <v>2452</v>
      </c>
      <c r="C137" s="19">
        <v>2503</v>
      </c>
      <c r="D137" s="19">
        <v>2559</v>
      </c>
      <c r="E137" s="19">
        <v>2449</v>
      </c>
      <c r="F137" s="19">
        <v>2402</v>
      </c>
      <c r="G137" s="19">
        <v>2421</v>
      </c>
      <c r="H137" s="19">
        <v>2342</v>
      </c>
      <c r="I137" s="19">
        <v>2522</v>
      </c>
      <c r="J137" s="19">
        <v>2596</v>
      </c>
      <c r="K137" s="19">
        <v>2653</v>
      </c>
      <c r="L137" s="19">
        <v>2596</v>
      </c>
      <c r="M137" s="19">
        <v>2564</v>
      </c>
      <c r="N137" s="19">
        <v>2504</v>
      </c>
      <c r="O137" s="19">
        <v>2565</v>
      </c>
      <c r="P137" s="19">
        <v>2571</v>
      </c>
      <c r="Q137" s="19">
        <v>2388</v>
      </c>
      <c r="R137" s="19">
        <v>2329</v>
      </c>
      <c r="S137" s="19">
        <v>2232</v>
      </c>
      <c r="T137" s="19">
        <v>2325</v>
      </c>
      <c r="U137" s="19">
        <v>2610</v>
      </c>
      <c r="V137" s="19">
        <v>2594</v>
      </c>
      <c r="W137" s="19">
        <v>2494</v>
      </c>
      <c r="X137" s="19">
        <v>2359</v>
      </c>
      <c r="Y137" s="19">
        <v>2292</v>
      </c>
      <c r="Z137" s="19">
        <v>2168</v>
      </c>
      <c r="AA137" s="19">
        <v>2126</v>
      </c>
      <c r="AB137" s="19">
        <v>2149</v>
      </c>
      <c r="AC137" s="19">
        <v>2012</v>
      </c>
      <c r="AD137" s="19">
        <v>1916</v>
      </c>
      <c r="AE137" s="19">
        <v>1913</v>
      </c>
      <c r="AF137" s="19">
        <v>1890</v>
      </c>
      <c r="AG137" s="19">
        <v>2108</v>
      </c>
      <c r="AH137" s="19">
        <v>2113</v>
      </c>
      <c r="AI137" s="19">
        <v>2088</v>
      </c>
      <c r="AJ137" s="19">
        <v>1980</v>
      </c>
      <c r="AK137" s="19">
        <v>1973</v>
      </c>
      <c r="AL137" s="19">
        <v>2054</v>
      </c>
      <c r="AM137" s="19">
        <v>2175</v>
      </c>
      <c r="AN137" s="19">
        <v>2310</v>
      </c>
      <c r="AO137" s="19">
        <v>2424</v>
      </c>
      <c r="AP137" s="19">
        <v>2576</v>
      </c>
      <c r="AQ137" s="19">
        <v>2872</v>
      </c>
      <c r="AR137" s="19">
        <v>3206</v>
      </c>
      <c r="AS137" s="19">
        <v>3586</v>
      </c>
      <c r="AT137" s="19">
        <v>3902</v>
      </c>
      <c r="AU137" s="19">
        <v>4131</v>
      </c>
      <c r="AV137" s="19">
        <v>4097</v>
      </c>
      <c r="AW137" s="19">
        <v>4141</v>
      </c>
      <c r="AX137" s="19">
        <v>4111</v>
      </c>
      <c r="AY137" s="19">
        <v>4206</v>
      </c>
      <c r="AZ137" s="19">
        <v>4275</v>
      </c>
      <c r="BA137" s="19">
        <v>4114</v>
      </c>
      <c r="BB137" s="19">
        <v>4093</v>
      </c>
      <c r="BC137" s="19">
        <v>4013</v>
      </c>
      <c r="BD137" s="19">
        <v>4093</v>
      </c>
      <c r="BE137" s="19">
        <v>4529</v>
      </c>
      <c r="BF137" s="19">
        <v>4538</v>
      </c>
      <c r="BG137" s="19">
        <v>4310</v>
      </c>
      <c r="BH137" s="19">
        <v>4151</v>
      </c>
      <c r="BI137" s="19">
        <v>4093</v>
      </c>
      <c r="BJ137" s="19">
        <v>4031</v>
      </c>
      <c r="BK137" s="19">
        <v>3992</v>
      </c>
      <c r="BL137" s="19">
        <v>4072</v>
      </c>
      <c r="BM137" s="19">
        <v>4032</v>
      </c>
      <c r="BN137" s="19">
        <v>4071</v>
      </c>
      <c r="BO137" s="19">
        <v>4172</v>
      </c>
      <c r="BP137" s="19">
        <v>4554</v>
      </c>
      <c r="BQ137" s="19">
        <v>4751</v>
      </c>
      <c r="BR137" s="19">
        <v>4758</v>
      </c>
      <c r="BS137" s="19">
        <v>4792</v>
      </c>
      <c r="BT137" s="19">
        <v>4635</v>
      </c>
      <c r="BU137" s="19">
        <v>4577</v>
      </c>
      <c r="BV137" s="19">
        <v>4617</v>
      </c>
      <c r="BW137" s="19">
        <v>4656</v>
      </c>
      <c r="BX137" s="19">
        <v>4667</v>
      </c>
      <c r="BY137" s="19">
        <v>4450</v>
      </c>
      <c r="BZ137" s="19">
        <v>4321</v>
      </c>
      <c r="CA137" s="19">
        <v>4313</v>
      </c>
      <c r="CB137" s="19">
        <v>4360</v>
      </c>
      <c r="CC137" s="19">
        <v>4713</v>
      </c>
      <c r="CD137" s="19">
        <v>4753</v>
      </c>
      <c r="CE137" s="19">
        <v>4702</v>
      </c>
      <c r="CF137" s="19">
        <v>4530</v>
      </c>
      <c r="CG137" s="19">
        <v>4482</v>
      </c>
      <c r="CH137" s="49">
        <v>4513</v>
      </c>
      <c r="CI137" s="49">
        <v>4568</v>
      </c>
      <c r="CJ137" s="49">
        <v>4570</v>
      </c>
      <c r="CK137" s="49">
        <v>4220</v>
      </c>
      <c r="CL137" s="49">
        <v>4264</v>
      </c>
      <c r="CM137" s="49">
        <v>4263</v>
      </c>
      <c r="CN137" s="49">
        <v>4334</v>
      </c>
      <c r="CO137" s="17" t="s">
        <v>186</v>
      </c>
      <c r="CT137" t="s">
        <v>186</v>
      </c>
      <c r="CV137" t="s">
        <v>186</v>
      </c>
      <c r="CX137">
        <v>76800</v>
      </c>
      <c r="CY137">
        <v>77400</v>
      </c>
      <c r="CZ137">
        <v>76900</v>
      </c>
      <c r="DA137">
        <v>77700</v>
      </c>
      <c r="DB137">
        <v>77900</v>
      </c>
      <c r="DC137">
        <v>77700</v>
      </c>
      <c r="DD137">
        <v>77800</v>
      </c>
      <c r="DE137">
        <v>77200</v>
      </c>
      <c r="DF137">
        <v>77400</v>
      </c>
      <c r="DG137">
        <v>77400</v>
      </c>
      <c r="DH137">
        <v>77500</v>
      </c>
      <c r="DI137">
        <v>77600</v>
      </c>
      <c r="DJ137">
        <v>76500</v>
      </c>
      <c r="DK137">
        <v>76000</v>
      </c>
      <c r="DL137">
        <v>76400</v>
      </c>
      <c r="DM137">
        <v>76900</v>
      </c>
      <c r="DN137">
        <v>76500</v>
      </c>
      <c r="DO137">
        <v>77400</v>
      </c>
      <c r="DP137">
        <v>78800</v>
      </c>
      <c r="DQ137">
        <v>78100</v>
      </c>
      <c r="DR137">
        <v>78400</v>
      </c>
      <c r="DS137">
        <v>78000</v>
      </c>
      <c r="DT137">
        <v>77000</v>
      </c>
      <c r="DU137">
        <v>77200</v>
      </c>
      <c r="DV137">
        <v>77100</v>
      </c>
      <c r="DW137">
        <v>76800</v>
      </c>
      <c r="DX137">
        <v>77400</v>
      </c>
      <c r="DY137" s="19"/>
      <c r="DZ137" s="19"/>
      <c r="EA137" s="19"/>
      <c r="EB137" s="19"/>
      <c r="ED137" s="31">
        <f t="shared" si="54"/>
        <v>3.4544270833333335E-2</v>
      </c>
      <c r="EE137" s="31">
        <f t="shared" si="55"/>
        <v>3.2351421188630491E-2</v>
      </c>
      <c r="EF137" s="31">
        <f t="shared" si="56"/>
        <v>3.105331599479844E-2</v>
      </c>
      <c r="EG137" s="31">
        <f t="shared" si="57"/>
        <v>2.9922779922779922E-2</v>
      </c>
      <c r="EH137" s="31">
        <f t="shared" si="58"/>
        <v>3.2015404364569962E-2</v>
      </c>
      <c r="EI137" s="31">
        <f t="shared" si="59"/>
        <v>2.7902187902187903E-2</v>
      </c>
      <c r="EJ137" s="31">
        <f t="shared" si="60"/>
        <v>2.5861182519280206E-2</v>
      </c>
      <c r="EK137" s="31">
        <f t="shared" si="61"/>
        <v>2.4481865284974095E-2</v>
      </c>
      <c r="EL137" s="31">
        <f t="shared" si="62"/>
        <v>2.6976744186046512E-2</v>
      </c>
      <c r="EM137" s="31">
        <f t="shared" si="63"/>
        <v>2.6537467700258398E-2</v>
      </c>
      <c r="EN137" s="31">
        <f t="shared" si="64"/>
        <v>3.1277419354838708E-2</v>
      </c>
      <c r="EO137" s="31">
        <f t="shared" si="65"/>
        <v>4.1314432989690723E-2</v>
      </c>
      <c r="EP137" s="31">
        <f t="shared" si="66"/>
        <v>5.3999999999999999E-2</v>
      </c>
      <c r="EQ137" s="31">
        <f t="shared" si="67"/>
        <v>5.4092105263157893E-2</v>
      </c>
      <c r="ER137" s="31">
        <f t="shared" si="68"/>
        <v>5.3848167539267015E-2</v>
      </c>
      <c r="ES137" s="31">
        <f t="shared" si="69"/>
        <v>5.3224967490247077E-2</v>
      </c>
      <c r="ET137" s="31">
        <f t="shared" si="70"/>
        <v>5.633986928104575E-2</v>
      </c>
      <c r="EU137" s="31">
        <f t="shared" si="71"/>
        <v>5.2080103359173124E-2</v>
      </c>
      <c r="EV137" s="31">
        <f t="shared" si="72"/>
        <v>5.1167512690355327E-2</v>
      </c>
      <c r="EW137" s="31">
        <f t="shared" si="73"/>
        <v>5.8309859154929575E-2</v>
      </c>
      <c r="EX137" s="31">
        <f t="shared" si="74"/>
        <v>6.1122448979591834E-2</v>
      </c>
      <c r="EY137" s="31">
        <f t="shared" si="75"/>
        <v>5.919230769230769E-2</v>
      </c>
      <c r="EZ137" s="31">
        <f t="shared" si="76"/>
        <v>5.7792207792207791E-2</v>
      </c>
      <c r="FA137" s="31">
        <f t="shared" ref="FA137:FA200" si="77">CB137/DU137</f>
        <v>5.6476683937823832E-2</v>
      </c>
      <c r="FB137" s="50">
        <f t="shared" ref="FB137:FB200" si="78">CE137/DV137</f>
        <v>6.0985732814526586E-2</v>
      </c>
      <c r="FC137" s="50">
        <f t="shared" ref="FC137:FC200" si="79">CH137/DW137</f>
        <v>5.8763020833333332E-2</v>
      </c>
      <c r="FD137" s="50">
        <f t="shared" ref="FD137:FD200" si="80">CK137/DX137</f>
        <v>5.4521963824289407E-2</v>
      </c>
    </row>
    <row r="138" spans="1:160" ht="15" x14ac:dyDescent="0.25">
      <c r="A138" s="17" t="s">
        <v>187</v>
      </c>
      <c r="B138" s="19">
        <v>629</v>
      </c>
      <c r="C138" s="19">
        <v>635</v>
      </c>
      <c r="D138" s="19">
        <v>653</v>
      </c>
      <c r="E138" s="19">
        <v>633</v>
      </c>
      <c r="F138" s="19">
        <v>652</v>
      </c>
      <c r="G138" s="19">
        <v>654</v>
      </c>
      <c r="H138" s="19">
        <v>710</v>
      </c>
      <c r="I138" s="19">
        <v>801</v>
      </c>
      <c r="J138" s="19">
        <v>776</v>
      </c>
      <c r="K138" s="19">
        <v>781</v>
      </c>
      <c r="L138" s="19">
        <v>763</v>
      </c>
      <c r="M138" s="19">
        <v>740</v>
      </c>
      <c r="N138" s="19">
        <v>753</v>
      </c>
      <c r="O138" s="19">
        <v>760</v>
      </c>
      <c r="P138" s="19">
        <v>783</v>
      </c>
      <c r="Q138" s="19">
        <v>787</v>
      </c>
      <c r="R138" s="19">
        <v>760</v>
      </c>
      <c r="S138" s="19">
        <v>749</v>
      </c>
      <c r="T138" s="19">
        <v>715</v>
      </c>
      <c r="U138" s="19">
        <v>788</v>
      </c>
      <c r="V138" s="19">
        <v>788</v>
      </c>
      <c r="W138" s="19">
        <v>786</v>
      </c>
      <c r="X138" s="19">
        <v>763</v>
      </c>
      <c r="Y138" s="19">
        <v>702</v>
      </c>
      <c r="Z138" s="19">
        <v>700</v>
      </c>
      <c r="AA138" s="19">
        <v>660</v>
      </c>
      <c r="AB138" s="19">
        <v>586</v>
      </c>
      <c r="AC138" s="19">
        <v>475</v>
      </c>
      <c r="AD138" s="19">
        <v>481</v>
      </c>
      <c r="AE138" s="19">
        <v>468</v>
      </c>
      <c r="AF138" s="19">
        <v>458</v>
      </c>
      <c r="AG138" s="19">
        <v>503</v>
      </c>
      <c r="AH138" s="19">
        <v>547</v>
      </c>
      <c r="AI138" s="19">
        <v>542</v>
      </c>
      <c r="AJ138" s="19">
        <v>591</v>
      </c>
      <c r="AK138" s="19">
        <v>574</v>
      </c>
      <c r="AL138" s="19">
        <v>649</v>
      </c>
      <c r="AM138" s="19">
        <v>683</v>
      </c>
      <c r="AN138" s="19">
        <v>782</v>
      </c>
      <c r="AO138" s="19">
        <v>756</v>
      </c>
      <c r="AP138" s="19">
        <v>770</v>
      </c>
      <c r="AQ138" s="19">
        <v>895</v>
      </c>
      <c r="AR138" s="19">
        <v>935</v>
      </c>
      <c r="AS138" s="19">
        <v>1099</v>
      </c>
      <c r="AT138" s="19">
        <v>1357</v>
      </c>
      <c r="AU138" s="19">
        <v>1377</v>
      </c>
      <c r="AV138" s="19">
        <v>1367</v>
      </c>
      <c r="AW138" s="19">
        <v>1339</v>
      </c>
      <c r="AX138" s="19">
        <v>1372</v>
      </c>
      <c r="AY138" s="19">
        <v>1400</v>
      </c>
      <c r="AZ138" s="19">
        <v>1451</v>
      </c>
      <c r="BA138" s="19">
        <v>1421</v>
      </c>
      <c r="BB138" s="19">
        <v>1437</v>
      </c>
      <c r="BC138" s="19">
        <v>1480</v>
      </c>
      <c r="BD138" s="19">
        <v>1395</v>
      </c>
      <c r="BE138" s="19">
        <v>1450</v>
      </c>
      <c r="BF138" s="19">
        <v>1371</v>
      </c>
      <c r="BG138" s="19">
        <v>1289</v>
      </c>
      <c r="BH138" s="19">
        <v>1255</v>
      </c>
      <c r="BI138" s="19">
        <v>1236</v>
      </c>
      <c r="BJ138" s="19">
        <v>1127</v>
      </c>
      <c r="BK138" s="19">
        <v>1080</v>
      </c>
      <c r="BL138" s="19">
        <v>1107</v>
      </c>
      <c r="BM138" s="19">
        <v>1056</v>
      </c>
      <c r="BN138" s="19">
        <v>1071</v>
      </c>
      <c r="BO138" s="19">
        <v>1099</v>
      </c>
      <c r="BP138" s="19">
        <v>1067</v>
      </c>
      <c r="BQ138" s="19">
        <v>1163</v>
      </c>
      <c r="BR138" s="19">
        <v>1272</v>
      </c>
      <c r="BS138" s="19">
        <v>1254</v>
      </c>
      <c r="BT138" s="19">
        <v>1248</v>
      </c>
      <c r="BU138" s="19">
        <v>1158</v>
      </c>
      <c r="BV138" s="19">
        <v>1116</v>
      </c>
      <c r="BW138" s="19">
        <v>1220</v>
      </c>
      <c r="BX138" s="19">
        <v>1252</v>
      </c>
      <c r="BY138" s="19">
        <v>1251</v>
      </c>
      <c r="BZ138" s="19">
        <v>1223</v>
      </c>
      <c r="CA138" s="19">
        <v>1210</v>
      </c>
      <c r="CB138" s="19">
        <v>1168</v>
      </c>
      <c r="CC138" s="19">
        <v>1271</v>
      </c>
      <c r="CD138" s="19">
        <v>1366</v>
      </c>
      <c r="CE138" s="19">
        <v>1395</v>
      </c>
      <c r="CF138" s="19">
        <v>1312</v>
      </c>
      <c r="CG138" s="19">
        <v>1323</v>
      </c>
      <c r="CH138" s="49">
        <v>1261</v>
      </c>
      <c r="CI138" s="49">
        <v>1268</v>
      </c>
      <c r="CJ138" s="49">
        <v>1214</v>
      </c>
      <c r="CK138" s="49">
        <v>1209</v>
      </c>
      <c r="CL138" s="49">
        <v>1245</v>
      </c>
      <c r="CM138" s="49">
        <v>1182</v>
      </c>
      <c r="CN138" s="49">
        <v>1120</v>
      </c>
      <c r="CO138" s="17" t="s">
        <v>187</v>
      </c>
      <c r="CT138" t="s">
        <v>187</v>
      </c>
      <c r="CV138" t="s">
        <v>187</v>
      </c>
      <c r="CX138">
        <v>56300</v>
      </c>
      <c r="CY138">
        <v>56500</v>
      </c>
      <c r="CZ138">
        <v>54800</v>
      </c>
      <c r="DA138">
        <v>55300</v>
      </c>
      <c r="DB138">
        <v>53100</v>
      </c>
      <c r="DC138">
        <v>53600</v>
      </c>
      <c r="DD138">
        <v>53700</v>
      </c>
      <c r="DE138">
        <v>54800</v>
      </c>
      <c r="DF138">
        <v>54200</v>
      </c>
      <c r="DG138">
        <v>53200</v>
      </c>
      <c r="DH138">
        <v>53800</v>
      </c>
      <c r="DI138">
        <v>55000</v>
      </c>
      <c r="DJ138">
        <v>55500</v>
      </c>
      <c r="DK138">
        <v>56200</v>
      </c>
      <c r="DL138">
        <v>57500</v>
      </c>
      <c r="DM138">
        <v>57300</v>
      </c>
      <c r="DN138">
        <v>57500</v>
      </c>
      <c r="DO138">
        <v>58700</v>
      </c>
      <c r="DP138">
        <v>58800</v>
      </c>
      <c r="DQ138">
        <v>58500</v>
      </c>
      <c r="DR138">
        <v>59200</v>
      </c>
      <c r="DS138">
        <v>59700</v>
      </c>
      <c r="DT138">
        <v>59700</v>
      </c>
      <c r="DU138">
        <v>58800</v>
      </c>
      <c r="DV138">
        <v>59700</v>
      </c>
      <c r="DW138">
        <v>58700</v>
      </c>
      <c r="DX138">
        <v>57800</v>
      </c>
      <c r="DY138" s="19"/>
      <c r="DZ138" s="19"/>
      <c r="EA138" s="19"/>
      <c r="EB138" s="19"/>
      <c r="ED138" s="31">
        <f t="shared" si="54"/>
        <v>1.3872113676731794E-2</v>
      </c>
      <c r="EE138" s="31">
        <f t="shared" si="55"/>
        <v>1.3327433628318584E-2</v>
      </c>
      <c r="EF138" s="31">
        <f t="shared" si="56"/>
        <v>1.4361313868613139E-2</v>
      </c>
      <c r="EG138" s="31">
        <f t="shared" si="57"/>
        <v>1.2929475587703436E-2</v>
      </c>
      <c r="EH138" s="31">
        <f t="shared" si="58"/>
        <v>1.4802259887005649E-2</v>
      </c>
      <c r="EI138" s="31">
        <f t="shared" si="59"/>
        <v>1.3059701492537313E-2</v>
      </c>
      <c r="EJ138" s="31">
        <f t="shared" si="60"/>
        <v>8.8454376163873364E-3</v>
      </c>
      <c r="EK138" s="31">
        <f t="shared" si="61"/>
        <v>8.3576642335766432E-3</v>
      </c>
      <c r="EL138" s="31">
        <f t="shared" si="62"/>
        <v>0.01</v>
      </c>
      <c r="EM138" s="31">
        <f t="shared" si="63"/>
        <v>1.2199248120300751E-2</v>
      </c>
      <c r="EN138" s="31">
        <f t="shared" si="64"/>
        <v>1.4052044609665427E-2</v>
      </c>
      <c r="EO138" s="31">
        <f t="shared" si="65"/>
        <v>1.7000000000000001E-2</v>
      </c>
      <c r="EP138" s="31">
        <f t="shared" si="66"/>
        <v>2.481081081081081E-2</v>
      </c>
      <c r="EQ138" s="31">
        <f t="shared" si="67"/>
        <v>2.4412811387900357E-2</v>
      </c>
      <c r="ER138" s="31">
        <f t="shared" si="68"/>
        <v>2.4713043478260869E-2</v>
      </c>
      <c r="ES138" s="31">
        <f t="shared" si="69"/>
        <v>2.4345549738219896E-2</v>
      </c>
      <c r="ET138" s="31">
        <f t="shared" si="70"/>
        <v>2.2417391304347827E-2</v>
      </c>
      <c r="EU138" s="31">
        <f t="shared" si="71"/>
        <v>1.9199318568994889E-2</v>
      </c>
      <c r="EV138" s="31">
        <f t="shared" si="72"/>
        <v>1.7959183673469388E-2</v>
      </c>
      <c r="EW138" s="31">
        <f t="shared" si="73"/>
        <v>1.8239316239316239E-2</v>
      </c>
      <c r="EX138" s="31">
        <f t="shared" si="74"/>
        <v>2.1182432432432431E-2</v>
      </c>
      <c r="EY138" s="31">
        <f t="shared" si="75"/>
        <v>1.8693467336683416E-2</v>
      </c>
      <c r="EZ138" s="31">
        <f t="shared" si="76"/>
        <v>2.0954773869346733E-2</v>
      </c>
      <c r="FA138" s="31">
        <f t="shared" si="77"/>
        <v>1.9863945578231294E-2</v>
      </c>
      <c r="FB138" s="50">
        <f t="shared" si="78"/>
        <v>2.3366834170854271E-2</v>
      </c>
      <c r="FC138" s="50">
        <f t="shared" si="79"/>
        <v>2.1482112436115842E-2</v>
      </c>
      <c r="FD138" s="50">
        <f t="shared" si="80"/>
        <v>2.0916955017301037E-2</v>
      </c>
    </row>
    <row r="139" spans="1:160" ht="15" x14ac:dyDescent="0.25">
      <c r="A139" s="17" t="s">
        <v>188</v>
      </c>
      <c r="B139" s="19">
        <v>1059</v>
      </c>
      <c r="C139" s="19">
        <v>1111</v>
      </c>
      <c r="D139" s="19">
        <v>1112</v>
      </c>
      <c r="E139" s="19">
        <v>1085</v>
      </c>
      <c r="F139" s="19">
        <v>1108</v>
      </c>
      <c r="G139" s="19">
        <v>1162</v>
      </c>
      <c r="H139" s="19">
        <v>1130</v>
      </c>
      <c r="I139" s="19">
        <v>1195</v>
      </c>
      <c r="J139" s="19">
        <v>1217</v>
      </c>
      <c r="K139" s="19">
        <v>1233</v>
      </c>
      <c r="L139" s="19">
        <v>1226</v>
      </c>
      <c r="M139" s="19">
        <v>1284</v>
      </c>
      <c r="N139" s="19">
        <v>1239</v>
      </c>
      <c r="O139" s="19">
        <v>1138</v>
      </c>
      <c r="P139" s="19">
        <v>1059</v>
      </c>
      <c r="Q139" s="19">
        <v>1084</v>
      </c>
      <c r="R139" s="19">
        <v>1116</v>
      </c>
      <c r="S139" s="19">
        <v>1140</v>
      </c>
      <c r="T139" s="19">
        <v>1192</v>
      </c>
      <c r="U139" s="19">
        <v>1250</v>
      </c>
      <c r="V139" s="19">
        <v>1209</v>
      </c>
      <c r="W139" s="19">
        <v>1176</v>
      </c>
      <c r="X139" s="19">
        <v>1162</v>
      </c>
      <c r="Y139" s="19">
        <v>1110</v>
      </c>
      <c r="Z139" s="19">
        <v>1063</v>
      </c>
      <c r="AA139" s="19">
        <v>1088</v>
      </c>
      <c r="AB139" s="19">
        <v>1086</v>
      </c>
      <c r="AC139" s="19">
        <v>1036</v>
      </c>
      <c r="AD139" s="19">
        <v>1005</v>
      </c>
      <c r="AE139" s="19">
        <v>992</v>
      </c>
      <c r="AF139" s="19">
        <v>1043</v>
      </c>
      <c r="AG139" s="19">
        <v>1131</v>
      </c>
      <c r="AH139" s="19">
        <v>1143</v>
      </c>
      <c r="AI139" s="19">
        <v>1157</v>
      </c>
      <c r="AJ139" s="19">
        <v>1171</v>
      </c>
      <c r="AK139" s="19">
        <v>1173</v>
      </c>
      <c r="AL139" s="19">
        <v>1197</v>
      </c>
      <c r="AM139" s="19">
        <v>1205</v>
      </c>
      <c r="AN139" s="19">
        <v>1221</v>
      </c>
      <c r="AO139" s="19">
        <v>1278</v>
      </c>
      <c r="AP139" s="19">
        <v>1290</v>
      </c>
      <c r="AQ139" s="19">
        <v>1426</v>
      </c>
      <c r="AR139" s="19">
        <v>1637</v>
      </c>
      <c r="AS139" s="19">
        <v>1807</v>
      </c>
      <c r="AT139" s="19">
        <v>2172</v>
      </c>
      <c r="AU139" s="19">
        <v>2211</v>
      </c>
      <c r="AV139" s="19">
        <v>2252</v>
      </c>
      <c r="AW139" s="19">
        <v>2208</v>
      </c>
      <c r="AX139" s="19">
        <v>2265</v>
      </c>
      <c r="AY139" s="19">
        <v>2135</v>
      </c>
      <c r="AZ139" s="19">
        <v>2198</v>
      </c>
      <c r="BA139" s="19">
        <v>2212</v>
      </c>
      <c r="BB139" s="19">
        <v>2209</v>
      </c>
      <c r="BC139" s="19">
        <v>2214</v>
      </c>
      <c r="BD139" s="19">
        <v>2265</v>
      </c>
      <c r="BE139" s="19">
        <v>2352</v>
      </c>
      <c r="BF139" s="19">
        <v>2355</v>
      </c>
      <c r="BG139" s="19">
        <v>2297</v>
      </c>
      <c r="BH139" s="19">
        <v>2244</v>
      </c>
      <c r="BI139" s="19">
        <v>2108</v>
      </c>
      <c r="BJ139" s="19">
        <v>2008</v>
      </c>
      <c r="BK139" s="19">
        <v>1970</v>
      </c>
      <c r="BL139" s="19">
        <v>1940</v>
      </c>
      <c r="BM139" s="19">
        <v>1877</v>
      </c>
      <c r="BN139" s="19">
        <v>1890</v>
      </c>
      <c r="BO139" s="19">
        <v>1882</v>
      </c>
      <c r="BP139" s="19">
        <v>1920</v>
      </c>
      <c r="BQ139" s="19">
        <v>1992</v>
      </c>
      <c r="BR139" s="19">
        <v>2066</v>
      </c>
      <c r="BS139" s="19">
        <v>2072</v>
      </c>
      <c r="BT139" s="19">
        <v>2050</v>
      </c>
      <c r="BU139" s="19">
        <v>2027</v>
      </c>
      <c r="BV139" s="19">
        <v>2061</v>
      </c>
      <c r="BW139" s="19">
        <v>2129</v>
      </c>
      <c r="BX139" s="19">
        <v>2136</v>
      </c>
      <c r="BY139" s="19">
        <v>2121</v>
      </c>
      <c r="BZ139" s="19">
        <v>2177</v>
      </c>
      <c r="CA139" s="19">
        <v>2131</v>
      </c>
      <c r="CB139" s="19">
        <v>2107</v>
      </c>
      <c r="CC139" s="19">
        <v>2219</v>
      </c>
      <c r="CD139" s="19">
        <v>2300</v>
      </c>
      <c r="CE139" s="19">
        <v>2293</v>
      </c>
      <c r="CF139" s="19">
        <v>2223</v>
      </c>
      <c r="CG139" s="19">
        <v>2259</v>
      </c>
      <c r="CH139" s="49">
        <v>2210</v>
      </c>
      <c r="CI139" s="49">
        <v>2114</v>
      </c>
      <c r="CJ139" s="49">
        <v>2115</v>
      </c>
      <c r="CK139" s="49">
        <v>2139</v>
      </c>
      <c r="CL139" s="49">
        <v>2112</v>
      </c>
      <c r="CM139" s="49">
        <v>2091</v>
      </c>
      <c r="CN139" s="49">
        <v>2055</v>
      </c>
      <c r="CO139" s="17" t="s">
        <v>188</v>
      </c>
      <c r="CT139" t="s">
        <v>188</v>
      </c>
      <c r="CV139" t="s">
        <v>188</v>
      </c>
      <c r="CX139">
        <v>38800</v>
      </c>
      <c r="CY139">
        <v>40200</v>
      </c>
      <c r="CZ139">
        <v>41300</v>
      </c>
      <c r="DA139">
        <v>42100</v>
      </c>
      <c r="DB139">
        <v>40800</v>
      </c>
      <c r="DC139">
        <v>42000</v>
      </c>
      <c r="DD139">
        <v>42000</v>
      </c>
      <c r="DE139">
        <v>43000</v>
      </c>
      <c r="DF139">
        <v>44800</v>
      </c>
      <c r="DG139">
        <v>44800</v>
      </c>
      <c r="DH139">
        <v>44000</v>
      </c>
      <c r="DI139">
        <v>42600</v>
      </c>
      <c r="DJ139">
        <v>44700</v>
      </c>
      <c r="DK139">
        <v>45600</v>
      </c>
      <c r="DL139">
        <v>44700</v>
      </c>
      <c r="DM139">
        <v>44000</v>
      </c>
      <c r="DN139">
        <v>44000</v>
      </c>
      <c r="DO139">
        <v>43600</v>
      </c>
      <c r="DP139">
        <v>42500</v>
      </c>
      <c r="DQ139">
        <v>41500</v>
      </c>
      <c r="DR139">
        <v>39200</v>
      </c>
      <c r="DS139">
        <v>38600</v>
      </c>
      <c r="DT139">
        <v>38900</v>
      </c>
      <c r="DU139">
        <v>39700</v>
      </c>
      <c r="DV139">
        <v>39700</v>
      </c>
      <c r="DW139">
        <v>37400</v>
      </c>
      <c r="DX139">
        <v>39100</v>
      </c>
      <c r="DY139" s="19"/>
      <c r="DZ139" s="19"/>
      <c r="EA139" s="19"/>
      <c r="EB139" s="19"/>
      <c r="ED139" s="31">
        <f t="shared" si="54"/>
        <v>3.1778350515463918E-2</v>
      </c>
      <c r="EE139" s="31">
        <f t="shared" si="55"/>
        <v>3.0820895522388061E-2</v>
      </c>
      <c r="EF139" s="31">
        <f t="shared" si="56"/>
        <v>2.6246973365617432E-2</v>
      </c>
      <c r="EG139" s="31">
        <f t="shared" si="57"/>
        <v>2.831353919239905E-2</v>
      </c>
      <c r="EH139" s="31">
        <f t="shared" si="58"/>
        <v>2.8823529411764706E-2</v>
      </c>
      <c r="EI139" s="31">
        <f t="shared" si="59"/>
        <v>2.530952380952381E-2</v>
      </c>
      <c r="EJ139" s="31">
        <f t="shared" si="60"/>
        <v>2.4666666666666667E-2</v>
      </c>
      <c r="EK139" s="31">
        <f t="shared" si="61"/>
        <v>2.4255813953488373E-2</v>
      </c>
      <c r="EL139" s="31">
        <f t="shared" si="62"/>
        <v>2.5825892857142856E-2</v>
      </c>
      <c r="EM139" s="31">
        <f t="shared" si="63"/>
        <v>2.6718749999999999E-2</v>
      </c>
      <c r="EN139" s="31">
        <f t="shared" si="64"/>
        <v>2.9045454545454544E-2</v>
      </c>
      <c r="EO139" s="31">
        <f t="shared" si="65"/>
        <v>3.8427230046948355E-2</v>
      </c>
      <c r="EP139" s="31">
        <f t="shared" si="66"/>
        <v>4.946308724832215E-2</v>
      </c>
      <c r="EQ139" s="31">
        <f t="shared" si="67"/>
        <v>4.9671052631578949E-2</v>
      </c>
      <c r="ER139" s="31">
        <f t="shared" si="68"/>
        <v>4.9485458612975389E-2</v>
      </c>
      <c r="ES139" s="31">
        <f t="shared" si="69"/>
        <v>5.1477272727272726E-2</v>
      </c>
      <c r="ET139" s="31">
        <f t="shared" si="70"/>
        <v>5.2204545454545455E-2</v>
      </c>
      <c r="EU139" s="31">
        <f t="shared" si="71"/>
        <v>4.6055045871559633E-2</v>
      </c>
      <c r="EV139" s="31">
        <f t="shared" si="72"/>
        <v>4.4164705882352939E-2</v>
      </c>
      <c r="EW139" s="31">
        <f t="shared" si="73"/>
        <v>4.6265060240963857E-2</v>
      </c>
      <c r="EX139" s="31">
        <f t="shared" si="74"/>
        <v>5.2857142857142859E-2</v>
      </c>
      <c r="EY139" s="31">
        <f t="shared" si="75"/>
        <v>5.3393782383419693E-2</v>
      </c>
      <c r="EZ139" s="31">
        <f t="shared" si="76"/>
        <v>5.4524421593830336E-2</v>
      </c>
      <c r="FA139" s="31">
        <f t="shared" si="77"/>
        <v>5.3073047858942068E-2</v>
      </c>
      <c r="FB139" s="50">
        <f t="shared" si="78"/>
        <v>5.7758186397984884E-2</v>
      </c>
      <c r="FC139" s="50">
        <f t="shared" si="79"/>
        <v>5.909090909090909E-2</v>
      </c>
      <c r="FD139" s="50">
        <f t="shared" si="80"/>
        <v>5.4705882352941174E-2</v>
      </c>
    </row>
    <row r="140" spans="1:160" ht="15" x14ac:dyDescent="0.25">
      <c r="A140" s="17" t="s">
        <v>189</v>
      </c>
      <c r="B140" s="19">
        <v>7539</v>
      </c>
      <c r="C140" s="19">
        <v>7930</v>
      </c>
      <c r="D140" s="19">
        <v>7983</v>
      </c>
      <c r="E140" s="19">
        <v>7575</v>
      </c>
      <c r="F140" s="19">
        <v>7498</v>
      </c>
      <c r="G140" s="19">
        <v>7646</v>
      </c>
      <c r="H140" s="19">
        <v>7577</v>
      </c>
      <c r="I140" s="19">
        <v>8324</v>
      </c>
      <c r="J140" s="19">
        <v>8512</v>
      </c>
      <c r="K140" s="19">
        <v>8418</v>
      </c>
      <c r="L140" s="19">
        <v>8104</v>
      </c>
      <c r="M140" s="19">
        <v>7763</v>
      </c>
      <c r="N140" s="19">
        <v>7960</v>
      </c>
      <c r="O140" s="19">
        <v>8233</v>
      </c>
      <c r="P140" s="19">
        <v>8139</v>
      </c>
      <c r="Q140" s="19">
        <v>7213</v>
      </c>
      <c r="R140" s="19">
        <v>7024</v>
      </c>
      <c r="S140" s="19">
        <v>6868</v>
      </c>
      <c r="T140" s="19">
        <v>6716</v>
      </c>
      <c r="U140" s="19">
        <v>7332</v>
      </c>
      <c r="V140" s="19">
        <v>7497</v>
      </c>
      <c r="W140" s="19">
        <v>7476</v>
      </c>
      <c r="X140" s="19">
        <v>7073</v>
      </c>
      <c r="Y140" s="19">
        <v>6616</v>
      </c>
      <c r="Z140" s="19">
        <v>6343</v>
      </c>
      <c r="AA140" s="19">
        <v>6489</v>
      </c>
      <c r="AB140" s="19">
        <v>6394</v>
      </c>
      <c r="AC140" s="19">
        <v>5774</v>
      </c>
      <c r="AD140" s="19">
        <v>5620</v>
      </c>
      <c r="AE140" s="19">
        <v>5613</v>
      </c>
      <c r="AF140" s="19">
        <v>5729</v>
      </c>
      <c r="AG140" s="19">
        <v>6159</v>
      </c>
      <c r="AH140" s="19">
        <v>6386</v>
      </c>
      <c r="AI140" s="19">
        <v>6246</v>
      </c>
      <c r="AJ140" s="19">
        <v>6128</v>
      </c>
      <c r="AK140" s="19">
        <v>6104</v>
      </c>
      <c r="AL140" s="19">
        <v>6203</v>
      </c>
      <c r="AM140" s="19">
        <v>6642</v>
      </c>
      <c r="AN140" s="19">
        <v>7045</v>
      </c>
      <c r="AO140" s="19">
        <v>6635</v>
      </c>
      <c r="AP140" s="19">
        <v>6887</v>
      </c>
      <c r="AQ140" s="19">
        <v>7573</v>
      </c>
      <c r="AR140" s="19">
        <v>7963</v>
      </c>
      <c r="AS140" s="19">
        <v>8908</v>
      </c>
      <c r="AT140" s="19">
        <v>9701</v>
      </c>
      <c r="AU140" s="19">
        <v>10062</v>
      </c>
      <c r="AV140" s="19">
        <v>10078</v>
      </c>
      <c r="AW140" s="19">
        <v>10130</v>
      </c>
      <c r="AX140" s="19">
        <v>10304</v>
      </c>
      <c r="AY140" s="19">
        <v>10647</v>
      </c>
      <c r="AZ140" s="19">
        <v>10710</v>
      </c>
      <c r="BA140" s="19">
        <v>9919</v>
      </c>
      <c r="BB140" s="19">
        <v>9752</v>
      </c>
      <c r="BC140" s="19">
        <v>9836</v>
      </c>
      <c r="BD140" s="19">
        <v>9961</v>
      </c>
      <c r="BE140" s="19">
        <v>10777</v>
      </c>
      <c r="BF140" s="19">
        <v>10771</v>
      </c>
      <c r="BG140" s="19">
        <v>10582</v>
      </c>
      <c r="BH140" s="19">
        <v>10308</v>
      </c>
      <c r="BI140" s="19">
        <v>9895</v>
      </c>
      <c r="BJ140" s="19">
        <v>9855</v>
      </c>
      <c r="BK140" s="19">
        <v>10340</v>
      </c>
      <c r="BL140" s="19">
        <v>10399</v>
      </c>
      <c r="BM140" s="19">
        <v>9793</v>
      </c>
      <c r="BN140" s="19">
        <v>9717</v>
      </c>
      <c r="BO140" s="19">
        <v>9857</v>
      </c>
      <c r="BP140" s="19">
        <v>10194</v>
      </c>
      <c r="BQ140" s="19">
        <v>10901</v>
      </c>
      <c r="BR140" s="19">
        <v>11036</v>
      </c>
      <c r="BS140" s="19">
        <v>10889</v>
      </c>
      <c r="BT140" s="19">
        <v>10685</v>
      </c>
      <c r="BU140" s="19">
        <v>10600</v>
      </c>
      <c r="BV140" s="19">
        <v>10762</v>
      </c>
      <c r="BW140" s="19">
        <v>11602</v>
      </c>
      <c r="BX140" s="19">
        <v>11725</v>
      </c>
      <c r="BY140" s="19">
        <v>10950</v>
      </c>
      <c r="BZ140" s="19">
        <v>10368</v>
      </c>
      <c r="CA140" s="19">
        <v>10329</v>
      </c>
      <c r="CB140" s="19">
        <v>10262</v>
      </c>
      <c r="CC140" s="19">
        <v>10873</v>
      </c>
      <c r="CD140" s="19">
        <v>11264</v>
      </c>
      <c r="CE140" s="19">
        <v>11075</v>
      </c>
      <c r="CF140" s="19">
        <v>10748</v>
      </c>
      <c r="CG140" s="19">
        <v>10643</v>
      </c>
      <c r="CH140" s="49">
        <v>10831</v>
      </c>
      <c r="CI140" s="49">
        <v>11114</v>
      </c>
      <c r="CJ140" s="49">
        <v>11149</v>
      </c>
      <c r="CK140" s="49">
        <v>10036</v>
      </c>
      <c r="CL140" s="49">
        <v>9824</v>
      </c>
      <c r="CM140" s="49">
        <v>9604</v>
      </c>
      <c r="CN140" s="49">
        <v>9537</v>
      </c>
      <c r="CO140" s="17" t="s">
        <v>189</v>
      </c>
      <c r="CT140" t="s">
        <v>189</v>
      </c>
      <c r="CV140" t="s">
        <v>189</v>
      </c>
      <c r="CX140">
        <v>185300</v>
      </c>
      <c r="CY140">
        <v>186500</v>
      </c>
      <c r="CZ140">
        <v>184400</v>
      </c>
      <c r="DA140">
        <v>184000</v>
      </c>
      <c r="DB140">
        <v>182900</v>
      </c>
      <c r="DC140">
        <v>183300</v>
      </c>
      <c r="DD140">
        <v>184500</v>
      </c>
      <c r="DE140">
        <v>183600</v>
      </c>
      <c r="DF140">
        <v>182200</v>
      </c>
      <c r="DG140">
        <v>183000</v>
      </c>
      <c r="DH140">
        <v>185300</v>
      </c>
      <c r="DI140">
        <v>185600</v>
      </c>
      <c r="DJ140">
        <v>185200</v>
      </c>
      <c r="DK140">
        <v>179500</v>
      </c>
      <c r="DL140">
        <v>182300</v>
      </c>
      <c r="DM140">
        <v>184100</v>
      </c>
      <c r="DN140">
        <v>182700</v>
      </c>
      <c r="DO140">
        <v>183500</v>
      </c>
      <c r="DP140">
        <v>184100</v>
      </c>
      <c r="DQ140">
        <v>184900</v>
      </c>
      <c r="DR140">
        <v>184600</v>
      </c>
      <c r="DS140">
        <v>185800</v>
      </c>
      <c r="DT140">
        <v>182500</v>
      </c>
      <c r="DU140">
        <v>180300</v>
      </c>
      <c r="DV140">
        <v>180300</v>
      </c>
      <c r="DW140">
        <v>181800</v>
      </c>
      <c r="DX140">
        <v>181600</v>
      </c>
      <c r="DY140" s="19"/>
      <c r="DZ140" s="19"/>
      <c r="EA140" s="19"/>
      <c r="EB140" s="19"/>
      <c r="ED140" s="31">
        <f t="shared" si="54"/>
        <v>4.5429033998920669E-2</v>
      </c>
      <c r="EE140" s="31">
        <f t="shared" si="55"/>
        <v>4.2680965147453086E-2</v>
      </c>
      <c r="EF140" s="31">
        <f t="shared" si="56"/>
        <v>3.9116052060737524E-2</v>
      </c>
      <c r="EG140" s="31">
        <f t="shared" si="57"/>
        <v>3.6499999999999998E-2</v>
      </c>
      <c r="EH140" s="31">
        <f t="shared" si="58"/>
        <v>4.0874794969928921E-2</v>
      </c>
      <c r="EI140" s="31">
        <f t="shared" si="59"/>
        <v>3.4604473540643756E-2</v>
      </c>
      <c r="EJ140" s="31">
        <f t="shared" si="60"/>
        <v>3.1295392953929538E-2</v>
      </c>
      <c r="EK140" s="31">
        <f t="shared" si="61"/>
        <v>3.1203703703703702E-2</v>
      </c>
      <c r="EL140" s="31">
        <f t="shared" si="62"/>
        <v>3.4281009879253567E-2</v>
      </c>
      <c r="EM140" s="31">
        <f t="shared" si="63"/>
        <v>3.389617486338798E-2</v>
      </c>
      <c r="EN140" s="31">
        <f t="shared" si="64"/>
        <v>3.5806799784133835E-2</v>
      </c>
      <c r="EO140" s="31">
        <f t="shared" si="65"/>
        <v>4.2904094827586205E-2</v>
      </c>
      <c r="EP140" s="31">
        <f t="shared" si="66"/>
        <v>5.4330453563714902E-2</v>
      </c>
      <c r="EQ140" s="31">
        <f t="shared" si="67"/>
        <v>5.7403899721448465E-2</v>
      </c>
      <c r="ER140" s="31">
        <f t="shared" si="68"/>
        <v>5.4410312671420734E-2</v>
      </c>
      <c r="ES140" s="31">
        <f t="shared" si="69"/>
        <v>5.4106463878326995E-2</v>
      </c>
      <c r="ET140" s="31">
        <f t="shared" si="70"/>
        <v>5.7920087575259988E-2</v>
      </c>
      <c r="EU140" s="31">
        <f t="shared" si="71"/>
        <v>5.3705722070844689E-2</v>
      </c>
      <c r="EV140" s="31">
        <f t="shared" si="72"/>
        <v>5.3193916349809883E-2</v>
      </c>
      <c r="EW140" s="31">
        <f t="shared" si="73"/>
        <v>5.5132504056246617E-2</v>
      </c>
      <c r="EX140" s="31">
        <f t="shared" si="74"/>
        <v>5.8986998916576383E-2</v>
      </c>
      <c r="EY140" s="31">
        <f t="shared" si="75"/>
        <v>5.792249730893434E-2</v>
      </c>
      <c r="EZ140" s="31">
        <f t="shared" si="76"/>
        <v>0.06</v>
      </c>
      <c r="FA140" s="31">
        <f t="shared" si="77"/>
        <v>5.6916250693288963E-2</v>
      </c>
      <c r="FB140" s="50">
        <f t="shared" si="78"/>
        <v>6.1425402107598448E-2</v>
      </c>
      <c r="FC140" s="50">
        <f t="shared" si="79"/>
        <v>5.9576457645764573E-2</v>
      </c>
      <c r="FD140" s="50">
        <f t="shared" si="80"/>
        <v>5.5264317180616737E-2</v>
      </c>
    </row>
    <row r="141" spans="1:160" ht="15" x14ac:dyDescent="0.25">
      <c r="A141" s="17" t="s">
        <v>190</v>
      </c>
      <c r="B141" s="19">
        <v>1593</v>
      </c>
      <c r="C141" s="19">
        <v>1693</v>
      </c>
      <c r="D141" s="19">
        <v>1748</v>
      </c>
      <c r="E141" s="19">
        <v>1714</v>
      </c>
      <c r="F141" s="19">
        <v>1684</v>
      </c>
      <c r="G141" s="19">
        <v>1727</v>
      </c>
      <c r="H141" s="19">
        <v>1860</v>
      </c>
      <c r="I141" s="19">
        <v>1865</v>
      </c>
      <c r="J141" s="19">
        <v>1919</v>
      </c>
      <c r="K141" s="19">
        <v>1950</v>
      </c>
      <c r="L141" s="19">
        <v>1923</v>
      </c>
      <c r="M141" s="19">
        <v>1868</v>
      </c>
      <c r="N141" s="19">
        <v>1779</v>
      </c>
      <c r="O141" s="19">
        <v>1872</v>
      </c>
      <c r="P141" s="19">
        <v>1854</v>
      </c>
      <c r="Q141" s="19">
        <v>1790</v>
      </c>
      <c r="R141" s="19">
        <v>1760</v>
      </c>
      <c r="S141" s="19">
        <v>1715</v>
      </c>
      <c r="T141" s="19">
        <v>1767</v>
      </c>
      <c r="U141" s="19">
        <v>1872</v>
      </c>
      <c r="V141" s="19">
        <v>1847</v>
      </c>
      <c r="W141" s="19">
        <v>1850</v>
      </c>
      <c r="X141" s="19">
        <v>1738</v>
      </c>
      <c r="Y141" s="19">
        <v>1639</v>
      </c>
      <c r="Z141" s="19">
        <v>1604</v>
      </c>
      <c r="AA141" s="19">
        <v>1684</v>
      </c>
      <c r="AB141" s="19">
        <v>1678</v>
      </c>
      <c r="AC141" s="19">
        <v>1628</v>
      </c>
      <c r="AD141" s="19">
        <v>1501</v>
      </c>
      <c r="AE141" s="19">
        <v>1453</v>
      </c>
      <c r="AF141" s="19">
        <v>1506</v>
      </c>
      <c r="AG141" s="19">
        <v>1671</v>
      </c>
      <c r="AH141" s="19">
        <v>1716</v>
      </c>
      <c r="AI141" s="19">
        <v>1746</v>
      </c>
      <c r="AJ141" s="19">
        <v>1674</v>
      </c>
      <c r="AK141" s="19">
        <v>1699</v>
      </c>
      <c r="AL141" s="19">
        <v>1634</v>
      </c>
      <c r="AM141" s="19">
        <v>1712</v>
      </c>
      <c r="AN141" s="19">
        <v>1808</v>
      </c>
      <c r="AO141" s="19">
        <v>1846</v>
      </c>
      <c r="AP141" s="19">
        <v>1942</v>
      </c>
      <c r="AQ141" s="19">
        <v>2219</v>
      </c>
      <c r="AR141" s="19">
        <v>2616</v>
      </c>
      <c r="AS141" s="19">
        <v>2948</v>
      </c>
      <c r="AT141" s="19">
        <v>3354</v>
      </c>
      <c r="AU141" s="19">
        <v>3495</v>
      </c>
      <c r="AV141" s="19">
        <v>3467</v>
      </c>
      <c r="AW141" s="19">
        <v>3398</v>
      </c>
      <c r="AX141" s="19">
        <v>3250</v>
      </c>
      <c r="AY141" s="19">
        <v>3413</v>
      </c>
      <c r="AZ141" s="19">
        <v>3594</v>
      </c>
      <c r="BA141" s="19">
        <v>3511</v>
      </c>
      <c r="BB141" s="19">
        <v>3474</v>
      </c>
      <c r="BC141" s="19">
        <v>3438</v>
      </c>
      <c r="BD141" s="19">
        <v>3432</v>
      </c>
      <c r="BE141" s="19">
        <v>3624</v>
      </c>
      <c r="BF141" s="19">
        <v>3706</v>
      </c>
      <c r="BG141" s="19">
        <v>3684</v>
      </c>
      <c r="BH141" s="19">
        <v>3514</v>
      </c>
      <c r="BI141" s="19">
        <v>3268</v>
      </c>
      <c r="BJ141" s="19">
        <v>3053</v>
      </c>
      <c r="BK141" s="19">
        <v>3137</v>
      </c>
      <c r="BL141" s="19">
        <v>3142</v>
      </c>
      <c r="BM141" s="19">
        <v>3041</v>
      </c>
      <c r="BN141" s="19">
        <v>2906</v>
      </c>
      <c r="BO141" s="19">
        <v>2872</v>
      </c>
      <c r="BP141" s="19">
        <v>2928</v>
      </c>
      <c r="BQ141" s="19">
        <v>3125</v>
      </c>
      <c r="BR141" s="19">
        <v>3234</v>
      </c>
      <c r="BS141" s="19">
        <v>3234</v>
      </c>
      <c r="BT141" s="19">
        <v>3027</v>
      </c>
      <c r="BU141" s="19">
        <v>3044</v>
      </c>
      <c r="BV141" s="19">
        <v>3018</v>
      </c>
      <c r="BW141" s="19">
        <v>3168</v>
      </c>
      <c r="BX141" s="19">
        <v>3240</v>
      </c>
      <c r="BY141" s="19">
        <v>3192</v>
      </c>
      <c r="BZ141" s="19">
        <v>3206</v>
      </c>
      <c r="CA141" s="19">
        <v>3202</v>
      </c>
      <c r="CB141" s="19">
        <v>3163</v>
      </c>
      <c r="CC141" s="19">
        <v>3348</v>
      </c>
      <c r="CD141" s="19">
        <v>3427</v>
      </c>
      <c r="CE141" s="19">
        <v>3386</v>
      </c>
      <c r="CF141" s="19">
        <v>3183</v>
      </c>
      <c r="CG141" s="19">
        <v>3024</v>
      </c>
      <c r="CH141" s="49">
        <v>2934</v>
      </c>
      <c r="CI141" s="49">
        <v>2982</v>
      </c>
      <c r="CJ141" s="49">
        <v>3061</v>
      </c>
      <c r="CK141" s="49">
        <v>2954</v>
      </c>
      <c r="CL141" s="49">
        <v>2986</v>
      </c>
      <c r="CM141" s="49">
        <v>2975</v>
      </c>
      <c r="CN141" s="49">
        <v>3000</v>
      </c>
      <c r="CO141" s="17" t="s">
        <v>190</v>
      </c>
      <c r="CT141" t="s">
        <v>190</v>
      </c>
      <c r="CV141" t="s">
        <v>190</v>
      </c>
      <c r="CX141">
        <v>74700</v>
      </c>
      <c r="CY141">
        <v>75300</v>
      </c>
      <c r="CZ141">
        <v>76000</v>
      </c>
      <c r="DA141">
        <v>76200</v>
      </c>
      <c r="DB141">
        <v>74800</v>
      </c>
      <c r="DC141">
        <v>74200</v>
      </c>
      <c r="DD141">
        <v>74100</v>
      </c>
      <c r="DE141">
        <v>74000</v>
      </c>
      <c r="DF141">
        <v>74600</v>
      </c>
      <c r="DG141">
        <v>75500</v>
      </c>
      <c r="DH141">
        <v>76200</v>
      </c>
      <c r="DI141">
        <v>75700</v>
      </c>
      <c r="DJ141">
        <v>76100</v>
      </c>
      <c r="DK141">
        <v>75300</v>
      </c>
      <c r="DL141">
        <v>74700</v>
      </c>
      <c r="DM141">
        <v>74900</v>
      </c>
      <c r="DN141">
        <v>73600</v>
      </c>
      <c r="DO141">
        <v>74000</v>
      </c>
      <c r="DP141">
        <v>74300</v>
      </c>
      <c r="DQ141">
        <v>73700</v>
      </c>
      <c r="DR141">
        <v>74000</v>
      </c>
      <c r="DS141">
        <v>73500</v>
      </c>
      <c r="DT141">
        <v>73200</v>
      </c>
      <c r="DU141">
        <v>73100</v>
      </c>
      <c r="DV141">
        <v>73300</v>
      </c>
      <c r="DW141">
        <v>72400</v>
      </c>
      <c r="DX141">
        <v>72700</v>
      </c>
      <c r="DY141" s="19"/>
      <c r="DZ141" s="19"/>
      <c r="EA141" s="19"/>
      <c r="EB141" s="19"/>
      <c r="ED141" s="31">
        <f t="shared" si="54"/>
        <v>2.6104417670682729E-2</v>
      </c>
      <c r="EE141" s="31">
        <f t="shared" si="55"/>
        <v>2.3625498007968128E-2</v>
      </c>
      <c r="EF141" s="31">
        <f t="shared" si="56"/>
        <v>2.3552631578947367E-2</v>
      </c>
      <c r="EG141" s="31">
        <f t="shared" si="57"/>
        <v>2.3188976377952756E-2</v>
      </c>
      <c r="EH141" s="31">
        <f t="shared" si="58"/>
        <v>2.4732620320855617E-2</v>
      </c>
      <c r="EI141" s="31">
        <f t="shared" si="59"/>
        <v>2.1617250673854449E-2</v>
      </c>
      <c r="EJ141" s="31">
        <f t="shared" si="60"/>
        <v>2.1970310391363022E-2</v>
      </c>
      <c r="EK141" s="31">
        <f t="shared" si="61"/>
        <v>2.0351351351351351E-2</v>
      </c>
      <c r="EL141" s="31">
        <f t="shared" si="62"/>
        <v>2.3404825737265416E-2</v>
      </c>
      <c r="EM141" s="31">
        <f t="shared" si="63"/>
        <v>2.1642384105960265E-2</v>
      </c>
      <c r="EN141" s="31">
        <f t="shared" si="64"/>
        <v>2.4225721784776902E-2</v>
      </c>
      <c r="EO141" s="31">
        <f t="shared" si="65"/>
        <v>3.4557463672391014E-2</v>
      </c>
      <c r="EP141" s="31">
        <f t="shared" si="66"/>
        <v>4.5926412614980289E-2</v>
      </c>
      <c r="EQ141" s="31">
        <f t="shared" si="67"/>
        <v>4.316069057104914E-2</v>
      </c>
      <c r="ER141" s="31">
        <f t="shared" si="68"/>
        <v>4.7001338688085675E-2</v>
      </c>
      <c r="ES141" s="31">
        <f t="shared" si="69"/>
        <v>4.5821094793057411E-2</v>
      </c>
      <c r="ET141" s="31">
        <f t="shared" si="70"/>
        <v>5.0054347826086955E-2</v>
      </c>
      <c r="EU141" s="31">
        <f t="shared" si="71"/>
        <v>4.125675675675676E-2</v>
      </c>
      <c r="EV141" s="31">
        <f t="shared" si="72"/>
        <v>4.0928667563930016E-2</v>
      </c>
      <c r="EW141" s="31">
        <f t="shared" si="73"/>
        <v>3.9728629579375847E-2</v>
      </c>
      <c r="EX141" s="31">
        <f t="shared" si="74"/>
        <v>4.3702702702702705E-2</v>
      </c>
      <c r="EY141" s="31">
        <f t="shared" si="75"/>
        <v>4.1061224489795919E-2</v>
      </c>
      <c r="EZ141" s="31">
        <f t="shared" si="76"/>
        <v>4.3606557377049181E-2</v>
      </c>
      <c r="FA141" s="31">
        <f t="shared" si="77"/>
        <v>4.3269493844049246E-2</v>
      </c>
      <c r="FB141" s="50">
        <f t="shared" si="78"/>
        <v>4.6193724420190999E-2</v>
      </c>
      <c r="FC141" s="50">
        <f t="shared" si="79"/>
        <v>4.0524861878453042E-2</v>
      </c>
      <c r="FD141" s="50">
        <f t="shared" si="80"/>
        <v>4.0632737276478682E-2</v>
      </c>
    </row>
    <row r="142" spans="1:160" ht="15" x14ac:dyDescent="0.25">
      <c r="A142" s="17" t="s">
        <v>191</v>
      </c>
      <c r="B142" s="19">
        <v>356</v>
      </c>
      <c r="C142" s="19">
        <v>368</v>
      </c>
      <c r="D142" s="19">
        <v>332</v>
      </c>
      <c r="E142" s="19">
        <v>308</v>
      </c>
      <c r="F142" s="19">
        <v>277</v>
      </c>
      <c r="G142" s="19">
        <v>334</v>
      </c>
      <c r="H142" s="19">
        <v>330</v>
      </c>
      <c r="I142" s="19">
        <v>391</v>
      </c>
      <c r="J142" s="19">
        <v>410</v>
      </c>
      <c r="K142" s="19">
        <v>466</v>
      </c>
      <c r="L142" s="19">
        <v>449</v>
      </c>
      <c r="M142" s="19">
        <v>419</v>
      </c>
      <c r="N142" s="19">
        <v>423</v>
      </c>
      <c r="O142" s="19">
        <v>399</v>
      </c>
      <c r="P142" s="19">
        <v>421</v>
      </c>
      <c r="Q142" s="19">
        <v>437</v>
      </c>
      <c r="R142" s="19">
        <v>422</v>
      </c>
      <c r="S142" s="19">
        <v>423</v>
      </c>
      <c r="T142" s="19">
        <v>409</v>
      </c>
      <c r="U142" s="19">
        <v>448</v>
      </c>
      <c r="V142" s="19">
        <v>466</v>
      </c>
      <c r="W142" s="19">
        <v>462</v>
      </c>
      <c r="X142" s="19">
        <v>421</v>
      </c>
      <c r="Y142" s="19">
        <v>411</v>
      </c>
      <c r="Z142" s="19">
        <v>400</v>
      </c>
      <c r="AA142" s="19">
        <v>412</v>
      </c>
      <c r="AB142" s="19">
        <v>405</v>
      </c>
      <c r="AC142" s="19">
        <v>392</v>
      </c>
      <c r="AD142" s="19">
        <v>369</v>
      </c>
      <c r="AE142" s="19">
        <v>337</v>
      </c>
      <c r="AF142" s="19">
        <v>364</v>
      </c>
      <c r="AG142" s="19">
        <v>418</v>
      </c>
      <c r="AH142" s="19">
        <v>419</v>
      </c>
      <c r="AI142" s="19">
        <v>424</v>
      </c>
      <c r="AJ142" s="19">
        <v>425</v>
      </c>
      <c r="AK142" s="19">
        <v>412</v>
      </c>
      <c r="AL142" s="19">
        <v>387</v>
      </c>
      <c r="AM142" s="19">
        <v>404</v>
      </c>
      <c r="AN142" s="19">
        <v>482</v>
      </c>
      <c r="AO142" s="19">
        <v>504</v>
      </c>
      <c r="AP142" s="19">
        <v>550</v>
      </c>
      <c r="AQ142" s="19">
        <v>632</v>
      </c>
      <c r="AR142" s="19">
        <v>697</v>
      </c>
      <c r="AS142" s="19">
        <v>808</v>
      </c>
      <c r="AT142" s="19">
        <v>940</v>
      </c>
      <c r="AU142" s="19">
        <v>1091</v>
      </c>
      <c r="AV142" s="19">
        <v>1081</v>
      </c>
      <c r="AW142" s="19">
        <v>1051</v>
      </c>
      <c r="AX142" s="19">
        <v>985</v>
      </c>
      <c r="AY142" s="19">
        <v>1007</v>
      </c>
      <c r="AZ142" s="19">
        <v>1004</v>
      </c>
      <c r="BA142" s="19">
        <v>991</v>
      </c>
      <c r="BB142" s="19">
        <v>954</v>
      </c>
      <c r="BC142" s="19">
        <v>969</v>
      </c>
      <c r="BD142" s="19">
        <v>993</v>
      </c>
      <c r="BE142" s="19">
        <v>1065</v>
      </c>
      <c r="BF142" s="19">
        <v>1080</v>
      </c>
      <c r="BG142" s="19">
        <v>1020</v>
      </c>
      <c r="BH142" s="19">
        <v>994</v>
      </c>
      <c r="BI142" s="19">
        <v>934</v>
      </c>
      <c r="BJ142" s="19">
        <v>827</v>
      </c>
      <c r="BK142" s="19">
        <v>831</v>
      </c>
      <c r="BL142" s="19">
        <v>892</v>
      </c>
      <c r="BM142" s="19">
        <v>902</v>
      </c>
      <c r="BN142" s="19">
        <v>849</v>
      </c>
      <c r="BO142" s="19">
        <v>838</v>
      </c>
      <c r="BP142" s="19">
        <v>829</v>
      </c>
      <c r="BQ142" s="19">
        <v>907</v>
      </c>
      <c r="BR142" s="19">
        <v>906</v>
      </c>
      <c r="BS142" s="19">
        <v>900</v>
      </c>
      <c r="BT142" s="19">
        <v>900</v>
      </c>
      <c r="BU142" s="19">
        <v>834</v>
      </c>
      <c r="BV142" s="19">
        <v>792</v>
      </c>
      <c r="BW142" s="19">
        <v>843</v>
      </c>
      <c r="BX142" s="19">
        <v>848</v>
      </c>
      <c r="BY142" s="19">
        <v>817</v>
      </c>
      <c r="BZ142" s="19">
        <v>827</v>
      </c>
      <c r="CA142" s="19">
        <v>853</v>
      </c>
      <c r="CB142" s="19">
        <v>885</v>
      </c>
      <c r="CC142" s="19">
        <v>971</v>
      </c>
      <c r="CD142" s="19">
        <v>1031</v>
      </c>
      <c r="CE142" s="19">
        <v>1019</v>
      </c>
      <c r="CF142" s="19">
        <v>997</v>
      </c>
      <c r="CG142" s="19">
        <v>958</v>
      </c>
      <c r="CH142" s="49">
        <v>902</v>
      </c>
      <c r="CI142" s="49">
        <v>904</v>
      </c>
      <c r="CJ142" s="49">
        <v>867</v>
      </c>
      <c r="CK142" s="49">
        <v>887</v>
      </c>
      <c r="CL142" s="49">
        <v>870</v>
      </c>
      <c r="CM142" s="49">
        <v>858</v>
      </c>
      <c r="CN142" s="49">
        <v>892</v>
      </c>
      <c r="CO142" s="17" t="s">
        <v>191</v>
      </c>
      <c r="CT142" t="s">
        <v>191</v>
      </c>
      <c r="CV142" t="s">
        <v>191</v>
      </c>
      <c r="CX142">
        <v>30900</v>
      </c>
      <c r="CY142">
        <v>30400</v>
      </c>
      <c r="CZ142">
        <v>29200</v>
      </c>
      <c r="DA142">
        <v>27400</v>
      </c>
      <c r="DB142">
        <v>28600</v>
      </c>
      <c r="DC142">
        <v>28200</v>
      </c>
      <c r="DD142">
        <v>27000</v>
      </c>
      <c r="DE142">
        <v>28000</v>
      </c>
      <c r="DF142">
        <v>28900</v>
      </c>
      <c r="DG142">
        <v>30100</v>
      </c>
      <c r="DH142">
        <v>32300</v>
      </c>
      <c r="DI142">
        <v>31400</v>
      </c>
      <c r="DJ142">
        <v>30800</v>
      </c>
      <c r="DK142">
        <v>31000</v>
      </c>
      <c r="DL142">
        <v>29400</v>
      </c>
      <c r="DM142">
        <v>30700</v>
      </c>
      <c r="DN142">
        <v>31700</v>
      </c>
      <c r="DO142">
        <v>32200</v>
      </c>
      <c r="DP142">
        <v>32500</v>
      </c>
      <c r="DQ142">
        <v>32000</v>
      </c>
      <c r="DR142">
        <v>33400</v>
      </c>
      <c r="DS142">
        <v>32500</v>
      </c>
      <c r="DT142">
        <v>31300</v>
      </c>
      <c r="DU142">
        <v>32500</v>
      </c>
      <c r="DV142">
        <v>32900</v>
      </c>
      <c r="DW142">
        <v>34100</v>
      </c>
      <c r="DX142">
        <v>36300</v>
      </c>
      <c r="DY142" s="19"/>
      <c r="DZ142" s="19"/>
      <c r="EA142" s="19"/>
      <c r="EB142" s="19"/>
      <c r="ED142" s="31">
        <f t="shared" si="54"/>
        <v>1.5080906148867314E-2</v>
      </c>
      <c r="EE142" s="31">
        <f t="shared" si="55"/>
        <v>1.3914473684210527E-2</v>
      </c>
      <c r="EF142" s="31">
        <f t="shared" si="56"/>
        <v>1.4965753424657535E-2</v>
      </c>
      <c r="EG142" s="31">
        <f t="shared" si="57"/>
        <v>1.4927007299270073E-2</v>
      </c>
      <c r="EH142" s="31">
        <f t="shared" si="58"/>
        <v>1.6153846153846154E-2</v>
      </c>
      <c r="EI142" s="31">
        <f t="shared" si="59"/>
        <v>1.4184397163120567E-2</v>
      </c>
      <c r="EJ142" s="31">
        <f t="shared" si="60"/>
        <v>1.4518518518518519E-2</v>
      </c>
      <c r="EK142" s="31">
        <f t="shared" si="61"/>
        <v>1.2999999999999999E-2</v>
      </c>
      <c r="EL142" s="31">
        <f t="shared" si="62"/>
        <v>1.467128027681661E-2</v>
      </c>
      <c r="EM142" s="31">
        <f t="shared" si="63"/>
        <v>1.2857142857142857E-2</v>
      </c>
      <c r="EN142" s="31">
        <f t="shared" si="64"/>
        <v>1.5603715170278637E-2</v>
      </c>
      <c r="EO142" s="31">
        <f t="shared" si="65"/>
        <v>2.2197452229299364E-2</v>
      </c>
      <c r="EP142" s="31">
        <f t="shared" si="66"/>
        <v>3.5422077922077924E-2</v>
      </c>
      <c r="EQ142" s="31">
        <f t="shared" si="67"/>
        <v>3.1774193548387099E-2</v>
      </c>
      <c r="ER142" s="31">
        <f t="shared" si="68"/>
        <v>3.3707482993197278E-2</v>
      </c>
      <c r="ES142" s="31">
        <f t="shared" si="69"/>
        <v>3.2345276872964172E-2</v>
      </c>
      <c r="ET142" s="31">
        <f t="shared" si="70"/>
        <v>3.2176656151419555E-2</v>
      </c>
      <c r="EU142" s="31">
        <f t="shared" si="71"/>
        <v>2.5683229813664596E-2</v>
      </c>
      <c r="EV142" s="31">
        <f t="shared" si="72"/>
        <v>2.7753846153846153E-2</v>
      </c>
      <c r="EW142" s="31">
        <f t="shared" si="73"/>
        <v>2.5906249999999999E-2</v>
      </c>
      <c r="EX142" s="31">
        <f t="shared" si="74"/>
        <v>2.6946107784431138E-2</v>
      </c>
      <c r="EY142" s="31">
        <f t="shared" si="75"/>
        <v>2.4369230769230768E-2</v>
      </c>
      <c r="EZ142" s="31">
        <f t="shared" si="76"/>
        <v>2.6102236421725239E-2</v>
      </c>
      <c r="FA142" s="31">
        <f t="shared" si="77"/>
        <v>2.7230769230769232E-2</v>
      </c>
      <c r="FB142" s="50">
        <f t="shared" si="78"/>
        <v>3.0972644376899696E-2</v>
      </c>
      <c r="FC142" s="50">
        <f t="shared" si="79"/>
        <v>2.6451612903225806E-2</v>
      </c>
      <c r="FD142" s="50">
        <f t="shared" si="80"/>
        <v>2.443526170798898E-2</v>
      </c>
    </row>
    <row r="143" spans="1:160" ht="15" x14ac:dyDescent="0.25">
      <c r="A143" s="17" t="s">
        <v>192</v>
      </c>
      <c r="B143" s="19">
        <v>692</v>
      </c>
      <c r="C143" s="19">
        <v>694</v>
      </c>
      <c r="D143" s="19">
        <v>686</v>
      </c>
      <c r="E143" s="19">
        <v>691</v>
      </c>
      <c r="F143" s="19">
        <v>687</v>
      </c>
      <c r="G143" s="19">
        <v>709</v>
      </c>
      <c r="H143" s="19">
        <v>735</v>
      </c>
      <c r="I143" s="19">
        <v>837</v>
      </c>
      <c r="J143" s="19">
        <v>869</v>
      </c>
      <c r="K143" s="19">
        <v>851</v>
      </c>
      <c r="L143" s="19">
        <v>846</v>
      </c>
      <c r="M143" s="19">
        <v>854</v>
      </c>
      <c r="N143" s="19">
        <v>813</v>
      </c>
      <c r="O143" s="19">
        <v>836</v>
      </c>
      <c r="P143" s="19">
        <v>880</v>
      </c>
      <c r="Q143" s="19">
        <v>840</v>
      </c>
      <c r="R143" s="19">
        <v>804</v>
      </c>
      <c r="S143" s="19">
        <v>802</v>
      </c>
      <c r="T143" s="19">
        <v>843</v>
      </c>
      <c r="U143" s="19">
        <v>878</v>
      </c>
      <c r="V143" s="19">
        <v>891</v>
      </c>
      <c r="W143" s="19">
        <v>906</v>
      </c>
      <c r="X143" s="19">
        <v>865</v>
      </c>
      <c r="Y143" s="19">
        <v>822</v>
      </c>
      <c r="Z143" s="19">
        <v>757</v>
      </c>
      <c r="AA143" s="19">
        <v>779</v>
      </c>
      <c r="AB143" s="19">
        <v>762</v>
      </c>
      <c r="AC143" s="19">
        <v>732</v>
      </c>
      <c r="AD143" s="19">
        <v>697</v>
      </c>
      <c r="AE143" s="19">
        <v>702</v>
      </c>
      <c r="AF143" s="19">
        <v>680</v>
      </c>
      <c r="AG143" s="19">
        <v>756</v>
      </c>
      <c r="AH143" s="19">
        <v>791</v>
      </c>
      <c r="AI143" s="19">
        <v>773</v>
      </c>
      <c r="AJ143" s="19">
        <v>737</v>
      </c>
      <c r="AK143" s="19">
        <v>753</v>
      </c>
      <c r="AL143" s="19">
        <v>777</v>
      </c>
      <c r="AM143" s="19">
        <v>805</v>
      </c>
      <c r="AN143" s="19">
        <v>886</v>
      </c>
      <c r="AO143" s="19">
        <v>952</v>
      </c>
      <c r="AP143" s="19">
        <v>997</v>
      </c>
      <c r="AQ143" s="19">
        <v>1147</v>
      </c>
      <c r="AR143" s="19">
        <v>1306</v>
      </c>
      <c r="AS143" s="19">
        <v>1473</v>
      </c>
      <c r="AT143" s="19">
        <v>1729</v>
      </c>
      <c r="AU143" s="19">
        <v>1844</v>
      </c>
      <c r="AV143" s="19">
        <v>1861</v>
      </c>
      <c r="AW143" s="19">
        <v>1784</v>
      </c>
      <c r="AX143" s="19">
        <v>1779</v>
      </c>
      <c r="AY143" s="19">
        <v>1736</v>
      </c>
      <c r="AZ143" s="19">
        <v>1711</v>
      </c>
      <c r="BA143" s="19">
        <v>1641</v>
      </c>
      <c r="BB143" s="19">
        <v>1584</v>
      </c>
      <c r="BC143" s="19">
        <v>1596</v>
      </c>
      <c r="BD143" s="19">
        <v>1568</v>
      </c>
      <c r="BE143" s="19">
        <v>1704</v>
      </c>
      <c r="BF143" s="19">
        <v>1681</v>
      </c>
      <c r="BG143" s="19">
        <v>1566</v>
      </c>
      <c r="BH143" s="19">
        <v>1518</v>
      </c>
      <c r="BI143" s="19">
        <v>1403</v>
      </c>
      <c r="BJ143" s="19">
        <v>1339</v>
      </c>
      <c r="BK143" s="19">
        <v>1367</v>
      </c>
      <c r="BL143" s="19">
        <v>1357</v>
      </c>
      <c r="BM143" s="19">
        <v>1296</v>
      </c>
      <c r="BN143" s="19">
        <v>1212</v>
      </c>
      <c r="BO143" s="19">
        <v>1198</v>
      </c>
      <c r="BP143" s="19">
        <v>1200</v>
      </c>
      <c r="BQ143" s="19">
        <v>1318</v>
      </c>
      <c r="BR143" s="19">
        <v>1406</v>
      </c>
      <c r="BS143" s="19">
        <v>1371</v>
      </c>
      <c r="BT143" s="19">
        <v>1277</v>
      </c>
      <c r="BU143" s="19">
        <v>1231</v>
      </c>
      <c r="BV143" s="19">
        <v>1213</v>
      </c>
      <c r="BW143" s="19">
        <v>1280</v>
      </c>
      <c r="BX143" s="19">
        <v>1312</v>
      </c>
      <c r="BY143" s="19">
        <v>1326</v>
      </c>
      <c r="BZ143" s="19">
        <v>1323</v>
      </c>
      <c r="CA143" s="19">
        <v>1338</v>
      </c>
      <c r="CB143" s="19">
        <v>1342</v>
      </c>
      <c r="CC143" s="19">
        <v>1502</v>
      </c>
      <c r="CD143" s="19">
        <v>1603</v>
      </c>
      <c r="CE143" s="19">
        <v>1603</v>
      </c>
      <c r="CF143" s="19">
        <v>1547</v>
      </c>
      <c r="CG143" s="19">
        <v>1474</v>
      </c>
      <c r="CH143" s="49">
        <v>1428</v>
      </c>
      <c r="CI143" s="49">
        <v>1399</v>
      </c>
      <c r="CJ143" s="49">
        <v>1364</v>
      </c>
      <c r="CK143" s="49">
        <v>1345</v>
      </c>
      <c r="CL143" s="49">
        <v>1307</v>
      </c>
      <c r="CM143" s="49">
        <v>1287</v>
      </c>
      <c r="CN143" s="49">
        <v>1293</v>
      </c>
      <c r="CO143" s="17" t="s">
        <v>192</v>
      </c>
      <c r="CT143" t="s">
        <v>192</v>
      </c>
      <c r="CV143" t="s">
        <v>192</v>
      </c>
      <c r="CX143">
        <v>38100</v>
      </c>
      <c r="CY143">
        <v>39200</v>
      </c>
      <c r="CZ143">
        <v>39200</v>
      </c>
      <c r="DA143">
        <v>41100</v>
      </c>
      <c r="DB143">
        <v>41500</v>
      </c>
      <c r="DC143">
        <v>41600</v>
      </c>
      <c r="DD143">
        <v>42200</v>
      </c>
      <c r="DE143">
        <v>37800</v>
      </c>
      <c r="DF143">
        <v>38600</v>
      </c>
      <c r="DG143">
        <v>39000</v>
      </c>
      <c r="DH143">
        <v>39200</v>
      </c>
      <c r="DI143">
        <v>37600</v>
      </c>
      <c r="DJ143">
        <v>37700</v>
      </c>
      <c r="DK143">
        <v>36500</v>
      </c>
      <c r="DL143">
        <v>37300</v>
      </c>
      <c r="DM143">
        <v>36300</v>
      </c>
      <c r="DN143">
        <v>37000</v>
      </c>
      <c r="DO143">
        <v>38000</v>
      </c>
      <c r="DP143">
        <v>37600</v>
      </c>
      <c r="DQ143">
        <v>40500</v>
      </c>
      <c r="DR143">
        <v>40500</v>
      </c>
      <c r="DS143">
        <v>41300</v>
      </c>
      <c r="DT143">
        <v>41000</v>
      </c>
      <c r="DU143">
        <v>42600</v>
      </c>
      <c r="DV143">
        <v>41400</v>
      </c>
      <c r="DW143">
        <v>39300</v>
      </c>
      <c r="DX143">
        <v>40100</v>
      </c>
      <c r="DY143" s="19"/>
      <c r="DZ143" s="19"/>
      <c r="EA143" s="19"/>
      <c r="EB143" s="19"/>
      <c r="ED143" s="31">
        <f t="shared" si="54"/>
        <v>2.2335958005249342E-2</v>
      </c>
      <c r="EE143" s="31">
        <f t="shared" si="55"/>
        <v>2.0739795918367346E-2</v>
      </c>
      <c r="EF143" s="31">
        <f t="shared" si="56"/>
        <v>2.1428571428571429E-2</v>
      </c>
      <c r="EG143" s="31">
        <f t="shared" si="57"/>
        <v>2.0510948905109488E-2</v>
      </c>
      <c r="EH143" s="31">
        <f t="shared" si="58"/>
        <v>2.183132530120482E-2</v>
      </c>
      <c r="EI143" s="31">
        <f t="shared" si="59"/>
        <v>1.8197115384615384E-2</v>
      </c>
      <c r="EJ143" s="31">
        <f t="shared" si="60"/>
        <v>1.7345971563981044E-2</v>
      </c>
      <c r="EK143" s="31">
        <f t="shared" si="61"/>
        <v>1.7989417989417989E-2</v>
      </c>
      <c r="EL143" s="31">
        <f t="shared" si="62"/>
        <v>2.0025906735751296E-2</v>
      </c>
      <c r="EM143" s="31">
        <f t="shared" si="63"/>
        <v>1.9923076923076922E-2</v>
      </c>
      <c r="EN143" s="31">
        <f t="shared" si="64"/>
        <v>2.4285714285714285E-2</v>
      </c>
      <c r="EO143" s="31">
        <f t="shared" si="65"/>
        <v>3.4734042553191492E-2</v>
      </c>
      <c r="EP143" s="31">
        <f t="shared" si="66"/>
        <v>4.8912466843501326E-2</v>
      </c>
      <c r="EQ143" s="31">
        <f t="shared" si="67"/>
        <v>4.8739726027397262E-2</v>
      </c>
      <c r="ER143" s="31">
        <f t="shared" si="68"/>
        <v>4.3994638069705091E-2</v>
      </c>
      <c r="ES143" s="31">
        <f t="shared" si="69"/>
        <v>4.3195592286501376E-2</v>
      </c>
      <c r="ET143" s="31">
        <f t="shared" si="70"/>
        <v>4.2324324324324328E-2</v>
      </c>
      <c r="EU143" s="31">
        <f t="shared" si="71"/>
        <v>3.5236842105263157E-2</v>
      </c>
      <c r="EV143" s="31">
        <f t="shared" si="72"/>
        <v>3.4468085106382981E-2</v>
      </c>
      <c r="EW143" s="31">
        <f t="shared" si="73"/>
        <v>2.9629629629629631E-2</v>
      </c>
      <c r="EX143" s="31">
        <f t="shared" si="74"/>
        <v>3.3851851851851855E-2</v>
      </c>
      <c r="EY143" s="31">
        <f t="shared" si="75"/>
        <v>2.937046004842615E-2</v>
      </c>
      <c r="EZ143" s="31">
        <f t="shared" si="76"/>
        <v>3.2341463414634147E-2</v>
      </c>
      <c r="FA143" s="31">
        <f t="shared" si="77"/>
        <v>3.1502347417840373E-2</v>
      </c>
      <c r="FB143" s="50">
        <f t="shared" si="78"/>
        <v>3.8719806763285021E-2</v>
      </c>
      <c r="FC143" s="50">
        <f t="shared" si="79"/>
        <v>3.6335877862595421E-2</v>
      </c>
      <c r="FD143" s="50">
        <f t="shared" si="80"/>
        <v>3.3541147132169574E-2</v>
      </c>
    </row>
    <row r="144" spans="1:160" ht="15" x14ac:dyDescent="0.25">
      <c r="A144" s="17" t="s">
        <v>193</v>
      </c>
      <c r="B144" s="19">
        <v>419</v>
      </c>
      <c r="C144" s="19">
        <v>419</v>
      </c>
      <c r="D144" s="19">
        <v>463</v>
      </c>
      <c r="E144" s="19">
        <v>470</v>
      </c>
      <c r="F144" s="19">
        <v>438</v>
      </c>
      <c r="G144" s="19">
        <v>447</v>
      </c>
      <c r="H144" s="19">
        <v>471</v>
      </c>
      <c r="I144" s="19">
        <v>506</v>
      </c>
      <c r="J144" s="19">
        <v>528</v>
      </c>
      <c r="K144" s="19">
        <v>512</v>
      </c>
      <c r="L144" s="19">
        <v>486</v>
      </c>
      <c r="M144" s="19">
        <v>440</v>
      </c>
      <c r="N144" s="19">
        <v>452</v>
      </c>
      <c r="O144" s="19">
        <v>462</v>
      </c>
      <c r="P144" s="19">
        <v>488</v>
      </c>
      <c r="Q144" s="19">
        <v>464</v>
      </c>
      <c r="R144" s="19">
        <v>443</v>
      </c>
      <c r="S144" s="19">
        <v>455</v>
      </c>
      <c r="T144" s="19">
        <v>495</v>
      </c>
      <c r="U144" s="19">
        <v>556</v>
      </c>
      <c r="V144" s="19">
        <v>529</v>
      </c>
      <c r="W144" s="19">
        <v>488</v>
      </c>
      <c r="X144" s="19">
        <v>447</v>
      </c>
      <c r="Y144" s="19">
        <v>415</v>
      </c>
      <c r="Z144" s="19">
        <v>379</v>
      </c>
      <c r="AA144" s="19">
        <v>390</v>
      </c>
      <c r="AB144" s="19">
        <v>431</v>
      </c>
      <c r="AC144" s="19">
        <v>426</v>
      </c>
      <c r="AD144" s="19">
        <v>437</v>
      </c>
      <c r="AE144" s="19">
        <v>403</v>
      </c>
      <c r="AF144" s="19">
        <v>454</v>
      </c>
      <c r="AG144" s="19">
        <v>493</v>
      </c>
      <c r="AH144" s="19">
        <v>469</v>
      </c>
      <c r="AI144" s="19">
        <v>444</v>
      </c>
      <c r="AJ144" s="19">
        <v>455</v>
      </c>
      <c r="AK144" s="19">
        <v>446</v>
      </c>
      <c r="AL144" s="19">
        <v>407</v>
      </c>
      <c r="AM144" s="19">
        <v>404</v>
      </c>
      <c r="AN144" s="19">
        <v>441</v>
      </c>
      <c r="AO144" s="19">
        <v>466</v>
      </c>
      <c r="AP144" s="19">
        <v>492</v>
      </c>
      <c r="AQ144" s="19">
        <v>579</v>
      </c>
      <c r="AR144" s="19">
        <v>685</v>
      </c>
      <c r="AS144" s="19">
        <v>770</v>
      </c>
      <c r="AT144" s="19">
        <v>921</v>
      </c>
      <c r="AU144" s="19">
        <v>975</v>
      </c>
      <c r="AV144" s="19">
        <v>993</v>
      </c>
      <c r="AW144" s="19">
        <v>970</v>
      </c>
      <c r="AX144" s="19">
        <v>890</v>
      </c>
      <c r="AY144" s="19">
        <v>916</v>
      </c>
      <c r="AZ144" s="19">
        <v>958</v>
      </c>
      <c r="BA144" s="19">
        <v>939</v>
      </c>
      <c r="BB144" s="19">
        <v>922</v>
      </c>
      <c r="BC144" s="19">
        <v>963</v>
      </c>
      <c r="BD144" s="19">
        <v>971</v>
      </c>
      <c r="BE144" s="19">
        <v>1091</v>
      </c>
      <c r="BF144" s="19">
        <v>1069</v>
      </c>
      <c r="BG144" s="19">
        <v>940</v>
      </c>
      <c r="BH144" s="19">
        <v>872</v>
      </c>
      <c r="BI144" s="19">
        <v>827</v>
      </c>
      <c r="BJ144" s="19">
        <v>807</v>
      </c>
      <c r="BK144" s="19">
        <v>777</v>
      </c>
      <c r="BL144" s="19">
        <v>797</v>
      </c>
      <c r="BM144" s="19">
        <v>837</v>
      </c>
      <c r="BN144" s="19">
        <v>829</v>
      </c>
      <c r="BO144" s="19">
        <v>851</v>
      </c>
      <c r="BP144" s="19">
        <v>861</v>
      </c>
      <c r="BQ144" s="19">
        <v>929</v>
      </c>
      <c r="BR144" s="19">
        <v>996</v>
      </c>
      <c r="BS144" s="19">
        <v>945</v>
      </c>
      <c r="BT144" s="19">
        <v>952</v>
      </c>
      <c r="BU144" s="19">
        <v>914</v>
      </c>
      <c r="BV144" s="19">
        <v>897</v>
      </c>
      <c r="BW144" s="19">
        <v>962</v>
      </c>
      <c r="BX144" s="19">
        <v>985</v>
      </c>
      <c r="BY144" s="19">
        <v>936</v>
      </c>
      <c r="BZ144" s="19">
        <v>919</v>
      </c>
      <c r="CA144" s="19">
        <v>963</v>
      </c>
      <c r="CB144" s="19">
        <v>984</v>
      </c>
      <c r="CC144" s="19">
        <v>1087</v>
      </c>
      <c r="CD144" s="19">
        <v>1103</v>
      </c>
      <c r="CE144" s="19">
        <v>1075</v>
      </c>
      <c r="CF144" s="19">
        <v>1021</v>
      </c>
      <c r="CG144" s="19">
        <v>1000</v>
      </c>
      <c r="CH144" s="49">
        <v>963</v>
      </c>
      <c r="CI144" s="49">
        <v>965</v>
      </c>
      <c r="CJ144" s="49">
        <v>992</v>
      </c>
      <c r="CK144" s="49">
        <v>977</v>
      </c>
      <c r="CL144" s="49">
        <v>965</v>
      </c>
      <c r="CM144" s="49">
        <v>1013</v>
      </c>
      <c r="CN144" s="49">
        <v>1032</v>
      </c>
      <c r="CO144" s="17" t="s">
        <v>193</v>
      </c>
      <c r="CT144" t="s">
        <v>193</v>
      </c>
      <c r="CV144" t="s">
        <v>193</v>
      </c>
      <c r="CX144">
        <v>31900</v>
      </c>
      <c r="CY144">
        <v>31900</v>
      </c>
      <c r="CZ144">
        <v>30800</v>
      </c>
      <c r="DA144">
        <v>33700</v>
      </c>
      <c r="DB144">
        <v>34900</v>
      </c>
      <c r="DC144">
        <v>36000</v>
      </c>
      <c r="DD144">
        <v>37400</v>
      </c>
      <c r="DE144">
        <v>37900</v>
      </c>
      <c r="DF144">
        <v>36300</v>
      </c>
      <c r="DG144">
        <v>37700</v>
      </c>
      <c r="DH144">
        <v>36600</v>
      </c>
      <c r="DI144">
        <v>34500</v>
      </c>
      <c r="DJ144">
        <v>33600</v>
      </c>
      <c r="DK144">
        <v>33900</v>
      </c>
      <c r="DL144">
        <v>33600</v>
      </c>
      <c r="DM144">
        <v>33600</v>
      </c>
      <c r="DN144">
        <v>34600</v>
      </c>
      <c r="DO144">
        <v>34900</v>
      </c>
      <c r="DP144">
        <v>35800</v>
      </c>
      <c r="DQ144">
        <v>35900</v>
      </c>
      <c r="DR144">
        <v>37100</v>
      </c>
      <c r="DS144">
        <v>37400</v>
      </c>
      <c r="DT144">
        <v>38600</v>
      </c>
      <c r="DU144">
        <v>39800</v>
      </c>
      <c r="DV144">
        <v>38200</v>
      </c>
      <c r="DW144">
        <v>35100</v>
      </c>
      <c r="DX144">
        <v>32800</v>
      </c>
      <c r="DY144" s="19"/>
      <c r="DZ144" s="19"/>
      <c r="EA144" s="19"/>
      <c r="EB144" s="19"/>
      <c r="ED144" s="31">
        <f t="shared" si="54"/>
        <v>1.6050156739811913E-2</v>
      </c>
      <c r="EE144" s="31">
        <f t="shared" si="55"/>
        <v>1.4169278996865204E-2</v>
      </c>
      <c r="EF144" s="31">
        <f t="shared" si="56"/>
        <v>1.5064935064935066E-2</v>
      </c>
      <c r="EG144" s="31">
        <f t="shared" si="57"/>
        <v>1.4688427299703264E-2</v>
      </c>
      <c r="EH144" s="31">
        <f t="shared" si="58"/>
        <v>1.3982808022922635E-2</v>
      </c>
      <c r="EI144" s="31">
        <f t="shared" si="59"/>
        <v>1.0527777777777778E-2</v>
      </c>
      <c r="EJ144" s="31">
        <f t="shared" si="60"/>
        <v>1.1390374331550802E-2</v>
      </c>
      <c r="EK144" s="31">
        <f t="shared" si="61"/>
        <v>1.1978891820580475E-2</v>
      </c>
      <c r="EL144" s="31">
        <f t="shared" si="62"/>
        <v>1.2231404958677685E-2</v>
      </c>
      <c r="EM144" s="31">
        <f t="shared" si="63"/>
        <v>1.0795755968169762E-2</v>
      </c>
      <c r="EN144" s="31">
        <f t="shared" si="64"/>
        <v>1.273224043715847E-2</v>
      </c>
      <c r="EO144" s="31">
        <f t="shared" si="65"/>
        <v>1.9855072463768116E-2</v>
      </c>
      <c r="EP144" s="31">
        <f t="shared" si="66"/>
        <v>2.9017857142857144E-2</v>
      </c>
      <c r="EQ144" s="31">
        <f t="shared" si="67"/>
        <v>2.6253687315634218E-2</v>
      </c>
      <c r="ER144" s="31">
        <f t="shared" si="68"/>
        <v>2.794642857142857E-2</v>
      </c>
      <c r="ES144" s="31">
        <f t="shared" si="69"/>
        <v>2.8898809523809525E-2</v>
      </c>
      <c r="ET144" s="31">
        <f t="shared" si="70"/>
        <v>2.7167630057803469E-2</v>
      </c>
      <c r="EU144" s="31">
        <f t="shared" si="71"/>
        <v>2.3123209169054443E-2</v>
      </c>
      <c r="EV144" s="31">
        <f t="shared" si="72"/>
        <v>2.3379888268156426E-2</v>
      </c>
      <c r="EW144" s="31">
        <f t="shared" si="73"/>
        <v>2.3983286908077994E-2</v>
      </c>
      <c r="EX144" s="31">
        <f t="shared" si="74"/>
        <v>2.5471698113207548E-2</v>
      </c>
      <c r="EY144" s="31">
        <f t="shared" si="75"/>
        <v>2.3983957219251336E-2</v>
      </c>
      <c r="EZ144" s="31">
        <f t="shared" si="76"/>
        <v>2.4248704663212436E-2</v>
      </c>
      <c r="FA144" s="31">
        <f t="shared" si="77"/>
        <v>2.4723618090452263E-2</v>
      </c>
      <c r="FB144" s="50">
        <f t="shared" si="78"/>
        <v>2.8141361256544501E-2</v>
      </c>
      <c r="FC144" s="50">
        <f t="shared" si="79"/>
        <v>2.7435897435897437E-2</v>
      </c>
      <c r="FD144" s="50">
        <f t="shared" si="80"/>
        <v>2.9786585365853657E-2</v>
      </c>
    </row>
    <row r="145" spans="1:160" ht="15" x14ac:dyDescent="0.25">
      <c r="A145" s="17" t="s">
        <v>194</v>
      </c>
      <c r="B145" s="19">
        <v>3291</v>
      </c>
      <c r="C145" s="19">
        <v>3287</v>
      </c>
      <c r="D145" s="19">
        <v>3383</v>
      </c>
      <c r="E145" s="19">
        <v>3361</v>
      </c>
      <c r="F145" s="19">
        <v>3231</v>
      </c>
      <c r="G145" s="19">
        <v>3305</v>
      </c>
      <c r="H145" s="19">
        <v>3276</v>
      </c>
      <c r="I145" s="19">
        <v>3533</v>
      </c>
      <c r="J145" s="19">
        <v>3729</v>
      </c>
      <c r="K145" s="19">
        <v>3726</v>
      </c>
      <c r="L145" s="19">
        <v>3664</v>
      </c>
      <c r="M145" s="19">
        <v>3610</v>
      </c>
      <c r="N145" s="19">
        <v>3512</v>
      </c>
      <c r="O145" s="19">
        <v>3576</v>
      </c>
      <c r="P145" s="19">
        <v>3498</v>
      </c>
      <c r="Q145" s="19">
        <v>3564</v>
      </c>
      <c r="R145" s="19">
        <v>3496</v>
      </c>
      <c r="S145" s="19">
        <v>3467</v>
      </c>
      <c r="T145" s="19">
        <v>3510</v>
      </c>
      <c r="U145" s="19">
        <v>3765</v>
      </c>
      <c r="V145" s="19">
        <v>3841</v>
      </c>
      <c r="W145" s="19">
        <v>3790</v>
      </c>
      <c r="X145" s="19">
        <v>3594</v>
      </c>
      <c r="Y145" s="19">
        <v>3515</v>
      </c>
      <c r="Z145" s="19">
        <v>3382</v>
      </c>
      <c r="AA145" s="19">
        <v>3365</v>
      </c>
      <c r="AB145" s="19">
        <v>3410</v>
      </c>
      <c r="AC145" s="19">
        <v>3351</v>
      </c>
      <c r="AD145" s="19">
        <v>3221</v>
      </c>
      <c r="AE145" s="19">
        <v>3080</v>
      </c>
      <c r="AF145" s="19">
        <v>3110</v>
      </c>
      <c r="AG145" s="19">
        <v>3451</v>
      </c>
      <c r="AH145" s="19">
        <v>3548</v>
      </c>
      <c r="AI145" s="19">
        <v>3640</v>
      </c>
      <c r="AJ145" s="19">
        <v>3520</v>
      </c>
      <c r="AK145" s="19">
        <v>3457</v>
      </c>
      <c r="AL145" s="19">
        <v>3534</v>
      </c>
      <c r="AM145" s="19">
        <v>3581</v>
      </c>
      <c r="AN145" s="19">
        <v>3756</v>
      </c>
      <c r="AO145" s="19">
        <v>3906</v>
      </c>
      <c r="AP145" s="19">
        <v>4024</v>
      </c>
      <c r="AQ145" s="19">
        <v>4339</v>
      </c>
      <c r="AR145" s="19">
        <v>4803</v>
      </c>
      <c r="AS145" s="19">
        <v>5455</v>
      </c>
      <c r="AT145" s="19">
        <v>5967</v>
      </c>
      <c r="AU145" s="19">
        <v>6078</v>
      </c>
      <c r="AV145" s="19">
        <v>6148</v>
      </c>
      <c r="AW145" s="19">
        <v>6036</v>
      </c>
      <c r="AX145" s="19">
        <v>5981</v>
      </c>
      <c r="AY145" s="19">
        <v>6187</v>
      </c>
      <c r="AZ145" s="19">
        <v>6196</v>
      </c>
      <c r="BA145" s="19">
        <v>6202</v>
      </c>
      <c r="BB145" s="19">
        <v>6211</v>
      </c>
      <c r="BC145" s="19">
        <v>6001</v>
      </c>
      <c r="BD145" s="19">
        <v>6073</v>
      </c>
      <c r="BE145" s="19">
        <v>6456</v>
      </c>
      <c r="BF145" s="19">
        <v>6458</v>
      </c>
      <c r="BG145" s="19">
        <v>6313</v>
      </c>
      <c r="BH145" s="19">
        <v>6136</v>
      </c>
      <c r="BI145" s="19">
        <v>5733</v>
      </c>
      <c r="BJ145" s="19">
        <v>5523</v>
      </c>
      <c r="BK145" s="19">
        <v>5618</v>
      </c>
      <c r="BL145" s="19">
        <v>5618</v>
      </c>
      <c r="BM145" s="19">
        <v>5506</v>
      </c>
      <c r="BN145" s="19">
        <v>5468</v>
      </c>
      <c r="BO145" s="19">
        <v>5454</v>
      </c>
      <c r="BP145" s="19">
        <v>5508</v>
      </c>
      <c r="BQ145" s="19">
        <v>5886</v>
      </c>
      <c r="BR145" s="19">
        <v>6108</v>
      </c>
      <c r="BS145" s="19">
        <v>6009</v>
      </c>
      <c r="BT145" s="19">
        <v>6289</v>
      </c>
      <c r="BU145" s="19">
        <v>6207</v>
      </c>
      <c r="BV145" s="19">
        <v>5997</v>
      </c>
      <c r="BW145" s="19">
        <v>6090</v>
      </c>
      <c r="BX145" s="19">
        <v>6309</v>
      </c>
      <c r="BY145" s="19">
        <v>6349</v>
      </c>
      <c r="BZ145" s="19">
        <v>6319</v>
      </c>
      <c r="CA145" s="19">
        <v>6290</v>
      </c>
      <c r="CB145" s="19">
        <v>6336</v>
      </c>
      <c r="CC145" s="19">
        <v>6738</v>
      </c>
      <c r="CD145" s="19">
        <v>6993</v>
      </c>
      <c r="CE145" s="19">
        <v>7070</v>
      </c>
      <c r="CF145" s="19">
        <v>7014</v>
      </c>
      <c r="CG145" s="19">
        <v>6936</v>
      </c>
      <c r="CH145" s="49">
        <v>6872</v>
      </c>
      <c r="CI145" s="49">
        <v>6818</v>
      </c>
      <c r="CJ145" s="49">
        <v>6749</v>
      </c>
      <c r="CK145" s="49">
        <v>6716</v>
      </c>
      <c r="CL145" s="49">
        <v>6787</v>
      </c>
      <c r="CM145" s="49">
        <v>6734</v>
      </c>
      <c r="CN145" s="49">
        <v>6568</v>
      </c>
      <c r="CO145" s="17" t="s">
        <v>194</v>
      </c>
      <c r="CT145" t="s">
        <v>194</v>
      </c>
      <c r="CV145" t="s">
        <v>194</v>
      </c>
      <c r="CX145">
        <v>89200</v>
      </c>
      <c r="CY145">
        <v>89600</v>
      </c>
      <c r="CZ145">
        <v>89600</v>
      </c>
      <c r="DA145">
        <v>90200</v>
      </c>
      <c r="DB145">
        <v>90000</v>
      </c>
      <c r="DC145">
        <v>89700</v>
      </c>
      <c r="DD145">
        <v>90600</v>
      </c>
      <c r="DE145">
        <v>90900</v>
      </c>
      <c r="DF145">
        <v>92400</v>
      </c>
      <c r="DG145">
        <v>94500</v>
      </c>
      <c r="DH145">
        <v>94200</v>
      </c>
      <c r="DI145">
        <v>92800</v>
      </c>
      <c r="DJ145">
        <v>92900</v>
      </c>
      <c r="DK145">
        <v>91700</v>
      </c>
      <c r="DL145">
        <v>92700</v>
      </c>
      <c r="DM145">
        <v>92400</v>
      </c>
      <c r="DN145">
        <v>92300</v>
      </c>
      <c r="DO145">
        <v>93200</v>
      </c>
      <c r="DP145">
        <v>93500</v>
      </c>
      <c r="DQ145">
        <v>93700</v>
      </c>
      <c r="DR145">
        <v>94400</v>
      </c>
      <c r="DS145">
        <v>93700</v>
      </c>
      <c r="DT145">
        <v>93100</v>
      </c>
      <c r="DU145">
        <v>94000</v>
      </c>
      <c r="DV145">
        <v>93600</v>
      </c>
      <c r="DW145">
        <v>94200</v>
      </c>
      <c r="DX145">
        <v>94500</v>
      </c>
      <c r="DY145" s="19"/>
      <c r="DZ145" s="19"/>
      <c r="EA145" s="19"/>
      <c r="EB145" s="19"/>
      <c r="ED145" s="31">
        <f t="shared" si="54"/>
        <v>4.1771300448430491E-2</v>
      </c>
      <c r="EE145" s="31">
        <f t="shared" si="55"/>
        <v>3.919642857142857E-2</v>
      </c>
      <c r="EF145" s="31">
        <f t="shared" si="56"/>
        <v>3.9776785714285716E-2</v>
      </c>
      <c r="EG145" s="31">
        <f t="shared" si="57"/>
        <v>3.8913525498891349E-2</v>
      </c>
      <c r="EH145" s="31">
        <f t="shared" si="58"/>
        <v>4.2111111111111113E-2</v>
      </c>
      <c r="EI145" s="31">
        <f t="shared" si="59"/>
        <v>3.7703455964325533E-2</v>
      </c>
      <c r="EJ145" s="31">
        <f t="shared" si="60"/>
        <v>3.6986754966887414E-2</v>
      </c>
      <c r="EK145" s="31">
        <f t="shared" si="61"/>
        <v>3.4213421342134211E-2</v>
      </c>
      <c r="EL145" s="31">
        <f t="shared" si="62"/>
        <v>3.9393939393939391E-2</v>
      </c>
      <c r="EM145" s="31">
        <f t="shared" si="63"/>
        <v>3.7396825396825394E-2</v>
      </c>
      <c r="EN145" s="31">
        <f t="shared" si="64"/>
        <v>4.1464968152866245E-2</v>
      </c>
      <c r="EO145" s="31">
        <f t="shared" si="65"/>
        <v>5.1756465517241376E-2</v>
      </c>
      <c r="EP145" s="31">
        <f t="shared" si="66"/>
        <v>6.5425188374596335E-2</v>
      </c>
      <c r="EQ145" s="31">
        <f t="shared" si="67"/>
        <v>6.5223555070883316E-2</v>
      </c>
      <c r="ER145" s="31">
        <f t="shared" si="68"/>
        <v>6.6903991370010782E-2</v>
      </c>
      <c r="ES145" s="31">
        <f t="shared" si="69"/>
        <v>6.5725108225108228E-2</v>
      </c>
      <c r="ET145" s="31">
        <f t="shared" si="70"/>
        <v>6.8396533044420366E-2</v>
      </c>
      <c r="EU145" s="31">
        <f t="shared" si="71"/>
        <v>5.9259656652360514E-2</v>
      </c>
      <c r="EV145" s="31">
        <f t="shared" si="72"/>
        <v>5.8887700534759356E-2</v>
      </c>
      <c r="EW145" s="31">
        <f t="shared" si="73"/>
        <v>5.8783351120597654E-2</v>
      </c>
      <c r="EX145" s="31">
        <f t="shared" si="74"/>
        <v>6.3654661016949152E-2</v>
      </c>
      <c r="EY145" s="31">
        <f t="shared" si="75"/>
        <v>6.400213447171825E-2</v>
      </c>
      <c r="EZ145" s="31">
        <f t="shared" si="76"/>
        <v>6.8195488721804517E-2</v>
      </c>
      <c r="FA145" s="31">
        <f t="shared" si="77"/>
        <v>6.740425531914894E-2</v>
      </c>
      <c r="FB145" s="50">
        <f t="shared" si="78"/>
        <v>7.553418803418803E-2</v>
      </c>
      <c r="FC145" s="50">
        <f t="shared" si="79"/>
        <v>7.2951167728237787E-2</v>
      </c>
      <c r="FD145" s="50">
        <f t="shared" si="80"/>
        <v>7.1068783068783073E-2</v>
      </c>
    </row>
    <row r="146" spans="1:160" ht="15" x14ac:dyDescent="0.25">
      <c r="A146" s="17" t="s">
        <v>195</v>
      </c>
      <c r="B146" s="19">
        <v>1045</v>
      </c>
      <c r="C146" s="19">
        <v>1074</v>
      </c>
      <c r="D146" s="19">
        <v>1087</v>
      </c>
      <c r="E146" s="19">
        <v>1127</v>
      </c>
      <c r="F146" s="19">
        <v>1122</v>
      </c>
      <c r="G146" s="19">
        <v>1080</v>
      </c>
      <c r="H146" s="19">
        <v>1058</v>
      </c>
      <c r="I146" s="19">
        <v>1158</v>
      </c>
      <c r="J146" s="19">
        <v>1216</v>
      </c>
      <c r="K146" s="19">
        <v>1224</v>
      </c>
      <c r="L146" s="19">
        <v>1237</v>
      </c>
      <c r="M146" s="19">
        <v>1256</v>
      </c>
      <c r="N146" s="19">
        <v>1224</v>
      </c>
      <c r="O146" s="19">
        <v>1292</v>
      </c>
      <c r="P146" s="19">
        <v>1330</v>
      </c>
      <c r="Q146" s="19">
        <v>1284</v>
      </c>
      <c r="R146" s="19">
        <v>1256</v>
      </c>
      <c r="S146" s="19">
        <v>1268</v>
      </c>
      <c r="T146" s="19">
        <v>1213</v>
      </c>
      <c r="U146" s="19">
        <v>1285</v>
      </c>
      <c r="V146" s="19">
        <v>1332</v>
      </c>
      <c r="W146" s="19">
        <v>1330</v>
      </c>
      <c r="X146" s="19">
        <v>1308</v>
      </c>
      <c r="Y146" s="19">
        <v>1264</v>
      </c>
      <c r="Z146" s="19">
        <v>1202</v>
      </c>
      <c r="AA146" s="19">
        <v>1211</v>
      </c>
      <c r="AB146" s="19">
        <v>1184</v>
      </c>
      <c r="AC146" s="19">
        <v>1130</v>
      </c>
      <c r="AD146" s="19">
        <v>1134</v>
      </c>
      <c r="AE146" s="19">
        <v>1104</v>
      </c>
      <c r="AF146" s="19">
        <v>1095</v>
      </c>
      <c r="AG146" s="19">
        <v>1141</v>
      </c>
      <c r="AH146" s="19">
        <v>1170</v>
      </c>
      <c r="AI146" s="19">
        <v>1202</v>
      </c>
      <c r="AJ146" s="19">
        <v>1217</v>
      </c>
      <c r="AK146" s="19">
        <v>1204</v>
      </c>
      <c r="AL146" s="19">
        <v>1190</v>
      </c>
      <c r="AM146" s="19">
        <v>1281</v>
      </c>
      <c r="AN146" s="19">
        <v>1392</v>
      </c>
      <c r="AO146" s="19">
        <v>1435</v>
      </c>
      <c r="AP146" s="19">
        <v>1480</v>
      </c>
      <c r="AQ146" s="19">
        <v>1609</v>
      </c>
      <c r="AR146" s="19">
        <v>1736</v>
      </c>
      <c r="AS146" s="19">
        <v>1933</v>
      </c>
      <c r="AT146" s="19">
        <v>2187</v>
      </c>
      <c r="AU146" s="19">
        <v>2328</v>
      </c>
      <c r="AV146" s="19">
        <v>2406</v>
      </c>
      <c r="AW146" s="19">
        <v>2392</v>
      </c>
      <c r="AX146" s="19">
        <v>2329</v>
      </c>
      <c r="AY146" s="19">
        <v>2365</v>
      </c>
      <c r="AZ146" s="19">
        <v>2421</v>
      </c>
      <c r="BA146" s="19">
        <v>2419</v>
      </c>
      <c r="BB146" s="19">
        <v>2465</v>
      </c>
      <c r="BC146" s="19">
        <v>2466</v>
      </c>
      <c r="BD146" s="19">
        <v>2487</v>
      </c>
      <c r="BE146" s="19">
        <v>2548</v>
      </c>
      <c r="BF146" s="19">
        <v>2543</v>
      </c>
      <c r="BG146" s="19">
        <v>2455</v>
      </c>
      <c r="BH146" s="19">
        <v>2396</v>
      </c>
      <c r="BI146" s="19">
        <v>2237</v>
      </c>
      <c r="BJ146" s="19">
        <v>2131</v>
      </c>
      <c r="BK146" s="19">
        <v>2122</v>
      </c>
      <c r="BL146" s="19">
        <v>2162</v>
      </c>
      <c r="BM146" s="19">
        <v>2155</v>
      </c>
      <c r="BN146" s="19">
        <v>2156</v>
      </c>
      <c r="BO146" s="19">
        <v>2154</v>
      </c>
      <c r="BP146" s="19">
        <v>2187</v>
      </c>
      <c r="BQ146" s="19">
        <v>2339</v>
      </c>
      <c r="BR146" s="19">
        <v>2389</v>
      </c>
      <c r="BS146" s="19">
        <v>2401</v>
      </c>
      <c r="BT146" s="19">
        <v>2457</v>
      </c>
      <c r="BU146" s="19">
        <v>2447</v>
      </c>
      <c r="BV146" s="19">
        <v>2404</v>
      </c>
      <c r="BW146" s="19">
        <v>2480</v>
      </c>
      <c r="BX146" s="19">
        <v>2543</v>
      </c>
      <c r="BY146" s="19">
        <v>2586</v>
      </c>
      <c r="BZ146" s="19">
        <v>2534</v>
      </c>
      <c r="CA146" s="19">
        <v>2554</v>
      </c>
      <c r="CB146" s="19">
        <v>2592</v>
      </c>
      <c r="CC146" s="19">
        <v>2737</v>
      </c>
      <c r="CD146" s="19">
        <v>2819</v>
      </c>
      <c r="CE146" s="19">
        <v>2772</v>
      </c>
      <c r="CF146" s="19">
        <v>2686</v>
      </c>
      <c r="CG146" s="19">
        <v>2603</v>
      </c>
      <c r="CH146" s="49">
        <v>2509</v>
      </c>
      <c r="CI146" s="49">
        <v>2502</v>
      </c>
      <c r="CJ146" s="49">
        <v>2529</v>
      </c>
      <c r="CK146" s="49">
        <v>2478</v>
      </c>
      <c r="CL146" s="49">
        <v>2442</v>
      </c>
      <c r="CM146" s="49">
        <v>2481</v>
      </c>
      <c r="CN146" s="49">
        <v>2416</v>
      </c>
      <c r="CO146" s="17" t="s">
        <v>195</v>
      </c>
      <c r="CT146" t="s">
        <v>195</v>
      </c>
      <c r="CV146" t="s">
        <v>195</v>
      </c>
      <c r="CX146">
        <v>55100</v>
      </c>
      <c r="CY146">
        <v>56400</v>
      </c>
      <c r="CZ146">
        <v>57900</v>
      </c>
      <c r="DA146">
        <v>57400</v>
      </c>
      <c r="DB146">
        <v>57300</v>
      </c>
      <c r="DC146">
        <v>56800</v>
      </c>
      <c r="DD146">
        <v>55800</v>
      </c>
      <c r="DE146">
        <v>55800</v>
      </c>
      <c r="DF146">
        <v>55000</v>
      </c>
      <c r="DG146">
        <v>55900</v>
      </c>
      <c r="DH146">
        <v>56000</v>
      </c>
      <c r="DI146">
        <v>58200</v>
      </c>
      <c r="DJ146">
        <v>58500</v>
      </c>
      <c r="DK146">
        <v>60000</v>
      </c>
      <c r="DL146">
        <v>58300</v>
      </c>
      <c r="DM146">
        <v>58100</v>
      </c>
      <c r="DN146">
        <v>56900</v>
      </c>
      <c r="DO146">
        <v>55300</v>
      </c>
      <c r="DP146">
        <v>57800</v>
      </c>
      <c r="DQ146">
        <v>56800</v>
      </c>
      <c r="DR146">
        <v>57100</v>
      </c>
      <c r="DS146">
        <v>56800</v>
      </c>
      <c r="DT146">
        <v>57200</v>
      </c>
      <c r="DU146">
        <v>56100</v>
      </c>
      <c r="DV146">
        <v>57800</v>
      </c>
      <c r="DW146">
        <v>56800</v>
      </c>
      <c r="DX146">
        <v>57000</v>
      </c>
      <c r="DY146" s="19"/>
      <c r="DZ146" s="19"/>
      <c r="EA146" s="19"/>
      <c r="EB146" s="19"/>
      <c r="ED146" s="31">
        <f t="shared" si="54"/>
        <v>2.2214156079854809E-2</v>
      </c>
      <c r="EE146" s="31">
        <f t="shared" si="55"/>
        <v>2.170212765957447E-2</v>
      </c>
      <c r="EF146" s="31">
        <f t="shared" si="56"/>
        <v>2.217616580310881E-2</v>
      </c>
      <c r="EG146" s="31">
        <f t="shared" si="57"/>
        <v>2.1132404181184668E-2</v>
      </c>
      <c r="EH146" s="31">
        <f t="shared" si="58"/>
        <v>2.3211169284467714E-2</v>
      </c>
      <c r="EI146" s="31">
        <f t="shared" si="59"/>
        <v>2.1161971830985917E-2</v>
      </c>
      <c r="EJ146" s="31">
        <f t="shared" si="60"/>
        <v>2.0250896057347669E-2</v>
      </c>
      <c r="EK146" s="31">
        <f t="shared" si="61"/>
        <v>1.9623655913978494E-2</v>
      </c>
      <c r="EL146" s="31">
        <f t="shared" si="62"/>
        <v>2.1854545454545453E-2</v>
      </c>
      <c r="EM146" s="31">
        <f t="shared" si="63"/>
        <v>2.1288014311270125E-2</v>
      </c>
      <c r="EN146" s="31">
        <f t="shared" si="64"/>
        <v>2.5624999999999998E-2</v>
      </c>
      <c r="EO146" s="31">
        <f t="shared" si="65"/>
        <v>2.9828178694158075E-2</v>
      </c>
      <c r="EP146" s="31">
        <f t="shared" si="66"/>
        <v>3.9794871794871796E-2</v>
      </c>
      <c r="EQ146" s="31">
        <f t="shared" si="67"/>
        <v>3.8816666666666666E-2</v>
      </c>
      <c r="ER146" s="31">
        <f t="shared" si="68"/>
        <v>4.1492281303602059E-2</v>
      </c>
      <c r="ES146" s="31">
        <f t="shared" si="69"/>
        <v>4.2805507745266778E-2</v>
      </c>
      <c r="ET146" s="31">
        <f t="shared" si="70"/>
        <v>4.3145869947275921E-2</v>
      </c>
      <c r="EU146" s="31">
        <f t="shared" si="71"/>
        <v>3.853526220614828E-2</v>
      </c>
      <c r="EV146" s="31">
        <f t="shared" si="72"/>
        <v>3.7283737024221456E-2</v>
      </c>
      <c r="EW146" s="31">
        <f t="shared" si="73"/>
        <v>3.8503521126760566E-2</v>
      </c>
      <c r="EX146" s="31">
        <f t="shared" si="74"/>
        <v>4.204903677758319E-2</v>
      </c>
      <c r="EY146" s="31">
        <f t="shared" si="75"/>
        <v>4.2323943661971834E-2</v>
      </c>
      <c r="EZ146" s="31">
        <f t="shared" si="76"/>
        <v>4.5209790209790213E-2</v>
      </c>
      <c r="FA146" s="31">
        <f t="shared" si="77"/>
        <v>4.6203208556149733E-2</v>
      </c>
      <c r="FB146" s="50">
        <f t="shared" si="78"/>
        <v>4.7958477508650517E-2</v>
      </c>
      <c r="FC146" s="50">
        <f t="shared" si="79"/>
        <v>4.4172535211267606E-2</v>
      </c>
      <c r="FD146" s="50">
        <f t="shared" si="80"/>
        <v>4.3473684210526317E-2</v>
      </c>
    </row>
    <row r="147" spans="1:160" ht="15" x14ac:dyDescent="0.25">
      <c r="A147" s="17" t="s">
        <v>196</v>
      </c>
      <c r="B147" s="19">
        <v>15274</v>
      </c>
      <c r="C147" s="19">
        <v>15484</v>
      </c>
      <c r="D147" s="19">
        <v>15693</v>
      </c>
      <c r="E147" s="19">
        <v>14763</v>
      </c>
      <c r="F147" s="19">
        <v>14309</v>
      </c>
      <c r="G147" s="19">
        <v>14231</v>
      </c>
      <c r="H147" s="19">
        <v>14106</v>
      </c>
      <c r="I147" s="19">
        <v>15437</v>
      </c>
      <c r="J147" s="19">
        <v>16048</v>
      </c>
      <c r="K147" s="19">
        <v>16263</v>
      </c>
      <c r="L147" s="19">
        <v>16235</v>
      </c>
      <c r="M147" s="19">
        <v>16088</v>
      </c>
      <c r="N147" s="19">
        <v>16153</v>
      </c>
      <c r="O147" s="19">
        <v>16476</v>
      </c>
      <c r="P147" s="19">
        <v>16591</v>
      </c>
      <c r="Q147" s="19">
        <v>15789</v>
      </c>
      <c r="R147" s="19">
        <v>15397</v>
      </c>
      <c r="S147" s="19">
        <v>15029</v>
      </c>
      <c r="T147" s="19">
        <v>14865</v>
      </c>
      <c r="U147" s="19">
        <v>15504</v>
      </c>
      <c r="V147" s="19">
        <v>15596</v>
      </c>
      <c r="W147" s="19">
        <v>15281</v>
      </c>
      <c r="X147" s="19">
        <v>14895</v>
      </c>
      <c r="Y147" s="19">
        <v>14641</v>
      </c>
      <c r="Z147" s="19">
        <v>14156</v>
      </c>
      <c r="AA147" s="19">
        <v>14323</v>
      </c>
      <c r="AB147" s="19">
        <v>14483</v>
      </c>
      <c r="AC147" s="19">
        <v>13714</v>
      </c>
      <c r="AD147" s="19">
        <v>13265</v>
      </c>
      <c r="AE147" s="19">
        <v>13061</v>
      </c>
      <c r="AF147" s="19">
        <v>13131</v>
      </c>
      <c r="AG147" s="19">
        <v>13626</v>
      </c>
      <c r="AH147" s="19">
        <v>14318</v>
      </c>
      <c r="AI147" s="19">
        <v>14290</v>
      </c>
      <c r="AJ147" s="19">
        <v>14352</v>
      </c>
      <c r="AK147" s="19">
        <v>14142</v>
      </c>
      <c r="AL147" s="19">
        <v>14685</v>
      </c>
      <c r="AM147" s="19">
        <v>15234</v>
      </c>
      <c r="AN147" s="19">
        <v>15823</v>
      </c>
      <c r="AO147" s="19">
        <v>15428</v>
      </c>
      <c r="AP147" s="19">
        <v>15555</v>
      </c>
      <c r="AQ147" s="19">
        <v>16227</v>
      </c>
      <c r="AR147" s="19">
        <v>16874</v>
      </c>
      <c r="AS147" s="19">
        <v>18206</v>
      </c>
      <c r="AT147" s="19">
        <v>20126</v>
      </c>
      <c r="AU147" s="19">
        <v>20863</v>
      </c>
      <c r="AV147" s="19">
        <v>21089</v>
      </c>
      <c r="AW147" s="19">
        <v>21536</v>
      </c>
      <c r="AX147" s="19">
        <v>22384</v>
      </c>
      <c r="AY147" s="19">
        <v>23208</v>
      </c>
      <c r="AZ147" s="19">
        <v>23869</v>
      </c>
      <c r="BA147" s="19">
        <v>23194</v>
      </c>
      <c r="BB147" s="19">
        <v>22904</v>
      </c>
      <c r="BC147" s="19">
        <v>23198</v>
      </c>
      <c r="BD147" s="19">
        <v>23309</v>
      </c>
      <c r="BE147" s="19">
        <v>24610</v>
      </c>
      <c r="BF147" s="19">
        <v>24953</v>
      </c>
      <c r="BG147" s="19">
        <v>24762</v>
      </c>
      <c r="BH147" s="19">
        <v>24753</v>
      </c>
      <c r="BI147" s="19">
        <v>24529</v>
      </c>
      <c r="BJ147" s="19">
        <v>24734</v>
      </c>
      <c r="BK147" s="19">
        <v>25497</v>
      </c>
      <c r="BL147" s="19">
        <v>25896</v>
      </c>
      <c r="BM147" s="19">
        <v>24664</v>
      </c>
      <c r="BN147" s="19">
        <v>24389</v>
      </c>
      <c r="BO147" s="19">
        <v>24208</v>
      </c>
      <c r="BP147" s="19">
        <v>24448</v>
      </c>
      <c r="BQ147" s="19">
        <v>25625</v>
      </c>
      <c r="BR147" s="19">
        <v>25874</v>
      </c>
      <c r="BS147" s="19">
        <v>25529</v>
      </c>
      <c r="BT147" s="19">
        <v>25330</v>
      </c>
      <c r="BU147" s="19">
        <v>25029</v>
      </c>
      <c r="BV147" s="19">
        <v>25085</v>
      </c>
      <c r="BW147" s="19">
        <v>25822</v>
      </c>
      <c r="BX147" s="19">
        <v>25945</v>
      </c>
      <c r="BY147" s="19">
        <v>24775</v>
      </c>
      <c r="BZ147" s="19">
        <v>24399</v>
      </c>
      <c r="CA147" s="19">
        <v>23824</v>
      </c>
      <c r="CB147" s="19">
        <v>23758</v>
      </c>
      <c r="CC147" s="19">
        <v>24874</v>
      </c>
      <c r="CD147" s="19">
        <v>25554</v>
      </c>
      <c r="CE147" s="19">
        <v>25311</v>
      </c>
      <c r="CF147" s="19">
        <v>24739</v>
      </c>
      <c r="CG147" s="19">
        <v>24385</v>
      </c>
      <c r="CH147" s="49">
        <v>24745</v>
      </c>
      <c r="CI147" s="49">
        <v>25239</v>
      </c>
      <c r="CJ147" s="49">
        <v>25261</v>
      </c>
      <c r="CK147" s="49">
        <v>23647</v>
      </c>
      <c r="CL147" s="49">
        <v>23340</v>
      </c>
      <c r="CM147" s="49">
        <v>23212</v>
      </c>
      <c r="CN147" s="49">
        <v>22920</v>
      </c>
      <c r="CO147" s="17" t="s">
        <v>196</v>
      </c>
      <c r="CT147" t="s">
        <v>196</v>
      </c>
      <c r="CV147" t="s">
        <v>196</v>
      </c>
      <c r="CX147">
        <v>271300</v>
      </c>
      <c r="CY147">
        <v>267800</v>
      </c>
      <c r="CZ147">
        <v>269000</v>
      </c>
      <c r="DA147">
        <v>271500</v>
      </c>
      <c r="DB147">
        <v>276300</v>
      </c>
      <c r="DC147">
        <v>280200</v>
      </c>
      <c r="DD147">
        <v>283200</v>
      </c>
      <c r="DE147">
        <v>279500</v>
      </c>
      <c r="DF147">
        <v>285600</v>
      </c>
      <c r="DG147">
        <v>287200</v>
      </c>
      <c r="DH147">
        <v>286900</v>
      </c>
      <c r="DI147">
        <v>282700</v>
      </c>
      <c r="DJ147">
        <v>284300</v>
      </c>
      <c r="DK147">
        <v>288700</v>
      </c>
      <c r="DL147">
        <v>289600</v>
      </c>
      <c r="DM147">
        <v>284200</v>
      </c>
      <c r="DN147">
        <v>284700</v>
      </c>
      <c r="DO147">
        <v>285100</v>
      </c>
      <c r="DP147">
        <v>283000</v>
      </c>
      <c r="DQ147">
        <v>292500</v>
      </c>
      <c r="DR147">
        <v>291800</v>
      </c>
      <c r="DS147">
        <v>291800</v>
      </c>
      <c r="DT147">
        <v>295200</v>
      </c>
      <c r="DU147">
        <v>297000</v>
      </c>
      <c r="DV147">
        <v>296500</v>
      </c>
      <c r="DW147">
        <v>292700</v>
      </c>
      <c r="DX147">
        <v>291200</v>
      </c>
      <c r="DY147" s="19"/>
      <c r="DZ147" s="19"/>
      <c r="EA147" s="19"/>
      <c r="EB147" s="19"/>
      <c r="ED147" s="31">
        <f t="shared" si="54"/>
        <v>5.9944710652414301E-2</v>
      </c>
      <c r="EE147" s="31">
        <f t="shared" si="55"/>
        <v>6.0317401045556385E-2</v>
      </c>
      <c r="EF147" s="31">
        <f t="shared" si="56"/>
        <v>5.8695167286245353E-2</v>
      </c>
      <c r="EG147" s="31">
        <f t="shared" si="57"/>
        <v>5.4751381215469616E-2</v>
      </c>
      <c r="EH147" s="31">
        <f t="shared" si="58"/>
        <v>5.5305826999638076E-2</v>
      </c>
      <c r="EI147" s="31">
        <f t="shared" si="59"/>
        <v>5.0521056388294072E-2</v>
      </c>
      <c r="EJ147" s="31">
        <f t="shared" si="60"/>
        <v>4.8425141242937855E-2</v>
      </c>
      <c r="EK147" s="31">
        <f t="shared" si="61"/>
        <v>4.6980322003577817E-2</v>
      </c>
      <c r="EL147" s="31">
        <f t="shared" si="62"/>
        <v>5.0035014005602244E-2</v>
      </c>
      <c r="EM147" s="31">
        <f t="shared" si="63"/>
        <v>5.1131615598885793E-2</v>
      </c>
      <c r="EN147" s="31">
        <f t="shared" si="64"/>
        <v>5.377483443708609E-2</v>
      </c>
      <c r="EO147" s="31">
        <f t="shared" si="65"/>
        <v>5.9688715953307395E-2</v>
      </c>
      <c r="EP147" s="31">
        <f t="shared" si="66"/>
        <v>7.3383749560323605E-2</v>
      </c>
      <c r="EQ147" s="31">
        <f t="shared" si="67"/>
        <v>7.7533772081745764E-2</v>
      </c>
      <c r="ER147" s="31">
        <f t="shared" si="68"/>
        <v>8.0089779005524858E-2</v>
      </c>
      <c r="ES147" s="31">
        <f t="shared" si="69"/>
        <v>8.2016185784658691E-2</v>
      </c>
      <c r="ET147" s="31">
        <f t="shared" si="70"/>
        <v>8.6975763962065328E-2</v>
      </c>
      <c r="EU147" s="31">
        <f t="shared" si="71"/>
        <v>8.6755524377411436E-2</v>
      </c>
      <c r="EV147" s="31">
        <f t="shared" si="72"/>
        <v>8.7151943462897521E-2</v>
      </c>
      <c r="EW147" s="31">
        <f t="shared" si="73"/>
        <v>8.3582905982905978E-2</v>
      </c>
      <c r="EX147" s="31">
        <f t="shared" si="74"/>
        <v>8.7488005483207676E-2</v>
      </c>
      <c r="EY147" s="31">
        <f t="shared" si="75"/>
        <v>8.5966415352981496E-2</v>
      </c>
      <c r="EZ147" s="31">
        <f t="shared" si="76"/>
        <v>8.3926151761517617E-2</v>
      </c>
      <c r="FA147" s="31">
        <f t="shared" si="77"/>
        <v>7.9993265993265991E-2</v>
      </c>
      <c r="FB147" s="50">
        <f t="shared" si="78"/>
        <v>8.5365935919055655E-2</v>
      </c>
      <c r="FC147" s="50">
        <f t="shared" si="79"/>
        <v>8.4540485138366928E-2</v>
      </c>
      <c r="FD147" s="50">
        <f t="shared" si="80"/>
        <v>8.1205357142857149E-2</v>
      </c>
    </row>
    <row r="148" spans="1:160" ht="15" x14ac:dyDescent="0.25">
      <c r="A148" s="17" t="s">
        <v>197</v>
      </c>
      <c r="B148" s="19">
        <v>1446</v>
      </c>
      <c r="C148" s="19">
        <v>1503</v>
      </c>
      <c r="D148" s="19">
        <v>1507</v>
      </c>
      <c r="E148" s="19">
        <v>1502</v>
      </c>
      <c r="F148" s="19">
        <v>1501</v>
      </c>
      <c r="G148" s="19">
        <v>1441</v>
      </c>
      <c r="H148" s="19">
        <v>1479</v>
      </c>
      <c r="I148" s="19">
        <v>1692</v>
      </c>
      <c r="J148" s="19">
        <v>1749</v>
      </c>
      <c r="K148" s="19">
        <v>1653</v>
      </c>
      <c r="L148" s="19">
        <v>1662</v>
      </c>
      <c r="M148" s="19">
        <v>1649</v>
      </c>
      <c r="N148" s="19">
        <v>1598</v>
      </c>
      <c r="O148" s="19">
        <v>1577</v>
      </c>
      <c r="P148" s="19">
        <v>1624</v>
      </c>
      <c r="Q148" s="19">
        <v>1599</v>
      </c>
      <c r="R148" s="19">
        <v>1524</v>
      </c>
      <c r="S148" s="19">
        <v>1512</v>
      </c>
      <c r="T148" s="19">
        <v>1508</v>
      </c>
      <c r="U148" s="19">
        <v>1588</v>
      </c>
      <c r="V148" s="19">
        <v>1585</v>
      </c>
      <c r="W148" s="19">
        <v>1594</v>
      </c>
      <c r="X148" s="19">
        <v>1595</v>
      </c>
      <c r="Y148" s="19">
        <v>1580</v>
      </c>
      <c r="Z148" s="19">
        <v>1496</v>
      </c>
      <c r="AA148" s="19">
        <v>1514</v>
      </c>
      <c r="AB148" s="19">
        <v>1502</v>
      </c>
      <c r="AC148" s="19">
        <v>1421</v>
      </c>
      <c r="AD148" s="19">
        <v>1364</v>
      </c>
      <c r="AE148" s="19">
        <v>1335</v>
      </c>
      <c r="AF148" s="19">
        <v>1342</v>
      </c>
      <c r="AG148" s="19">
        <v>1423</v>
      </c>
      <c r="AH148" s="19">
        <v>1446</v>
      </c>
      <c r="AI148" s="19">
        <v>1443</v>
      </c>
      <c r="AJ148" s="19">
        <v>1472</v>
      </c>
      <c r="AK148" s="19">
        <v>1542</v>
      </c>
      <c r="AL148" s="19">
        <v>1625</v>
      </c>
      <c r="AM148" s="19">
        <v>1685</v>
      </c>
      <c r="AN148" s="19">
        <v>1810</v>
      </c>
      <c r="AO148" s="19">
        <v>1800</v>
      </c>
      <c r="AP148" s="19">
        <v>1879</v>
      </c>
      <c r="AQ148" s="19">
        <v>2071</v>
      </c>
      <c r="AR148" s="19">
        <v>2221</v>
      </c>
      <c r="AS148" s="19">
        <v>2579</v>
      </c>
      <c r="AT148" s="19">
        <v>3024</v>
      </c>
      <c r="AU148" s="19">
        <v>3275</v>
      </c>
      <c r="AV148" s="19">
        <v>3441</v>
      </c>
      <c r="AW148" s="19">
        <v>3273</v>
      </c>
      <c r="AX148" s="19">
        <v>3352</v>
      </c>
      <c r="AY148" s="19">
        <v>3305</v>
      </c>
      <c r="AZ148" s="19">
        <v>3286</v>
      </c>
      <c r="BA148" s="19">
        <v>3240</v>
      </c>
      <c r="BB148" s="19">
        <v>3292</v>
      </c>
      <c r="BC148" s="19">
        <v>3145</v>
      </c>
      <c r="BD148" s="19">
        <v>3082</v>
      </c>
      <c r="BE148" s="19">
        <v>3282</v>
      </c>
      <c r="BF148" s="19">
        <v>3244</v>
      </c>
      <c r="BG148" s="19">
        <v>3171</v>
      </c>
      <c r="BH148" s="19">
        <v>3054</v>
      </c>
      <c r="BI148" s="19">
        <v>2956</v>
      </c>
      <c r="BJ148" s="19">
        <v>2823</v>
      </c>
      <c r="BK148" s="19">
        <v>2755</v>
      </c>
      <c r="BL148" s="19">
        <v>2709</v>
      </c>
      <c r="BM148" s="19">
        <v>2599</v>
      </c>
      <c r="BN148" s="19">
        <v>2506</v>
      </c>
      <c r="BO148" s="19">
        <v>2479</v>
      </c>
      <c r="BP148" s="19">
        <v>2480</v>
      </c>
      <c r="BQ148" s="19">
        <v>2649</v>
      </c>
      <c r="BR148" s="19">
        <v>2770</v>
      </c>
      <c r="BS148" s="19">
        <v>2774</v>
      </c>
      <c r="BT148" s="19">
        <v>2745</v>
      </c>
      <c r="BU148" s="19">
        <v>2699</v>
      </c>
      <c r="BV148" s="19">
        <v>2618</v>
      </c>
      <c r="BW148" s="19">
        <v>2829</v>
      </c>
      <c r="BX148" s="19">
        <v>2993</v>
      </c>
      <c r="BY148" s="19">
        <v>3034</v>
      </c>
      <c r="BZ148" s="19">
        <v>2992</v>
      </c>
      <c r="CA148" s="19">
        <v>2973</v>
      </c>
      <c r="CB148" s="19">
        <v>2923</v>
      </c>
      <c r="CC148" s="19">
        <v>3199</v>
      </c>
      <c r="CD148" s="19">
        <v>3346</v>
      </c>
      <c r="CE148" s="19">
        <v>3303</v>
      </c>
      <c r="CF148" s="19">
        <v>3214</v>
      </c>
      <c r="CG148" s="19">
        <v>3173</v>
      </c>
      <c r="CH148" s="49">
        <v>3133</v>
      </c>
      <c r="CI148" s="49">
        <v>3135</v>
      </c>
      <c r="CJ148" s="49">
        <v>3190</v>
      </c>
      <c r="CK148" s="49">
        <v>3148</v>
      </c>
      <c r="CL148" s="49">
        <v>3133</v>
      </c>
      <c r="CM148" s="49">
        <v>3120</v>
      </c>
      <c r="CN148" s="49">
        <v>3055</v>
      </c>
      <c r="CO148" s="17" t="s">
        <v>197</v>
      </c>
      <c r="CT148" t="s">
        <v>197</v>
      </c>
      <c r="CV148" t="s">
        <v>197</v>
      </c>
      <c r="CX148">
        <v>58600</v>
      </c>
      <c r="CY148">
        <v>58000</v>
      </c>
      <c r="CZ148">
        <v>59900</v>
      </c>
      <c r="DA148">
        <v>60100</v>
      </c>
      <c r="DB148">
        <v>60100</v>
      </c>
      <c r="DC148">
        <v>60800</v>
      </c>
      <c r="DD148">
        <v>59200</v>
      </c>
      <c r="DE148">
        <v>60300</v>
      </c>
      <c r="DF148">
        <v>61300</v>
      </c>
      <c r="DG148">
        <v>62800</v>
      </c>
      <c r="DH148">
        <v>62800</v>
      </c>
      <c r="DI148">
        <v>59200</v>
      </c>
      <c r="DJ148">
        <v>60800</v>
      </c>
      <c r="DK148">
        <v>57900</v>
      </c>
      <c r="DL148">
        <v>59300</v>
      </c>
      <c r="DM148">
        <v>61800</v>
      </c>
      <c r="DN148">
        <v>59200</v>
      </c>
      <c r="DO148">
        <v>61500</v>
      </c>
      <c r="DP148">
        <v>59900</v>
      </c>
      <c r="DQ148">
        <v>59800</v>
      </c>
      <c r="DR148">
        <v>61300</v>
      </c>
      <c r="DS148">
        <v>60800</v>
      </c>
      <c r="DT148">
        <v>62400</v>
      </c>
      <c r="DU148">
        <v>61700</v>
      </c>
      <c r="DV148">
        <v>61100</v>
      </c>
      <c r="DW148">
        <v>61300</v>
      </c>
      <c r="DX148">
        <v>62700</v>
      </c>
      <c r="DY148" s="19"/>
      <c r="DZ148" s="19"/>
      <c r="EA148" s="19"/>
      <c r="EB148" s="19"/>
      <c r="ED148" s="31">
        <f t="shared" si="54"/>
        <v>2.8208191126279862E-2</v>
      </c>
      <c r="EE148" s="31">
        <f t="shared" si="55"/>
        <v>2.7551724137931034E-2</v>
      </c>
      <c r="EF148" s="31">
        <f t="shared" si="56"/>
        <v>2.6694490818030051E-2</v>
      </c>
      <c r="EG148" s="31">
        <f t="shared" si="57"/>
        <v>2.509151414309484E-2</v>
      </c>
      <c r="EH148" s="31">
        <f t="shared" si="58"/>
        <v>2.6522462562396008E-2</v>
      </c>
      <c r="EI148" s="31">
        <f t="shared" si="59"/>
        <v>2.4605263157894738E-2</v>
      </c>
      <c r="EJ148" s="31">
        <f t="shared" si="60"/>
        <v>2.400337837837838E-2</v>
      </c>
      <c r="EK148" s="31">
        <f t="shared" si="61"/>
        <v>2.2255389718076286E-2</v>
      </c>
      <c r="EL148" s="31">
        <f t="shared" si="62"/>
        <v>2.3539967373572595E-2</v>
      </c>
      <c r="EM148" s="31">
        <f t="shared" si="63"/>
        <v>2.587579617834395E-2</v>
      </c>
      <c r="EN148" s="31">
        <f t="shared" si="64"/>
        <v>2.8662420382165606E-2</v>
      </c>
      <c r="EO148" s="31">
        <f t="shared" si="65"/>
        <v>3.751689189189189E-2</v>
      </c>
      <c r="EP148" s="31">
        <f t="shared" si="66"/>
        <v>5.3865131578947366E-2</v>
      </c>
      <c r="EQ148" s="31">
        <f t="shared" si="67"/>
        <v>5.7892918825561315E-2</v>
      </c>
      <c r="ER148" s="31">
        <f t="shared" si="68"/>
        <v>5.4637436762225967E-2</v>
      </c>
      <c r="ES148" s="31">
        <f t="shared" si="69"/>
        <v>4.9870550161812299E-2</v>
      </c>
      <c r="ET148" s="31">
        <f t="shared" si="70"/>
        <v>5.356418918918919E-2</v>
      </c>
      <c r="EU148" s="31">
        <f t="shared" si="71"/>
        <v>4.5902439024390243E-2</v>
      </c>
      <c r="EV148" s="31">
        <f t="shared" si="72"/>
        <v>4.33889816360601E-2</v>
      </c>
      <c r="EW148" s="31">
        <f t="shared" si="73"/>
        <v>4.1471571906354518E-2</v>
      </c>
      <c r="EX148" s="31">
        <f t="shared" si="74"/>
        <v>4.525285481239804E-2</v>
      </c>
      <c r="EY148" s="31">
        <f t="shared" si="75"/>
        <v>4.305921052631579E-2</v>
      </c>
      <c r="EZ148" s="31">
        <f t="shared" si="76"/>
        <v>4.8621794871794868E-2</v>
      </c>
      <c r="FA148" s="31">
        <f t="shared" si="77"/>
        <v>4.7374392220421391E-2</v>
      </c>
      <c r="FB148" s="50">
        <f t="shared" si="78"/>
        <v>5.4058919803600655E-2</v>
      </c>
      <c r="FC148" s="50">
        <f t="shared" si="79"/>
        <v>5.1109298531810766E-2</v>
      </c>
      <c r="FD148" s="50">
        <f t="shared" si="80"/>
        <v>5.0207336523125999E-2</v>
      </c>
    </row>
    <row r="149" spans="1:160" ht="15" x14ac:dyDescent="0.25">
      <c r="A149" s="17" t="s">
        <v>20</v>
      </c>
      <c r="B149" s="19">
        <v>5083</v>
      </c>
      <c r="C149" s="19">
        <v>5263</v>
      </c>
      <c r="D149" s="19">
        <v>5353</v>
      </c>
      <c r="E149" s="19">
        <v>5343</v>
      </c>
      <c r="F149" s="19">
        <v>5283</v>
      </c>
      <c r="G149" s="19">
        <v>5253</v>
      </c>
      <c r="H149" s="19">
        <v>5446</v>
      </c>
      <c r="I149" s="19">
        <v>6179</v>
      </c>
      <c r="J149" s="19">
        <v>6437</v>
      </c>
      <c r="K149" s="19">
        <v>6131</v>
      </c>
      <c r="L149" s="19">
        <v>6139</v>
      </c>
      <c r="M149" s="19">
        <v>6108</v>
      </c>
      <c r="N149" s="19">
        <v>5802</v>
      </c>
      <c r="O149" s="19">
        <v>5918</v>
      </c>
      <c r="P149" s="19">
        <v>6175</v>
      </c>
      <c r="Q149" s="19">
        <v>6013</v>
      </c>
      <c r="R149" s="19">
        <v>5776</v>
      </c>
      <c r="S149" s="19">
        <v>5708</v>
      </c>
      <c r="T149" s="19">
        <v>5687</v>
      </c>
      <c r="U149" s="19">
        <v>5954</v>
      </c>
      <c r="V149" s="19">
        <v>5897</v>
      </c>
      <c r="W149" s="19">
        <v>5912</v>
      </c>
      <c r="X149" s="19">
        <v>5772</v>
      </c>
      <c r="Y149" s="19">
        <v>5765</v>
      </c>
      <c r="Z149" s="19">
        <v>5407</v>
      </c>
      <c r="AA149" s="19">
        <v>5416</v>
      </c>
      <c r="AB149" s="19">
        <v>5500</v>
      </c>
      <c r="AC149" s="19">
        <v>5223</v>
      </c>
      <c r="AD149" s="19">
        <v>4951</v>
      </c>
      <c r="AE149" s="19">
        <v>4889</v>
      </c>
      <c r="AF149" s="19">
        <v>4817</v>
      </c>
      <c r="AG149" s="19">
        <v>5154</v>
      </c>
      <c r="AH149" s="19">
        <v>5289</v>
      </c>
      <c r="AI149" s="19">
        <v>5163</v>
      </c>
      <c r="AJ149" s="19">
        <v>5199</v>
      </c>
      <c r="AK149" s="19">
        <v>5318</v>
      </c>
      <c r="AL149" s="19">
        <v>5424</v>
      </c>
      <c r="AM149" s="19">
        <v>5714</v>
      </c>
      <c r="AN149" s="19">
        <v>6259</v>
      </c>
      <c r="AO149" s="19">
        <v>6407</v>
      </c>
      <c r="AP149" s="19">
        <v>6639</v>
      </c>
      <c r="AQ149" s="19">
        <v>7581</v>
      </c>
      <c r="AR149" s="19">
        <v>8239</v>
      </c>
      <c r="AS149" s="19">
        <v>9498</v>
      </c>
      <c r="AT149" s="19">
        <v>11241</v>
      </c>
      <c r="AU149" s="19">
        <v>12220</v>
      </c>
      <c r="AV149" s="19">
        <v>12694</v>
      </c>
      <c r="AW149" s="19">
        <v>12480</v>
      </c>
      <c r="AX149" s="19">
        <v>12622</v>
      </c>
      <c r="AY149" s="19">
        <v>12453</v>
      </c>
      <c r="AZ149" s="19">
        <v>12539</v>
      </c>
      <c r="BA149" s="19">
        <v>12370</v>
      </c>
      <c r="BB149" s="19">
        <v>12183</v>
      </c>
      <c r="BC149" s="19">
        <v>11885</v>
      </c>
      <c r="BD149" s="19">
        <v>11398</v>
      </c>
      <c r="BE149" s="19">
        <v>12207</v>
      </c>
      <c r="BF149" s="19">
        <v>11950</v>
      </c>
      <c r="BG149" s="19">
        <v>11423</v>
      </c>
      <c r="BH149" s="19">
        <v>10895</v>
      </c>
      <c r="BI149" s="19">
        <v>10347</v>
      </c>
      <c r="BJ149" s="19">
        <v>9799</v>
      </c>
      <c r="BK149" s="19">
        <v>9774</v>
      </c>
      <c r="BL149" s="19">
        <v>9747</v>
      </c>
      <c r="BM149" s="19">
        <v>9314</v>
      </c>
      <c r="BN149" s="19">
        <v>8884</v>
      </c>
      <c r="BO149" s="19">
        <v>8716</v>
      </c>
      <c r="BP149" s="19">
        <v>8655</v>
      </c>
      <c r="BQ149" s="19">
        <v>9291</v>
      </c>
      <c r="BR149" s="19">
        <v>9574</v>
      </c>
      <c r="BS149" s="19">
        <v>9423</v>
      </c>
      <c r="BT149" s="19">
        <v>9044</v>
      </c>
      <c r="BU149" s="19">
        <v>8841</v>
      </c>
      <c r="BV149" s="19">
        <v>8653</v>
      </c>
      <c r="BW149" s="19">
        <v>9295</v>
      </c>
      <c r="BX149" s="19">
        <v>9707</v>
      </c>
      <c r="BY149" s="19">
        <v>9866</v>
      </c>
      <c r="BZ149" s="19">
        <v>9701</v>
      </c>
      <c r="CA149" s="19">
        <v>9743</v>
      </c>
      <c r="CB149" s="19">
        <v>9717</v>
      </c>
      <c r="CC149" s="19">
        <v>10666</v>
      </c>
      <c r="CD149" s="19">
        <v>11082</v>
      </c>
      <c r="CE149" s="19">
        <v>11020</v>
      </c>
      <c r="CF149" s="19">
        <v>10680</v>
      </c>
      <c r="CG149" s="19">
        <v>10421</v>
      </c>
      <c r="CH149" s="49">
        <v>10229</v>
      </c>
      <c r="CI149" s="49">
        <v>10217</v>
      </c>
      <c r="CJ149" s="49">
        <v>10310</v>
      </c>
      <c r="CK149" s="49">
        <v>10123</v>
      </c>
      <c r="CL149" s="49">
        <v>10187</v>
      </c>
      <c r="CM149" s="49">
        <v>10016</v>
      </c>
      <c r="CN149" s="49">
        <v>9831</v>
      </c>
      <c r="CO149" s="17" t="s">
        <v>20</v>
      </c>
      <c r="CT149" t="s">
        <v>20</v>
      </c>
      <c r="CV149" t="s">
        <v>20</v>
      </c>
      <c r="CX149">
        <v>292700</v>
      </c>
      <c r="CY149">
        <v>294000</v>
      </c>
      <c r="CZ149">
        <v>294100</v>
      </c>
      <c r="DA149">
        <v>296700</v>
      </c>
      <c r="DB149">
        <v>298500</v>
      </c>
      <c r="DC149">
        <v>302100</v>
      </c>
      <c r="DD149">
        <v>304900</v>
      </c>
      <c r="DE149">
        <v>303100</v>
      </c>
      <c r="DF149">
        <v>306500</v>
      </c>
      <c r="DG149">
        <v>306000</v>
      </c>
      <c r="DH149">
        <v>305500</v>
      </c>
      <c r="DI149">
        <v>298600</v>
      </c>
      <c r="DJ149">
        <v>299400</v>
      </c>
      <c r="DK149">
        <v>293900</v>
      </c>
      <c r="DL149">
        <v>296000</v>
      </c>
      <c r="DM149">
        <v>298700</v>
      </c>
      <c r="DN149">
        <v>293400</v>
      </c>
      <c r="DO149">
        <v>295500</v>
      </c>
      <c r="DP149">
        <v>295200</v>
      </c>
      <c r="DQ149">
        <v>295200</v>
      </c>
      <c r="DR149">
        <v>297700</v>
      </c>
      <c r="DS149">
        <v>299300</v>
      </c>
      <c r="DT149">
        <v>301100</v>
      </c>
      <c r="DU149">
        <v>302400</v>
      </c>
      <c r="DV149">
        <v>302500</v>
      </c>
      <c r="DW149">
        <v>304600</v>
      </c>
      <c r="DX149">
        <v>306100</v>
      </c>
      <c r="DY149" s="19"/>
      <c r="DZ149" s="19"/>
      <c r="EA149" s="19"/>
      <c r="EB149" s="19"/>
      <c r="ED149" s="31">
        <f t="shared" si="54"/>
        <v>2.0946361462248035E-2</v>
      </c>
      <c r="EE149" s="31">
        <f t="shared" si="55"/>
        <v>1.9734693877551019E-2</v>
      </c>
      <c r="EF149" s="31">
        <f t="shared" si="56"/>
        <v>2.0445426725603535E-2</v>
      </c>
      <c r="EG149" s="31">
        <f t="shared" si="57"/>
        <v>1.9167509268621503E-2</v>
      </c>
      <c r="EH149" s="31">
        <f t="shared" si="58"/>
        <v>1.9805695142378558E-2</v>
      </c>
      <c r="EI149" s="31">
        <f t="shared" si="59"/>
        <v>1.7898047004303211E-2</v>
      </c>
      <c r="EJ149" s="31">
        <f t="shared" si="60"/>
        <v>1.713020662512299E-2</v>
      </c>
      <c r="EK149" s="31">
        <f t="shared" si="61"/>
        <v>1.5892444737710325E-2</v>
      </c>
      <c r="EL149" s="31">
        <f t="shared" si="62"/>
        <v>1.6845024469820554E-2</v>
      </c>
      <c r="EM149" s="31">
        <f t="shared" si="63"/>
        <v>1.7725490196078431E-2</v>
      </c>
      <c r="EN149" s="31">
        <f t="shared" si="64"/>
        <v>2.09721767594108E-2</v>
      </c>
      <c r="EO149" s="31">
        <f t="shared" si="65"/>
        <v>2.7592096450100467E-2</v>
      </c>
      <c r="EP149" s="31">
        <f t="shared" si="66"/>
        <v>4.0814963259853038E-2</v>
      </c>
      <c r="EQ149" s="31">
        <f t="shared" si="67"/>
        <v>4.2946580469547468E-2</v>
      </c>
      <c r="ER149" s="31">
        <f t="shared" si="68"/>
        <v>4.1790540540540544E-2</v>
      </c>
      <c r="ES149" s="31">
        <f t="shared" si="69"/>
        <v>3.8158687646468029E-2</v>
      </c>
      <c r="ET149" s="31">
        <f t="shared" si="70"/>
        <v>3.8933197000681666E-2</v>
      </c>
      <c r="EU149" s="31">
        <f t="shared" si="71"/>
        <v>3.3160744500846023E-2</v>
      </c>
      <c r="EV149" s="31">
        <f t="shared" si="72"/>
        <v>3.1551490514905148E-2</v>
      </c>
      <c r="EW149" s="31">
        <f t="shared" si="73"/>
        <v>2.9319105691056911E-2</v>
      </c>
      <c r="EX149" s="31">
        <f t="shared" si="74"/>
        <v>3.165267047363117E-2</v>
      </c>
      <c r="EY149" s="31">
        <f t="shared" si="75"/>
        <v>2.8910791847644505E-2</v>
      </c>
      <c r="EZ149" s="31">
        <f t="shared" si="76"/>
        <v>3.2766522749916968E-2</v>
      </c>
      <c r="FA149" s="31">
        <f t="shared" si="77"/>
        <v>3.2132936507936506E-2</v>
      </c>
      <c r="FB149" s="50">
        <f t="shared" si="78"/>
        <v>3.6429752066115706E-2</v>
      </c>
      <c r="FC149" s="50">
        <f t="shared" si="79"/>
        <v>3.3581746552856208E-2</v>
      </c>
      <c r="FD149" s="50">
        <f t="shared" si="80"/>
        <v>3.3070891865403462E-2</v>
      </c>
    </row>
    <row r="150" spans="1:160" ht="15" x14ac:dyDescent="0.25">
      <c r="A150" s="17" t="s">
        <v>198</v>
      </c>
      <c r="B150" s="19">
        <v>575</v>
      </c>
      <c r="C150" s="19">
        <v>582</v>
      </c>
      <c r="D150" s="19">
        <v>641</v>
      </c>
      <c r="E150" s="19">
        <v>643</v>
      </c>
      <c r="F150" s="19">
        <v>633</v>
      </c>
      <c r="G150" s="19">
        <v>657</v>
      </c>
      <c r="H150" s="19">
        <v>699</v>
      </c>
      <c r="I150" s="19">
        <v>795</v>
      </c>
      <c r="J150" s="19">
        <v>813</v>
      </c>
      <c r="K150" s="19">
        <v>817</v>
      </c>
      <c r="L150" s="19">
        <v>761</v>
      </c>
      <c r="M150" s="19">
        <v>771</v>
      </c>
      <c r="N150" s="19">
        <v>742</v>
      </c>
      <c r="O150" s="19">
        <v>696</v>
      </c>
      <c r="P150" s="19">
        <v>726</v>
      </c>
      <c r="Q150" s="19">
        <v>763</v>
      </c>
      <c r="R150" s="19">
        <v>770</v>
      </c>
      <c r="S150" s="19">
        <v>751</v>
      </c>
      <c r="T150" s="19">
        <v>757</v>
      </c>
      <c r="U150" s="19">
        <v>782</v>
      </c>
      <c r="V150" s="19">
        <v>828</v>
      </c>
      <c r="W150" s="19">
        <v>870</v>
      </c>
      <c r="X150" s="19">
        <v>838</v>
      </c>
      <c r="Y150" s="19">
        <v>773</v>
      </c>
      <c r="Z150" s="19">
        <v>689</v>
      </c>
      <c r="AA150" s="19">
        <v>651</v>
      </c>
      <c r="AB150" s="19">
        <v>608</v>
      </c>
      <c r="AC150" s="19">
        <v>594</v>
      </c>
      <c r="AD150" s="19">
        <v>579</v>
      </c>
      <c r="AE150" s="19">
        <v>578</v>
      </c>
      <c r="AF150" s="19">
        <v>608</v>
      </c>
      <c r="AG150" s="19">
        <v>664</v>
      </c>
      <c r="AH150" s="19">
        <v>731</v>
      </c>
      <c r="AI150" s="19">
        <v>717</v>
      </c>
      <c r="AJ150" s="19">
        <v>734</v>
      </c>
      <c r="AK150" s="19">
        <v>711</v>
      </c>
      <c r="AL150" s="19">
        <v>734</v>
      </c>
      <c r="AM150" s="19">
        <v>770</v>
      </c>
      <c r="AN150" s="19">
        <v>873</v>
      </c>
      <c r="AO150" s="19">
        <v>893</v>
      </c>
      <c r="AP150" s="19">
        <v>903</v>
      </c>
      <c r="AQ150" s="19">
        <v>1000</v>
      </c>
      <c r="AR150" s="19">
        <v>1115</v>
      </c>
      <c r="AS150" s="19">
        <v>1344</v>
      </c>
      <c r="AT150" s="19">
        <v>1499</v>
      </c>
      <c r="AU150" s="19">
        <v>1538</v>
      </c>
      <c r="AV150" s="19">
        <v>1539</v>
      </c>
      <c r="AW150" s="19">
        <v>1530</v>
      </c>
      <c r="AX150" s="19">
        <v>1504</v>
      </c>
      <c r="AY150" s="19">
        <v>1482</v>
      </c>
      <c r="AZ150" s="19">
        <v>1520</v>
      </c>
      <c r="BA150" s="19">
        <v>1486</v>
      </c>
      <c r="BB150" s="19">
        <v>1508</v>
      </c>
      <c r="BC150" s="19">
        <v>1648</v>
      </c>
      <c r="BD150" s="19">
        <v>1602</v>
      </c>
      <c r="BE150" s="19">
        <v>1685</v>
      </c>
      <c r="BF150" s="19">
        <v>1668</v>
      </c>
      <c r="BG150" s="19">
        <v>1595</v>
      </c>
      <c r="BH150" s="19">
        <v>1543</v>
      </c>
      <c r="BI150" s="19">
        <v>1456</v>
      </c>
      <c r="BJ150" s="19">
        <v>1336</v>
      </c>
      <c r="BK150" s="19">
        <v>1257</v>
      </c>
      <c r="BL150" s="19">
        <v>1283</v>
      </c>
      <c r="BM150" s="19">
        <v>1282</v>
      </c>
      <c r="BN150" s="19">
        <v>1276</v>
      </c>
      <c r="BO150" s="19">
        <v>1304</v>
      </c>
      <c r="BP150" s="19">
        <v>1339</v>
      </c>
      <c r="BQ150" s="19">
        <v>1440</v>
      </c>
      <c r="BR150" s="19">
        <v>1522</v>
      </c>
      <c r="BS150" s="19">
        <v>1489</v>
      </c>
      <c r="BT150" s="19">
        <v>1518</v>
      </c>
      <c r="BU150" s="19">
        <v>1440</v>
      </c>
      <c r="BV150" s="19">
        <v>1423</v>
      </c>
      <c r="BW150" s="19">
        <v>1510</v>
      </c>
      <c r="BX150" s="19">
        <v>1518</v>
      </c>
      <c r="BY150" s="19">
        <v>1563</v>
      </c>
      <c r="BZ150" s="19">
        <v>1607</v>
      </c>
      <c r="CA150" s="19">
        <v>1538</v>
      </c>
      <c r="CB150" s="19">
        <v>1618</v>
      </c>
      <c r="CC150" s="19">
        <v>1708</v>
      </c>
      <c r="CD150" s="19">
        <v>1806</v>
      </c>
      <c r="CE150" s="19">
        <v>1774</v>
      </c>
      <c r="CF150" s="19">
        <v>1674</v>
      </c>
      <c r="CG150" s="19">
        <v>1607</v>
      </c>
      <c r="CH150" s="49">
        <v>1529</v>
      </c>
      <c r="CI150" s="49">
        <v>1596</v>
      </c>
      <c r="CJ150" s="49">
        <v>1585</v>
      </c>
      <c r="CK150" s="49">
        <v>1592</v>
      </c>
      <c r="CL150" s="49">
        <v>1589</v>
      </c>
      <c r="CM150" s="49">
        <v>1583</v>
      </c>
      <c r="CN150" s="49">
        <v>1542</v>
      </c>
      <c r="CO150" s="17" t="s">
        <v>198</v>
      </c>
      <c r="CT150" t="s">
        <v>198</v>
      </c>
      <c r="CV150" t="s">
        <v>198</v>
      </c>
      <c r="CX150">
        <v>38500</v>
      </c>
      <c r="CY150">
        <v>38700</v>
      </c>
      <c r="CZ150">
        <v>37500</v>
      </c>
      <c r="DA150">
        <v>38400</v>
      </c>
      <c r="DB150">
        <v>39400</v>
      </c>
      <c r="DC150">
        <v>40100</v>
      </c>
      <c r="DD150">
        <v>41600</v>
      </c>
      <c r="DE150">
        <v>41700</v>
      </c>
      <c r="DF150">
        <v>41800</v>
      </c>
      <c r="DG150">
        <v>41400</v>
      </c>
      <c r="DH150">
        <v>42000</v>
      </c>
      <c r="DI150">
        <v>41000</v>
      </c>
      <c r="DJ150">
        <v>42700</v>
      </c>
      <c r="DK150">
        <v>42000</v>
      </c>
      <c r="DL150">
        <v>43600</v>
      </c>
      <c r="DM150">
        <v>43700</v>
      </c>
      <c r="DN150">
        <v>42200</v>
      </c>
      <c r="DO150">
        <v>42200</v>
      </c>
      <c r="DP150">
        <v>39400</v>
      </c>
      <c r="DQ150">
        <v>38400</v>
      </c>
      <c r="DR150">
        <v>38200</v>
      </c>
      <c r="DS150">
        <v>36700</v>
      </c>
      <c r="DT150">
        <v>37300</v>
      </c>
      <c r="DU150">
        <v>37400</v>
      </c>
      <c r="DV150">
        <v>37000</v>
      </c>
      <c r="DW150">
        <v>38000</v>
      </c>
      <c r="DX150">
        <v>37800</v>
      </c>
      <c r="DY150" s="19"/>
      <c r="DZ150" s="19"/>
      <c r="EA150" s="19"/>
      <c r="EB150" s="19"/>
      <c r="ED150" s="31">
        <f t="shared" si="54"/>
        <v>2.122077922077922E-2</v>
      </c>
      <c r="EE150" s="31">
        <f t="shared" si="55"/>
        <v>1.9173126614987081E-2</v>
      </c>
      <c r="EF150" s="31">
        <f t="shared" si="56"/>
        <v>2.0346666666666666E-2</v>
      </c>
      <c r="EG150" s="31">
        <f t="shared" si="57"/>
        <v>1.9713541666666667E-2</v>
      </c>
      <c r="EH150" s="31">
        <f t="shared" si="58"/>
        <v>2.2081218274111674E-2</v>
      </c>
      <c r="EI150" s="31">
        <f t="shared" si="59"/>
        <v>1.7182044887780547E-2</v>
      </c>
      <c r="EJ150" s="31">
        <f t="shared" si="60"/>
        <v>1.4278846153846154E-2</v>
      </c>
      <c r="EK150" s="31">
        <f t="shared" si="61"/>
        <v>1.4580335731414868E-2</v>
      </c>
      <c r="EL150" s="31">
        <f t="shared" si="62"/>
        <v>1.7153110047846889E-2</v>
      </c>
      <c r="EM150" s="31">
        <f t="shared" si="63"/>
        <v>1.7729468599033817E-2</v>
      </c>
      <c r="EN150" s="31">
        <f t="shared" si="64"/>
        <v>2.1261904761904763E-2</v>
      </c>
      <c r="EO150" s="31">
        <f t="shared" si="65"/>
        <v>2.7195121951219512E-2</v>
      </c>
      <c r="EP150" s="31">
        <f t="shared" si="66"/>
        <v>3.6018735362997656E-2</v>
      </c>
      <c r="EQ150" s="31">
        <f t="shared" si="67"/>
        <v>3.5809523809523812E-2</v>
      </c>
      <c r="ER150" s="31">
        <f t="shared" si="68"/>
        <v>3.4082568807339453E-2</v>
      </c>
      <c r="ES150" s="31">
        <f t="shared" si="69"/>
        <v>3.6659038901601833E-2</v>
      </c>
      <c r="ET150" s="31">
        <f t="shared" si="70"/>
        <v>3.7796208530805689E-2</v>
      </c>
      <c r="EU150" s="31">
        <f t="shared" si="71"/>
        <v>3.165876777251185E-2</v>
      </c>
      <c r="EV150" s="31">
        <f t="shared" si="72"/>
        <v>3.2538071065989847E-2</v>
      </c>
      <c r="EW150" s="31">
        <f t="shared" si="73"/>
        <v>3.4869791666666664E-2</v>
      </c>
      <c r="EX150" s="31">
        <f t="shared" si="74"/>
        <v>3.897905759162304E-2</v>
      </c>
      <c r="EY150" s="31">
        <f t="shared" si="75"/>
        <v>3.8773841961852858E-2</v>
      </c>
      <c r="EZ150" s="31">
        <f t="shared" si="76"/>
        <v>4.1903485254691689E-2</v>
      </c>
      <c r="FA150" s="31">
        <f t="shared" si="77"/>
        <v>4.3262032085561494E-2</v>
      </c>
      <c r="FB150" s="50">
        <f t="shared" si="78"/>
        <v>4.7945945945945943E-2</v>
      </c>
      <c r="FC150" s="50">
        <f t="shared" si="79"/>
        <v>4.0236842105263161E-2</v>
      </c>
      <c r="FD150" s="50">
        <f t="shared" si="80"/>
        <v>4.2116402116402114E-2</v>
      </c>
    </row>
    <row r="151" spans="1:160" ht="15" x14ac:dyDescent="0.25">
      <c r="A151" s="17" t="s">
        <v>199</v>
      </c>
      <c r="B151" s="19">
        <v>1429</v>
      </c>
      <c r="C151" s="19">
        <v>1465</v>
      </c>
      <c r="D151" s="19">
        <v>1455</v>
      </c>
      <c r="E151" s="19">
        <v>1486</v>
      </c>
      <c r="F151" s="19">
        <v>1458</v>
      </c>
      <c r="G151" s="19">
        <v>1491</v>
      </c>
      <c r="H151" s="19">
        <v>1549</v>
      </c>
      <c r="I151" s="19">
        <v>1716</v>
      </c>
      <c r="J151" s="19">
        <v>1809</v>
      </c>
      <c r="K151" s="19">
        <v>1883</v>
      </c>
      <c r="L151" s="19">
        <v>1825</v>
      </c>
      <c r="M151" s="19">
        <v>1855</v>
      </c>
      <c r="N151" s="19">
        <v>1726</v>
      </c>
      <c r="O151" s="19">
        <v>1840</v>
      </c>
      <c r="P151" s="19">
        <v>1798</v>
      </c>
      <c r="Q151" s="19">
        <v>1748</v>
      </c>
      <c r="R151" s="19">
        <v>1734</v>
      </c>
      <c r="S151" s="19">
        <v>1552</v>
      </c>
      <c r="T151" s="19">
        <v>1524</v>
      </c>
      <c r="U151" s="19">
        <v>1579</v>
      </c>
      <c r="V151" s="19">
        <v>1644</v>
      </c>
      <c r="W151" s="19">
        <v>1602</v>
      </c>
      <c r="X151" s="19">
        <v>1630</v>
      </c>
      <c r="Y151" s="19">
        <v>1587</v>
      </c>
      <c r="Z151" s="19">
        <v>1512</v>
      </c>
      <c r="AA151" s="19">
        <v>1490</v>
      </c>
      <c r="AB151" s="19">
        <v>1488</v>
      </c>
      <c r="AC151" s="19">
        <v>1470</v>
      </c>
      <c r="AD151" s="19">
        <v>1436</v>
      </c>
      <c r="AE151" s="19">
        <v>1336</v>
      </c>
      <c r="AF151" s="19">
        <v>1401</v>
      </c>
      <c r="AG151" s="19">
        <v>1382</v>
      </c>
      <c r="AH151" s="19">
        <v>1394</v>
      </c>
      <c r="AI151" s="19">
        <v>1433</v>
      </c>
      <c r="AJ151" s="19">
        <v>1394</v>
      </c>
      <c r="AK151" s="19">
        <v>1402</v>
      </c>
      <c r="AL151" s="19">
        <v>1370</v>
      </c>
      <c r="AM151" s="19">
        <v>1393</v>
      </c>
      <c r="AN151" s="19">
        <v>1412</v>
      </c>
      <c r="AO151" s="19">
        <v>1448</v>
      </c>
      <c r="AP151" s="19">
        <v>1498</v>
      </c>
      <c r="AQ151" s="19">
        <v>1618</v>
      </c>
      <c r="AR151" s="19">
        <v>1847</v>
      </c>
      <c r="AS151" s="19">
        <v>2123</v>
      </c>
      <c r="AT151" s="19">
        <v>2464</v>
      </c>
      <c r="AU151" s="19">
        <v>2559</v>
      </c>
      <c r="AV151" s="19">
        <v>2583</v>
      </c>
      <c r="AW151" s="19">
        <v>2605</v>
      </c>
      <c r="AX151" s="19">
        <v>2563</v>
      </c>
      <c r="AY151" s="19">
        <v>2568</v>
      </c>
      <c r="AZ151" s="19">
        <v>2602</v>
      </c>
      <c r="BA151" s="19">
        <v>2660</v>
      </c>
      <c r="BB151" s="19">
        <v>2587</v>
      </c>
      <c r="BC151" s="19">
        <v>2542</v>
      </c>
      <c r="BD151" s="19">
        <v>2528</v>
      </c>
      <c r="BE151" s="19">
        <v>2695</v>
      </c>
      <c r="BF151" s="19">
        <v>2768</v>
      </c>
      <c r="BG151" s="19">
        <v>2726</v>
      </c>
      <c r="BH151" s="19">
        <v>2670</v>
      </c>
      <c r="BI151" s="19">
        <v>2535</v>
      </c>
      <c r="BJ151" s="19">
        <v>2370</v>
      </c>
      <c r="BK151" s="19">
        <v>2278</v>
      </c>
      <c r="BL151" s="19">
        <v>2307</v>
      </c>
      <c r="BM151" s="19">
        <v>2213</v>
      </c>
      <c r="BN151" s="19">
        <v>2196</v>
      </c>
      <c r="BO151" s="19">
        <v>2169</v>
      </c>
      <c r="BP151" s="19">
        <v>2250</v>
      </c>
      <c r="BQ151" s="19">
        <v>2416</v>
      </c>
      <c r="BR151" s="19">
        <v>2518</v>
      </c>
      <c r="BS151" s="19">
        <v>2574</v>
      </c>
      <c r="BT151" s="19">
        <v>2591</v>
      </c>
      <c r="BU151" s="19">
        <v>2608</v>
      </c>
      <c r="BV151" s="19">
        <v>2593</v>
      </c>
      <c r="BW151" s="19">
        <v>2645</v>
      </c>
      <c r="BX151" s="19">
        <v>2676</v>
      </c>
      <c r="BY151" s="19">
        <v>2660</v>
      </c>
      <c r="BZ151" s="19">
        <v>2677</v>
      </c>
      <c r="CA151" s="19">
        <v>2691</v>
      </c>
      <c r="CB151" s="19">
        <v>2729</v>
      </c>
      <c r="CC151" s="19">
        <v>2843</v>
      </c>
      <c r="CD151" s="19">
        <v>2940</v>
      </c>
      <c r="CE151" s="19">
        <v>2959</v>
      </c>
      <c r="CF151" s="19">
        <v>2864</v>
      </c>
      <c r="CG151" s="19">
        <v>2819</v>
      </c>
      <c r="CH151" s="49">
        <v>2701</v>
      </c>
      <c r="CI151" s="49">
        <v>2686</v>
      </c>
      <c r="CJ151" s="49">
        <v>2689</v>
      </c>
      <c r="CK151" s="49">
        <v>2594</v>
      </c>
      <c r="CL151" s="49">
        <v>2569</v>
      </c>
      <c r="CM151" s="49">
        <v>2462</v>
      </c>
      <c r="CN151" s="49">
        <v>2429</v>
      </c>
      <c r="CO151" s="17" t="s">
        <v>199</v>
      </c>
      <c r="CT151" t="s">
        <v>199</v>
      </c>
      <c r="CV151" t="s">
        <v>199</v>
      </c>
      <c r="CX151">
        <v>51200</v>
      </c>
      <c r="CY151">
        <v>51700</v>
      </c>
      <c r="CZ151">
        <v>51000</v>
      </c>
      <c r="DA151">
        <v>50900</v>
      </c>
      <c r="DB151">
        <v>50300</v>
      </c>
      <c r="DC151">
        <v>47600</v>
      </c>
      <c r="DD151">
        <v>49200</v>
      </c>
      <c r="DE151">
        <v>50600</v>
      </c>
      <c r="DF151">
        <v>50600</v>
      </c>
      <c r="DG151">
        <v>52400</v>
      </c>
      <c r="DH151">
        <v>51700</v>
      </c>
      <c r="DI151">
        <v>50500</v>
      </c>
      <c r="DJ151">
        <v>52300</v>
      </c>
      <c r="DK151">
        <v>50800</v>
      </c>
      <c r="DL151">
        <v>49800</v>
      </c>
      <c r="DM151">
        <v>52300</v>
      </c>
      <c r="DN151">
        <v>51100</v>
      </c>
      <c r="DO151">
        <v>49800</v>
      </c>
      <c r="DP151">
        <v>51200</v>
      </c>
      <c r="DQ151">
        <v>51100</v>
      </c>
      <c r="DR151">
        <v>51900</v>
      </c>
      <c r="DS151">
        <v>51100</v>
      </c>
      <c r="DT151">
        <v>51300</v>
      </c>
      <c r="DU151">
        <v>49200</v>
      </c>
      <c r="DV151">
        <v>45900</v>
      </c>
      <c r="DW151">
        <v>45200</v>
      </c>
      <c r="DX151">
        <v>44300</v>
      </c>
      <c r="DY151" s="19"/>
      <c r="DZ151" s="19"/>
      <c r="EA151" s="19"/>
      <c r="EB151" s="19"/>
      <c r="ED151" s="31">
        <f t="shared" si="54"/>
        <v>3.6777343749999997E-2</v>
      </c>
      <c r="EE151" s="31">
        <f t="shared" si="55"/>
        <v>3.3384912959381043E-2</v>
      </c>
      <c r="EF151" s="31">
        <f t="shared" si="56"/>
        <v>3.427450980392157E-2</v>
      </c>
      <c r="EG151" s="31">
        <f t="shared" si="57"/>
        <v>2.9941060903732809E-2</v>
      </c>
      <c r="EH151" s="31">
        <f t="shared" si="58"/>
        <v>3.184890656063618E-2</v>
      </c>
      <c r="EI151" s="31">
        <f t="shared" si="59"/>
        <v>3.1764705882352938E-2</v>
      </c>
      <c r="EJ151" s="31">
        <f t="shared" si="60"/>
        <v>2.9878048780487804E-2</v>
      </c>
      <c r="EK151" s="31">
        <f t="shared" si="61"/>
        <v>2.7687747035573123E-2</v>
      </c>
      <c r="EL151" s="31">
        <f t="shared" si="62"/>
        <v>2.83201581027668E-2</v>
      </c>
      <c r="EM151" s="31">
        <f t="shared" si="63"/>
        <v>2.6145038167938933E-2</v>
      </c>
      <c r="EN151" s="31">
        <f t="shared" si="64"/>
        <v>2.8007736943907156E-2</v>
      </c>
      <c r="EO151" s="31">
        <f t="shared" si="65"/>
        <v>3.6574257425742572E-2</v>
      </c>
      <c r="EP151" s="31">
        <f t="shared" si="66"/>
        <v>4.8929254302103251E-2</v>
      </c>
      <c r="EQ151" s="31">
        <f t="shared" si="67"/>
        <v>5.0452755905511813E-2</v>
      </c>
      <c r="ER151" s="31">
        <f t="shared" si="68"/>
        <v>5.3413654618473895E-2</v>
      </c>
      <c r="ES151" s="31">
        <f t="shared" si="69"/>
        <v>4.8336520076481836E-2</v>
      </c>
      <c r="ET151" s="31">
        <f t="shared" si="70"/>
        <v>5.3346379647749513E-2</v>
      </c>
      <c r="EU151" s="31">
        <f t="shared" si="71"/>
        <v>4.759036144578313E-2</v>
      </c>
      <c r="EV151" s="31">
        <f t="shared" si="72"/>
        <v>4.3222656249999998E-2</v>
      </c>
      <c r="EW151" s="31">
        <f t="shared" si="73"/>
        <v>4.4031311154598823E-2</v>
      </c>
      <c r="EX151" s="31">
        <f t="shared" si="74"/>
        <v>4.9595375722543356E-2</v>
      </c>
      <c r="EY151" s="31">
        <f t="shared" si="75"/>
        <v>5.0743639921722115E-2</v>
      </c>
      <c r="EZ151" s="31">
        <f t="shared" si="76"/>
        <v>5.185185185185185E-2</v>
      </c>
      <c r="FA151" s="31">
        <f t="shared" si="77"/>
        <v>5.5467479674796746E-2</v>
      </c>
      <c r="FB151" s="50">
        <f t="shared" si="78"/>
        <v>6.4466230936819177E-2</v>
      </c>
      <c r="FC151" s="50">
        <f t="shared" si="79"/>
        <v>5.9756637168141592E-2</v>
      </c>
      <c r="FD151" s="50">
        <f t="shared" si="80"/>
        <v>5.8555304740406322E-2</v>
      </c>
    </row>
    <row r="152" spans="1:160" ht="15" x14ac:dyDescent="0.25">
      <c r="A152" s="17" t="s">
        <v>200</v>
      </c>
      <c r="B152" s="19">
        <v>2196</v>
      </c>
      <c r="C152" s="19">
        <v>2150</v>
      </c>
      <c r="D152" s="19">
        <v>2142</v>
      </c>
      <c r="E152" s="19">
        <v>2199</v>
      </c>
      <c r="F152" s="19">
        <v>2436</v>
      </c>
      <c r="G152" s="19">
        <v>2638</v>
      </c>
      <c r="H152" s="19">
        <v>2847</v>
      </c>
      <c r="I152" s="19">
        <v>3079</v>
      </c>
      <c r="J152" s="19">
        <v>3096</v>
      </c>
      <c r="K152" s="19">
        <v>2992</v>
      </c>
      <c r="L152" s="19">
        <v>2540</v>
      </c>
      <c r="M152" s="19">
        <v>2453</v>
      </c>
      <c r="N152" s="19">
        <v>2276</v>
      </c>
      <c r="O152" s="19">
        <v>2171</v>
      </c>
      <c r="P152" s="19">
        <v>2083</v>
      </c>
      <c r="Q152" s="19">
        <v>2208</v>
      </c>
      <c r="R152" s="19">
        <v>2302</v>
      </c>
      <c r="S152" s="19">
        <v>2518</v>
      </c>
      <c r="T152" s="19">
        <v>2822</v>
      </c>
      <c r="U152" s="19">
        <v>2934</v>
      </c>
      <c r="V152" s="19">
        <v>2914</v>
      </c>
      <c r="W152" s="19">
        <v>2765</v>
      </c>
      <c r="X152" s="19">
        <v>2435</v>
      </c>
      <c r="Y152" s="19">
        <v>2263</v>
      </c>
      <c r="Z152" s="19">
        <v>2115</v>
      </c>
      <c r="AA152" s="19">
        <v>2079</v>
      </c>
      <c r="AB152" s="19">
        <v>2060</v>
      </c>
      <c r="AC152" s="19">
        <v>1951</v>
      </c>
      <c r="AD152" s="19">
        <v>1978</v>
      </c>
      <c r="AE152" s="19">
        <v>2191</v>
      </c>
      <c r="AF152" s="19">
        <v>2376</v>
      </c>
      <c r="AG152" s="19">
        <v>2572</v>
      </c>
      <c r="AH152" s="19">
        <v>2614</v>
      </c>
      <c r="AI152" s="19">
        <v>2473</v>
      </c>
      <c r="AJ152" s="19">
        <v>2283</v>
      </c>
      <c r="AK152" s="19">
        <v>2209</v>
      </c>
      <c r="AL152" s="19">
        <v>2109</v>
      </c>
      <c r="AM152" s="19">
        <v>2017</v>
      </c>
      <c r="AN152" s="19">
        <v>2038</v>
      </c>
      <c r="AO152" s="19">
        <v>2117</v>
      </c>
      <c r="AP152" s="19">
        <v>2274</v>
      </c>
      <c r="AQ152" s="19">
        <v>2615</v>
      </c>
      <c r="AR152" s="19">
        <v>2926</v>
      </c>
      <c r="AS152" s="19">
        <v>3280</v>
      </c>
      <c r="AT152" s="19">
        <v>3597</v>
      </c>
      <c r="AU152" s="19">
        <v>3550</v>
      </c>
      <c r="AV152" s="19">
        <v>3339</v>
      </c>
      <c r="AW152" s="19">
        <v>3165</v>
      </c>
      <c r="AX152" s="19">
        <v>3028</v>
      </c>
      <c r="AY152" s="19">
        <v>3014</v>
      </c>
      <c r="AZ152" s="19">
        <v>3046</v>
      </c>
      <c r="BA152" s="19">
        <v>3046</v>
      </c>
      <c r="BB152" s="19">
        <v>3224</v>
      </c>
      <c r="BC152" s="19">
        <v>3447</v>
      </c>
      <c r="BD152" s="19">
        <v>3633</v>
      </c>
      <c r="BE152" s="19">
        <v>3880</v>
      </c>
      <c r="BF152" s="19">
        <v>3866</v>
      </c>
      <c r="BG152" s="19">
        <v>3670</v>
      </c>
      <c r="BH152" s="19">
        <v>3324</v>
      </c>
      <c r="BI152" s="19">
        <v>3112</v>
      </c>
      <c r="BJ152" s="19">
        <v>2870</v>
      </c>
      <c r="BK152" s="19">
        <v>2861</v>
      </c>
      <c r="BL152" s="19">
        <v>2908</v>
      </c>
      <c r="BM152" s="19">
        <v>2943</v>
      </c>
      <c r="BN152" s="19">
        <v>3165</v>
      </c>
      <c r="BO152" s="19">
        <v>3261</v>
      </c>
      <c r="BP152" s="19">
        <v>3465</v>
      </c>
      <c r="BQ152" s="19">
        <v>3799</v>
      </c>
      <c r="BR152" s="19">
        <v>3837</v>
      </c>
      <c r="BS152" s="19">
        <v>3680</v>
      </c>
      <c r="BT152" s="19">
        <v>3353</v>
      </c>
      <c r="BU152" s="19">
        <v>3210</v>
      </c>
      <c r="BV152" s="19">
        <v>3113</v>
      </c>
      <c r="BW152" s="19">
        <v>3166</v>
      </c>
      <c r="BX152" s="19">
        <v>3138</v>
      </c>
      <c r="BY152" s="19">
        <v>3156</v>
      </c>
      <c r="BZ152" s="19">
        <v>3336</v>
      </c>
      <c r="CA152" s="19">
        <v>3666</v>
      </c>
      <c r="CB152" s="19">
        <v>3894</v>
      </c>
      <c r="CC152" s="19">
        <v>4117</v>
      </c>
      <c r="CD152" s="19">
        <v>4172</v>
      </c>
      <c r="CE152" s="19">
        <v>4073</v>
      </c>
      <c r="CF152" s="19">
        <v>3621</v>
      </c>
      <c r="CG152" s="19">
        <v>3526</v>
      </c>
      <c r="CH152" s="49">
        <v>3363</v>
      </c>
      <c r="CI152" s="49">
        <v>3306</v>
      </c>
      <c r="CJ152" s="49">
        <v>3227</v>
      </c>
      <c r="CK152" s="49">
        <v>3312</v>
      </c>
      <c r="CL152" s="49">
        <v>3458</v>
      </c>
      <c r="CM152" s="49">
        <v>3671</v>
      </c>
      <c r="CN152" s="49">
        <v>3914</v>
      </c>
      <c r="CO152" s="17" t="s">
        <v>200</v>
      </c>
      <c r="CT152" t="s">
        <v>200</v>
      </c>
      <c r="CV152" t="s">
        <v>200</v>
      </c>
      <c r="CX152">
        <v>45000</v>
      </c>
      <c r="CY152">
        <v>45000</v>
      </c>
      <c r="CZ152">
        <v>43300</v>
      </c>
      <c r="DA152">
        <v>41500</v>
      </c>
      <c r="DB152">
        <v>40600</v>
      </c>
      <c r="DC152">
        <v>40100</v>
      </c>
      <c r="DD152">
        <v>42500</v>
      </c>
      <c r="DE152">
        <v>45300</v>
      </c>
      <c r="DF152">
        <v>43400</v>
      </c>
      <c r="DG152">
        <v>42300</v>
      </c>
      <c r="DH152">
        <v>40800</v>
      </c>
      <c r="DI152">
        <v>42200</v>
      </c>
      <c r="DJ152">
        <v>43000</v>
      </c>
      <c r="DK152">
        <v>43500</v>
      </c>
      <c r="DL152">
        <v>44100</v>
      </c>
      <c r="DM152">
        <v>42500</v>
      </c>
      <c r="DN152">
        <v>43100</v>
      </c>
      <c r="DO152">
        <v>44900</v>
      </c>
      <c r="DP152">
        <v>45900</v>
      </c>
      <c r="DQ152">
        <v>44700</v>
      </c>
      <c r="DR152">
        <v>44600</v>
      </c>
      <c r="DS152">
        <v>44500</v>
      </c>
      <c r="DT152">
        <v>44400</v>
      </c>
      <c r="DU152">
        <v>45500</v>
      </c>
      <c r="DV152">
        <v>47300</v>
      </c>
      <c r="DW152">
        <v>45200</v>
      </c>
      <c r="DX152">
        <v>45900</v>
      </c>
      <c r="DY152" s="19"/>
      <c r="DZ152" s="19"/>
      <c r="EA152" s="19"/>
      <c r="EB152" s="19"/>
      <c r="ED152" s="31">
        <f t="shared" si="54"/>
        <v>6.6488888888888889E-2</v>
      </c>
      <c r="EE152" s="31">
        <f t="shared" si="55"/>
        <v>5.0577777777777777E-2</v>
      </c>
      <c r="EF152" s="31">
        <f t="shared" si="56"/>
        <v>5.0993071593533487E-2</v>
      </c>
      <c r="EG152" s="31">
        <f t="shared" si="57"/>
        <v>6.8000000000000005E-2</v>
      </c>
      <c r="EH152" s="31">
        <f t="shared" si="58"/>
        <v>6.8103448275862066E-2</v>
      </c>
      <c r="EI152" s="31">
        <f t="shared" si="59"/>
        <v>5.2743142144638405E-2</v>
      </c>
      <c r="EJ152" s="31">
        <f t="shared" si="60"/>
        <v>4.5905882352941178E-2</v>
      </c>
      <c r="EK152" s="31">
        <f t="shared" si="61"/>
        <v>5.2450331125827816E-2</v>
      </c>
      <c r="EL152" s="31">
        <f t="shared" si="62"/>
        <v>5.6981566820276497E-2</v>
      </c>
      <c r="EM152" s="31">
        <f t="shared" si="63"/>
        <v>4.9858156028368794E-2</v>
      </c>
      <c r="EN152" s="31">
        <f t="shared" si="64"/>
        <v>5.1887254901960785E-2</v>
      </c>
      <c r="EO152" s="31">
        <f t="shared" si="65"/>
        <v>6.9336492890995263E-2</v>
      </c>
      <c r="EP152" s="31">
        <f t="shared" si="66"/>
        <v>8.2558139534883723E-2</v>
      </c>
      <c r="EQ152" s="31">
        <f t="shared" si="67"/>
        <v>6.9609195402298846E-2</v>
      </c>
      <c r="ER152" s="31">
        <f t="shared" si="68"/>
        <v>6.9070294784580502E-2</v>
      </c>
      <c r="ES152" s="31">
        <f t="shared" si="69"/>
        <v>8.5482352941176468E-2</v>
      </c>
      <c r="ET152" s="31">
        <f t="shared" si="70"/>
        <v>8.5150812064965192E-2</v>
      </c>
      <c r="EU152" s="31">
        <f t="shared" si="71"/>
        <v>6.3919821826280629E-2</v>
      </c>
      <c r="EV152" s="31">
        <f t="shared" si="72"/>
        <v>6.4117647058823529E-2</v>
      </c>
      <c r="EW152" s="31">
        <f t="shared" si="73"/>
        <v>7.7516778523489926E-2</v>
      </c>
      <c r="EX152" s="31">
        <f t="shared" si="74"/>
        <v>8.2511210762331838E-2</v>
      </c>
      <c r="EY152" s="31">
        <f t="shared" si="75"/>
        <v>6.995505617977528E-2</v>
      </c>
      <c r="EZ152" s="31">
        <f t="shared" si="76"/>
        <v>7.1081081081081077E-2</v>
      </c>
      <c r="FA152" s="31">
        <f t="shared" si="77"/>
        <v>8.558241758241758E-2</v>
      </c>
      <c r="FB152" s="50">
        <f t="shared" si="78"/>
        <v>8.6109936575052851E-2</v>
      </c>
      <c r="FC152" s="50">
        <f t="shared" si="79"/>
        <v>7.440265486725664E-2</v>
      </c>
      <c r="FD152" s="50">
        <f t="shared" si="80"/>
        <v>7.2156862745098041E-2</v>
      </c>
    </row>
    <row r="153" spans="1:160" ht="15" x14ac:dyDescent="0.25">
      <c r="A153" s="17" t="s">
        <v>201</v>
      </c>
      <c r="B153" s="19">
        <v>5863</v>
      </c>
      <c r="C153" s="19">
        <v>5867</v>
      </c>
      <c r="D153" s="19">
        <v>5990</v>
      </c>
      <c r="E153" s="19">
        <v>5918</v>
      </c>
      <c r="F153" s="19">
        <v>5810</v>
      </c>
      <c r="G153" s="19">
        <v>5760</v>
      </c>
      <c r="H153" s="19">
        <v>5824</v>
      </c>
      <c r="I153" s="19">
        <v>6052</v>
      </c>
      <c r="J153" s="19">
        <v>6155</v>
      </c>
      <c r="K153" s="19">
        <v>6156</v>
      </c>
      <c r="L153" s="19">
        <v>6297</v>
      </c>
      <c r="M153" s="19">
        <v>6260</v>
      </c>
      <c r="N153" s="19">
        <v>6186</v>
      </c>
      <c r="O153" s="19">
        <v>6302</v>
      </c>
      <c r="P153" s="19">
        <v>6064</v>
      </c>
      <c r="Q153" s="19">
        <v>5840</v>
      </c>
      <c r="R153" s="19">
        <v>5645</v>
      </c>
      <c r="S153" s="19">
        <v>5588</v>
      </c>
      <c r="T153" s="19">
        <v>5667</v>
      </c>
      <c r="U153" s="19">
        <v>5543</v>
      </c>
      <c r="V153" s="19">
        <v>5412</v>
      </c>
      <c r="W153" s="19">
        <v>5432</v>
      </c>
      <c r="X153" s="19">
        <v>5142</v>
      </c>
      <c r="Y153" s="19">
        <v>5019</v>
      </c>
      <c r="Z153" s="19">
        <v>4852</v>
      </c>
      <c r="AA153" s="19">
        <v>5057</v>
      </c>
      <c r="AB153" s="19">
        <v>4895</v>
      </c>
      <c r="AC153" s="19">
        <v>4728</v>
      </c>
      <c r="AD153" s="19">
        <v>4600</v>
      </c>
      <c r="AE153" s="19">
        <v>4359</v>
      </c>
      <c r="AF153" s="19">
        <v>4215</v>
      </c>
      <c r="AG153" s="19">
        <v>4359</v>
      </c>
      <c r="AH153" s="19">
        <v>4335</v>
      </c>
      <c r="AI153" s="19">
        <v>4278</v>
      </c>
      <c r="AJ153" s="19">
        <v>4356</v>
      </c>
      <c r="AK153" s="19">
        <v>4407</v>
      </c>
      <c r="AL153" s="19">
        <v>4424</v>
      </c>
      <c r="AM153" s="19">
        <v>4427</v>
      </c>
      <c r="AN153" s="19">
        <v>4698</v>
      </c>
      <c r="AO153" s="19">
        <v>5206</v>
      </c>
      <c r="AP153" s="19">
        <v>5207</v>
      </c>
      <c r="AQ153" s="19">
        <v>5231</v>
      </c>
      <c r="AR153" s="19">
        <v>5665</v>
      </c>
      <c r="AS153" s="19">
        <v>6088</v>
      </c>
      <c r="AT153" s="19">
        <v>6758</v>
      </c>
      <c r="AU153" s="19">
        <v>7081</v>
      </c>
      <c r="AV153" s="19">
        <v>7443</v>
      </c>
      <c r="AW153" s="19">
        <v>7481</v>
      </c>
      <c r="AX153" s="19">
        <v>7200</v>
      </c>
      <c r="AY153" s="19">
        <v>7396</v>
      </c>
      <c r="AZ153" s="19">
        <v>7477</v>
      </c>
      <c r="BA153" s="19">
        <v>7679</v>
      </c>
      <c r="BB153" s="19">
        <v>7418</v>
      </c>
      <c r="BC153" s="19">
        <v>7054</v>
      </c>
      <c r="BD153" s="19">
        <v>7081</v>
      </c>
      <c r="BE153" s="19">
        <v>7438</v>
      </c>
      <c r="BF153" s="19">
        <v>7560</v>
      </c>
      <c r="BG153" s="19">
        <v>7533</v>
      </c>
      <c r="BH153" s="19">
        <v>7380</v>
      </c>
      <c r="BI153" s="19">
        <v>7215</v>
      </c>
      <c r="BJ153" s="19">
        <v>7209</v>
      </c>
      <c r="BK153" s="19">
        <v>7282</v>
      </c>
      <c r="BL153" s="19">
        <v>7401</v>
      </c>
      <c r="BM153" s="19">
        <v>7480</v>
      </c>
      <c r="BN153" s="19">
        <v>7477</v>
      </c>
      <c r="BO153" s="19">
        <v>7296</v>
      </c>
      <c r="BP153" s="19">
        <v>7248</v>
      </c>
      <c r="BQ153" s="19">
        <v>7301</v>
      </c>
      <c r="BR153" s="19">
        <v>7377</v>
      </c>
      <c r="BS153" s="19">
        <v>7466</v>
      </c>
      <c r="BT153" s="19">
        <v>7600</v>
      </c>
      <c r="BU153" s="19">
        <v>7562</v>
      </c>
      <c r="BV153" s="19">
        <v>7420</v>
      </c>
      <c r="BW153" s="19">
        <v>7636</v>
      </c>
      <c r="BX153" s="19">
        <v>7875</v>
      </c>
      <c r="BY153" s="19">
        <v>7975</v>
      </c>
      <c r="BZ153" s="19">
        <v>7999</v>
      </c>
      <c r="CA153" s="19">
        <v>8107</v>
      </c>
      <c r="CB153" s="19">
        <v>8046</v>
      </c>
      <c r="CC153" s="19">
        <v>8229</v>
      </c>
      <c r="CD153" s="19">
        <v>8340</v>
      </c>
      <c r="CE153" s="19">
        <v>8226</v>
      </c>
      <c r="CF153" s="19">
        <v>8264</v>
      </c>
      <c r="CG153" s="19">
        <v>8112</v>
      </c>
      <c r="CH153" s="49">
        <v>7813</v>
      </c>
      <c r="CI153" s="49">
        <v>7705</v>
      </c>
      <c r="CJ153" s="49">
        <v>7349</v>
      </c>
      <c r="CK153" s="49">
        <v>7651</v>
      </c>
      <c r="CL153" s="49">
        <v>7942</v>
      </c>
      <c r="CM153" s="49">
        <v>7989</v>
      </c>
      <c r="CN153" s="49">
        <v>7894</v>
      </c>
      <c r="CO153" s="17" t="s">
        <v>201</v>
      </c>
      <c r="CT153" t="s">
        <v>201</v>
      </c>
      <c r="CV153" t="s">
        <v>201</v>
      </c>
      <c r="CX153">
        <v>111900</v>
      </c>
      <c r="CY153">
        <v>109600</v>
      </c>
      <c r="CZ153">
        <v>112400</v>
      </c>
      <c r="DA153">
        <v>110400</v>
      </c>
      <c r="DB153">
        <v>112800</v>
      </c>
      <c r="DC153">
        <v>111500</v>
      </c>
      <c r="DD153">
        <v>111300</v>
      </c>
      <c r="DE153">
        <v>112500</v>
      </c>
      <c r="DF153">
        <v>109300</v>
      </c>
      <c r="DG153">
        <v>109400</v>
      </c>
      <c r="DH153">
        <v>106600</v>
      </c>
      <c r="DI153">
        <v>106400</v>
      </c>
      <c r="DJ153">
        <v>105800</v>
      </c>
      <c r="DK153">
        <v>105700</v>
      </c>
      <c r="DL153">
        <v>108400</v>
      </c>
      <c r="DM153">
        <v>106800</v>
      </c>
      <c r="DN153">
        <v>112600</v>
      </c>
      <c r="DO153">
        <v>111800</v>
      </c>
      <c r="DP153">
        <v>110400</v>
      </c>
      <c r="DQ153">
        <v>113100</v>
      </c>
      <c r="DR153">
        <v>110900</v>
      </c>
      <c r="DS153">
        <v>114500</v>
      </c>
      <c r="DT153">
        <v>115500</v>
      </c>
      <c r="DU153">
        <v>116000</v>
      </c>
      <c r="DV153">
        <v>117600</v>
      </c>
      <c r="DW153">
        <v>116700</v>
      </c>
      <c r="DX153">
        <v>117300</v>
      </c>
      <c r="DY153" s="19"/>
      <c r="DZ153" s="19"/>
      <c r="EA153" s="19"/>
      <c r="EB153" s="19"/>
      <c r="ED153" s="31">
        <f t="shared" si="54"/>
        <v>5.5013404825737265E-2</v>
      </c>
      <c r="EE153" s="31">
        <f t="shared" si="55"/>
        <v>5.6441605839416056E-2</v>
      </c>
      <c r="EF153" s="31">
        <f t="shared" si="56"/>
        <v>5.1957295373665481E-2</v>
      </c>
      <c r="EG153" s="31">
        <f t="shared" si="57"/>
        <v>5.1331521739130435E-2</v>
      </c>
      <c r="EH153" s="31">
        <f t="shared" si="58"/>
        <v>4.8156028368794325E-2</v>
      </c>
      <c r="EI153" s="31">
        <f t="shared" si="59"/>
        <v>4.3515695067264576E-2</v>
      </c>
      <c r="EJ153" s="31">
        <f t="shared" si="60"/>
        <v>4.2479784366576817E-2</v>
      </c>
      <c r="EK153" s="31">
        <f t="shared" si="61"/>
        <v>3.7466666666666669E-2</v>
      </c>
      <c r="EL153" s="31">
        <f t="shared" si="62"/>
        <v>3.9139981701738331E-2</v>
      </c>
      <c r="EM153" s="31">
        <f t="shared" si="63"/>
        <v>4.0438756855575866E-2</v>
      </c>
      <c r="EN153" s="31">
        <f t="shared" si="64"/>
        <v>4.8836772983114445E-2</v>
      </c>
      <c r="EO153" s="31">
        <f t="shared" si="65"/>
        <v>5.3242481203007522E-2</v>
      </c>
      <c r="EP153" s="31">
        <f t="shared" si="66"/>
        <v>6.692816635160681E-2</v>
      </c>
      <c r="EQ153" s="31">
        <f t="shared" si="67"/>
        <v>6.811731315042574E-2</v>
      </c>
      <c r="ER153" s="31">
        <f t="shared" si="68"/>
        <v>7.0839483394833952E-2</v>
      </c>
      <c r="ES153" s="31">
        <f t="shared" si="69"/>
        <v>6.6301498127340819E-2</v>
      </c>
      <c r="ET153" s="31">
        <f t="shared" si="70"/>
        <v>6.6900532859680284E-2</v>
      </c>
      <c r="EU153" s="31">
        <f t="shared" si="71"/>
        <v>6.4481216457960649E-2</v>
      </c>
      <c r="EV153" s="31">
        <f t="shared" si="72"/>
        <v>6.7753623188405804E-2</v>
      </c>
      <c r="EW153" s="31">
        <f t="shared" si="73"/>
        <v>6.408488063660478E-2</v>
      </c>
      <c r="EX153" s="31">
        <f t="shared" si="74"/>
        <v>6.7321911632100995E-2</v>
      </c>
      <c r="EY153" s="31">
        <f t="shared" si="75"/>
        <v>6.480349344978166E-2</v>
      </c>
      <c r="EZ153" s="31">
        <f t="shared" si="76"/>
        <v>6.9047619047619052E-2</v>
      </c>
      <c r="FA153" s="31">
        <f t="shared" si="77"/>
        <v>6.9362068965517235E-2</v>
      </c>
      <c r="FB153" s="50">
        <f t="shared" si="78"/>
        <v>6.9948979591836741E-2</v>
      </c>
      <c r="FC153" s="50">
        <f t="shared" si="79"/>
        <v>6.6949443016281057E-2</v>
      </c>
      <c r="FD153" s="50">
        <f t="shared" si="80"/>
        <v>6.5225916453537938E-2</v>
      </c>
    </row>
    <row r="154" spans="1:160" ht="15" x14ac:dyDescent="0.25">
      <c r="A154" s="17" t="s">
        <v>202</v>
      </c>
      <c r="B154" s="19">
        <v>734</v>
      </c>
      <c r="C154" s="19">
        <v>765</v>
      </c>
      <c r="D154" s="19">
        <v>743</v>
      </c>
      <c r="E154" s="19">
        <v>751</v>
      </c>
      <c r="F154" s="19">
        <v>778</v>
      </c>
      <c r="G154" s="19">
        <v>771</v>
      </c>
      <c r="H154" s="19">
        <v>806</v>
      </c>
      <c r="I154" s="19">
        <v>880</v>
      </c>
      <c r="J154" s="19">
        <v>871</v>
      </c>
      <c r="K154" s="19">
        <v>854</v>
      </c>
      <c r="L154" s="19">
        <v>799</v>
      </c>
      <c r="M154" s="19">
        <v>785</v>
      </c>
      <c r="N154" s="19">
        <v>787</v>
      </c>
      <c r="O154" s="19">
        <v>827</v>
      </c>
      <c r="P154" s="19">
        <v>753</v>
      </c>
      <c r="Q154" s="19">
        <v>818</v>
      </c>
      <c r="R154" s="19">
        <v>792</v>
      </c>
      <c r="S154" s="19">
        <v>806</v>
      </c>
      <c r="T154" s="19">
        <v>779</v>
      </c>
      <c r="U154" s="19">
        <v>814</v>
      </c>
      <c r="V154" s="19">
        <v>827</v>
      </c>
      <c r="W154" s="19">
        <v>832</v>
      </c>
      <c r="X154" s="19">
        <v>787</v>
      </c>
      <c r="Y154" s="19">
        <v>787</v>
      </c>
      <c r="Z154" s="19">
        <v>794</v>
      </c>
      <c r="AA154" s="19">
        <v>764</v>
      </c>
      <c r="AB154" s="19">
        <v>749</v>
      </c>
      <c r="AC154" s="19">
        <v>695</v>
      </c>
      <c r="AD154" s="19">
        <v>659</v>
      </c>
      <c r="AE154" s="19">
        <v>651</v>
      </c>
      <c r="AF154" s="19">
        <v>660</v>
      </c>
      <c r="AG154" s="19">
        <v>680</v>
      </c>
      <c r="AH154" s="19">
        <v>698</v>
      </c>
      <c r="AI154" s="19">
        <v>666</v>
      </c>
      <c r="AJ154" s="19">
        <v>724</v>
      </c>
      <c r="AK154" s="19">
        <v>709</v>
      </c>
      <c r="AL154" s="19">
        <v>679</v>
      </c>
      <c r="AM154" s="19">
        <v>738</v>
      </c>
      <c r="AN154" s="19">
        <v>810</v>
      </c>
      <c r="AO154" s="19">
        <v>843</v>
      </c>
      <c r="AP154" s="19">
        <v>872</v>
      </c>
      <c r="AQ154" s="19">
        <v>1035</v>
      </c>
      <c r="AR154" s="19">
        <v>1091</v>
      </c>
      <c r="AS154" s="19">
        <v>1264</v>
      </c>
      <c r="AT154" s="19">
        <v>1533</v>
      </c>
      <c r="AU154" s="19">
        <v>1624</v>
      </c>
      <c r="AV154" s="19">
        <v>1654</v>
      </c>
      <c r="AW154" s="19">
        <v>1714</v>
      </c>
      <c r="AX154" s="19">
        <v>1763</v>
      </c>
      <c r="AY154" s="19">
        <v>1724</v>
      </c>
      <c r="AZ154" s="19">
        <v>1820</v>
      </c>
      <c r="BA154" s="19">
        <v>1863</v>
      </c>
      <c r="BB154" s="19">
        <v>1821</v>
      </c>
      <c r="BC154" s="19">
        <v>1789</v>
      </c>
      <c r="BD154" s="19">
        <v>1775</v>
      </c>
      <c r="BE154" s="19">
        <v>1882</v>
      </c>
      <c r="BF154" s="19">
        <v>1927</v>
      </c>
      <c r="BG154" s="19">
        <v>1838</v>
      </c>
      <c r="BH154" s="19">
        <v>1781</v>
      </c>
      <c r="BI154" s="19">
        <v>1676</v>
      </c>
      <c r="BJ154" s="19">
        <v>1582</v>
      </c>
      <c r="BK154" s="19">
        <v>1586</v>
      </c>
      <c r="BL154" s="19">
        <v>1626</v>
      </c>
      <c r="BM154" s="19">
        <v>1563</v>
      </c>
      <c r="BN154" s="19">
        <v>1584</v>
      </c>
      <c r="BO154" s="19">
        <v>1625</v>
      </c>
      <c r="BP154" s="19">
        <v>1590</v>
      </c>
      <c r="BQ154" s="19">
        <v>1656</v>
      </c>
      <c r="BR154" s="19">
        <v>1706</v>
      </c>
      <c r="BS154" s="19">
        <v>1662</v>
      </c>
      <c r="BT154" s="19">
        <v>1610</v>
      </c>
      <c r="BU154" s="19">
        <v>1646</v>
      </c>
      <c r="BV154" s="19">
        <v>1610</v>
      </c>
      <c r="BW154" s="19">
        <v>1603</v>
      </c>
      <c r="BX154" s="19">
        <v>1655</v>
      </c>
      <c r="BY154" s="19">
        <v>1648</v>
      </c>
      <c r="BZ154" s="19">
        <v>1615</v>
      </c>
      <c r="CA154" s="19">
        <v>1533</v>
      </c>
      <c r="CB154" s="19">
        <v>1526</v>
      </c>
      <c r="CC154" s="19">
        <v>1616</v>
      </c>
      <c r="CD154" s="19">
        <v>1622</v>
      </c>
      <c r="CE154" s="19">
        <v>1654</v>
      </c>
      <c r="CF154" s="19">
        <v>1597</v>
      </c>
      <c r="CG154" s="19">
        <v>1606</v>
      </c>
      <c r="CH154" s="49">
        <v>1561</v>
      </c>
      <c r="CI154" s="49">
        <v>1550</v>
      </c>
      <c r="CJ154" s="49">
        <v>1574</v>
      </c>
      <c r="CK154" s="49">
        <v>1563</v>
      </c>
      <c r="CL154" s="49">
        <v>1534</v>
      </c>
      <c r="CM154" s="49">
        <v>1464</v>
      </c>
      <c r="CN154" s="49">
        <v>1434</v>
      </c>
      <c r="CO154" s="17" t="s">
        <v>202</v>
      </c>
      <c r="CT154" t="s">
        <v>202</v>
      </c>
      <c r="CV154" t="s">
        <v>202</v>
      </c>
      <c r="CX154">
        <v>73400</v>
      </c>
      <c r="CY154">
        <v>72200</v>
      </c>
      <c r="CZ154">
        <v>74700</v>
      </c>
      <c r="DA154">
        <v>73700</v>
      </c>
      <c r="DB154">
        <v>73600</v>
      </c>
      <c r="DC154">
        <v>75500</v>
      </c>
      <c r="DD154">
        <v>74300</v>
      </c>
      <c r="DE154">
        <v>75400</v>
      </c>
      <c r="DF154">
        <v>74300</v>
      </c>
      <c r="DG154">
        <v>74300</v>
      </c>
      <c r="DH154">
        <v>71400</v>
      </c>
      <c r="DI154">
        <v>72500</v>
      </c>
      <c r="DJ154">
        <v>70000</v>
      </c>
      <c r="DK154">
        <v>67100</v>
      </c>
      <c r="DL154">
        <v>68400</v>
      </c>
      <c r="DM154">
        <v>68400</v>
      </c>
      <c r="DN154">
        <v>71200</v>
      </c>
      <c r="DO154">
        <v>73400</v>
      </c>
      <c r="DP154">
        <v>72600</v>
      </c>
      <c r="DQ154">
        <v>70200</v>
      </c>
      <c r="DR154">
        <v>70800</v>
      </c>
      <c r="DS154">
        <v>72900</v>
      </c>
      <c r="DT154">
        <v>74700</v>
      </c>
      <c r="DU154">
        <v>73900</v>
      </c>
      <c r="DV154">
        <v>73000</v>
      </c>
      <c r="DW154">
        <v>70000</v>
      </c>
      <c r="DX154">
        <v>69200</v>
      </c>
      <c r="DY154" s="19"/>
      <c r="DZ154" s="19"/>
      <c r="EA154" s="19"/>
      <c r="EB154" s="19"/>
      <c r="ED154" s="31">
        <f t="shared" si="54"/>
        <v>1.1634877384196185E-2</v>
      </c>
      <c r="EE154" s="31">
        <f t="shared" si="55"/>
        <v>1.090027700831025E-2</v>
      </c>
      <c r="EF154" s="31">
        <f t="shared" si="56"/>
        <v>1.0950468540829986E-2</v>
      </c>
      <c r="EG154" s="31">
        <f t="shared" si="57"/>
        <v>1.056987788331072E-2</v>
      </c>
      <c r="EH154" s="31">
        <f t="shared" si="58"/>
        <v>1.1304347826086957E-2</v>
      </c>
      <c r="EI154" s="31">
        <f t="shared" si="59"/>
        <v>1.0516556291390729E-2</v>
      </c>
      <c r="EJ154" s="31">
        <f t="shared" si="60"/>
        <v>9.3539703903095552E-3</v>
      </c>
      <c r="EK154" s="31">
        <f t="shared" si="61"/>
        <v>8.7533156498673746E-3</v>
      </c>
      <c r="EL154" s="31">
        <f t="shared" si="62"/>
        <v>8.9636608344549132E-3</v>
      </c>
      <c r="EM154" s="31">
        <f t="shared" si="63"/>
        <v>9.1386271870794074E-3</v>
      </c>
      <c r="EN154" s="31">
        <f t="shared" si="64"/>
        <v>1.180672268907563E-2</v>
      </c>
      <c r="EO154" s="31">
        <f t="shared" si="65"/>
        <v>1.5048275862068965E-2</v>
      </c>
      <c r="EP154" s="31">
        <f t="shared" si="66"/>
        <v>2.3199999999999998E-2</v>
      </c>
      <c r="EQ154" s="31">
        <f t="shared" si="67"/>
        <v>2.6274217585692997E-2</v>
      </c>
      <c r="ER154" s="31">
        <f t="shared" si="68"/>
        <v>2.7236842105263157E-2</v>
      </c>
      <c r="ES154" s="31">
        <f t="shared" si="69"/>
        <v>2.5950292397660817E-2</v>
      </c>
      <c r="ET154" s="31">
        <f t="shared" si="70"/>
        <v>2.5814606741573033E-2</v>
      </c>
      <c r="EU154" s="31">
        <f t="shared" si="71"/>
        <v>2.1553133514986375E-2</v>
      </c>
      <c r="EV154" s="31">
        <f t="shared" si="72"/>
        <v>2.1528925619834712E-2</v>
      </c>
      <c r="EW154" s="31">
        <f t="shared" si="73"/>
        <v>2.2649572649572649E-2</v>
      </c>
      <c r="EX154" s="31">
        <f t="shared" si="74"/>
        <v>2.3474576271186442E-2</v>
      </c>
      <c r="EY154" s="31">
        <f t="shared" si="75"/>
        <v>2.2085048010973937E-2</v>
      </c>
      <c r="EZ154" s="31">
        <f t="shared" si="76"/>
        <v>2.2061579651941096E-2</v>
      </c>
      <c r="FA154" s="31">
        <f t="shared" si="77"/>
        <v>2.0649526387009471E-2</v>
      </c>
      <c r="FB154" s="50">
        <f t="shared" si="78"/>
        <v>2.2657534246575343E-2</v>
      </c>
      <c r="FC154" s="50">
        <f t="shared" si="79"/>
        <v>2.23E-2</v>
      </c>
      <c r="FD154" s="50">
        <f t="shared" si="80"/>
        <v>2.2586705202312138E-2</v>
      </c>
    </row>
    <row r="155" spans="1:160" ht="15" x14ac:dyDescent="0.25">
      <c r="A155" s="17" t="s">
        <v>203</v>
      </c>
      <c r="B155" s="19">
        <v>1559</v>
      </c>
      <c r="C155" s="19">
        <v>1585</v>
      </c>
      <c r="D155" s="19">
        <v>1567</v>
      </c>
      <c r="E155" s="19">
        <v>1507</v>
      </c>
      <c r="F155" s="19">
        <v>1537</v>
      </c>
      <c r="G155" s="19">
        <v>1654</v>
      </c>
      <c r="H155" s="19">
        <v>1778</v>
      </c>
      <c r="I155" s="19">
        <v>1903</v>
      </c>
      <c r="J155" s="19">
        <v>1937</v>
      </c>
      <c r="K155" s="19">
        <v>1947</v>
      </c>
      <c r="L155" s="19">
        <v>1854</v>
      </c>
      <c r="M155" s="19">
        <v>1707</v>
      </c>
      <c r="N155" s="19">
        <v>1620</v>
      </c>
      <c r="O155" s="19">
        <v>1634</v>
      </c>
      <c r="P155" s="19">
        <v>1651</v>
      </c>
      <c r="Q155" s="19">
        <v>1658</v>
      </c>
      <c r="R155" s="19">
        <v>1614</v>
      </c>
      <c r="S155" s="19">
        <v>1639</v>
      </c>
      <c r="T155" s="19">
        <v>1743</v>
      </c>
      <c r="U155" s="19">
        <v>1885</v>
      </c>
      <c r="V155" s="19">
        <v>1891</v>
      </c>
      <c r="W155" s="19">
        <v>1804</v>
      </c>
      <c r="X155" s="19">
        <v>1576</v>
      </c>
      <c r="Y155" s="19">
        <v>1485</v>
      </c>
      <c r="Z155" s="19">
        <v>1423</v>
      </c>
      <c r="AA155" s="19">
        <v>1435</v>
      </c>
      <c r="AB155" s="19">
        <v>1452</v>
      </c>
      <c r="AC155" s="19">
        <v>1428</v>
      </c>
      <c r="AD155" s="19">
        <v>1399</v>
      </c>
      <c r="AE155" s="19">
        <v>1399</v>
      </c>
      <c r="AF155" s="19">
        <v>1557</v>
      </c>
      <c r="AG155" s="19">
        <v>1695</v>
      </c>
      <c r="AH155" s="19">
        <v>1676</v>
      </c>
      <c r="AI155" s="19">
        <v>1597</v>
      </c>
      <c r="AJ155" s="19">
        <v>1485</v>
      </c>
      <c r="AK155" s="19">
        <v>1452</v>
      </c>
      <c r="AL155" s="19">
        <v>1407</v>
      </c>
      <c r="AM155" s="19">
        <v>1452</v>
      </c>
      <c r="AN155" s="19">
        <v>1495</v>
      </c>
      <c r="AO155" s="19">
        <v>1515</v>
      </c>
      <c r="AP155" s="19">
        <v>1571</v>
      </c>
      <c r="AQ155" s="19">
        <v>1930</v>
      </c>
      <c r="AR155" s="19">
        <v>2164</v>
      </c>
      <c r="AS155" s="19">
        <v>2384</v>
      </c>
      <c r="AT155" s="19">
        <v>2580</v>
      </c>
      <c r="AU155" s="19">
        <v>2540</v>
      </c>
      <c r="AV155" s="19">
        <v>2317</v>
      </c>
      <c r="AW155" s="19">
        <v>2175</v>
      </c>
      <c r="AX155" s="19">
        <v>2077</v>
      </c>
      <c r="AY155" s="19">
        <v>2054</v>
      </c>
      <c r="AZ155" s="19">
        <v>2031</v>
      </c>
      <c r="BA155" s="19">
        <v>2044</v>
      </c>
      <c r="BB155" s="19">
        <v>2042</v>
      </c>
      <c r="BC155" s="19">
        <v>2254</v>
      </c>
      <c r="BD155" s="19">
        <v>2450</v>
      </c>
      <c r="BE155" s="19">
        <v>2712</v>
      </c>
      <c r="BF155" s="19">
        <v>2712</v>
      </c>
      <c r="BG155" s="19">
        <v>2518</v>
      </c>
      <c r="BH155" s="19">
        <v>2318</v>
      </c>
      <c r="BI155" s="19">
        <v>2150</v>
      </c>
      <c r="BJ155" s="19">
        <v>2044</v>
      </c>
      <c r="BK155" s="19">
        <v>2047</v>
      </c>
      <c r="BL155" s="19">
        <v>2046</v>
      </c>
      <c r="BM155" s="19">
        <v>1916</v>
      </c>
      <c r="BN155" s="19">
        <v>1997</v>
      </c>
      <c r="BO155" s="19">
        <v>2154</v>
      </c>
      <c r="BP155" s="19">
        <v>2329</v>
      </c>
      <c r="BQ155" s="19">
        <v>2506</v>
      </c>
      <c r="BR155" s="19">
        <v>2495</v>
      </c>
      <c r="BS155" s="19">
        <v>2305</v>
      </c>
      <c r="BT155" s="19">
        <v>2092</v>
      </c>
      <c r="BU155" s="19">
        <v>1977</v>
      </c>
      <c r="BV155" s="19">
        <v>1967</v>
      </c>
      <c r="BW155" s="19">
        <v>1967</v>
      </c>
      <c r="BX155" s="19">
        <v>2011</v>
      </c>
      <c r="BY155" s="19">
        <v>2057</v>
      </c>
      <c r="BZ155" s="19">
        <v>2113</v>
      </c>
      <c r="CA155" s="19">
        <v>2322</v>
      </c>
      <c r="CB155" s="19">
        <v>2502</v>
      </c>
      <c r="CC155" s="19">
        <v>2681</v>
      </c>
      <c r="CD155" s="19">
        <v>2660</v>
      </c>
      <c r="CE155" s="19">
        <v>2513</v>
      </c>
      <c r="CF155" s="19">
        <v>2246</v>
      </c>
      <c r="CG155" s="19">
        <v>2165</v>
      </c>
      <c r="CH155" s="49">
        <v>2110</v>
      </c>
      <c r="CI155" s="49">
        <v>2174</v>
      </c>
      <c r="CJ155" s="49">
        <v>2144</v>
      </c>
      <c r="CK155" s="49">
        <v>2216</v>
      </c>
      <c r="CL155" s="49">
        <v>2260</v>
      </c>
      <c r="CM155" s="49">
        <v>2349</v>
      </c>
      <c r="CN155" s="49">
        <v>2551</v>
      </c>
      <c r="CO155" s="17" t="s">
        <v>203</v>
      </c>
      <c r="CT155" t="s">
        <v>203</v>
      </c>
      <c r="CV155" t="s">
        <v>203</v>
      </c>
      <c r="CX155">
        <v>53700</v>
      </c>
      <c r="CY155">
        <v>53700</v>
      </c>
      <c r="CZ155">
        <v>53000</v>
      </c>
      <c r="DA155">
        <v>53100</v>
      </c>
      <c r="DB155">
        <v>53200</v>
      </c>
      <c r="DC155">
        <v>53100</v>
      </c>
      <c r="DD155">
        <v>54200</v>
      </c>
      <c r="DE155">
        <v>55000</v>
      </c>
      <c r="DF155">
        <v>53900</v>
      </c>
      <c r="DG155">
        <v>53800</v>
      </c>
      <c r="DH155">
        <v>52900</v>
      </c>
      <c r="DI155">
        <v>52800</v>
      </c>
      <c r="DJ155">
        <v>52800</v>
      </c>
      <c r="DK155">
        <v>52900</v>
      </c>
      <c r="DL155">
        <v>52900</v>
      </c>
      <c r="DM155">
        <v>52600</v>
      </c>
      <c r="DN155">
        <v>53600</v>
      </c>
      <c r="DO155">
        <v>53800</v>
      </c>
      <c r="DP155">
        <v>53900</v>
      </c>
      <c r="DQ155">
        <v>53700</v>
      </c>
      <c r="DR155">
        <v>53500</v>
      </c>
      <c r="DS155">
        <v>52600</v>
      </c>
      <c r="DT155">
        <v>52100</v>
      </c>
      <c r="DU155">
        <v>52600</v>
      </c>
      <c r="DV155">
        <v>52100</v>
      </c>
      <c r="DW155">
        <v>52800</v>
      </c>
      <c r="DX155">
        <v>53600</v>
      </c>
      <c r="DY155" s="19"/>
      <c r="DZ155" s="19"/>
      <c r="EA155" s="19"/>
      <c r="EB155" s="19"/>
      <c r="ED155" s="31">
        <f t="shared" si="54"/>
        <v>3.6256983240223466E-2</v>
      </c>
      <c r="EE155" s="31">
        <f t="shared" si="55"/>
        <v>3.0167597765363128E-2</v>
      </c>
      <c r="EF155" s="31">
        <f t="shared" si="56"/>
        <v>3.1283018867924527E-2</v>
      </c>
      <c r="EG155" s="31">
        <f t="shared" si="57"/>
        <v>3.2824858757062148E-2</v>
      </c>
      <c r="EH155" s="31">
        <f t="shared" si="58"/>
        <v>3.3909774436090223E-2</v>
      </c>
      <c r="EI155" s="31">
        <f t="shared" si="59"/>
        <v>2.6798493408662902E-2</v>
      </c>
      <c r="EJ155" s="31">
        <f t="shared" si="60"/>
        <v>2.6346863468634685E-2</v>
      </c>
      <c r="EK155" s="31">
        <f t="shared" si="61"/>
        <v>2.8309090909090909E-2</v>
      </c>
      <c r="EL155" s="31">
        <f t="shared" si="62"/>
        <v>2.9628942486085344E-2</v>
      </c>
      <c r="EM155" s="31">
        <f t="shared" si="63"/>
        <v>2.6152416356877324E-2</v>
      </c>
      <c r="EN155" s="31">
        <f t="shared" si="64"/>
        <v>2.8638941398865785E-2</v>
      </c>
      <c r="EO155" s="31">
        <f t="shared" si="65"/>
        <v>4.0984848484848485E-2</v>
      </c>
      <c r="EP155" s="31">
        <f t="shared" si="66"/>
        <v>4.8106060606060604E-2</v>
      </c>
      <c r="EQ155" s="31">
        <f t="shared" si="67"/>
        <v>3.9262759924385632E-2</v>
      </c>
      <c r="ER155" s="31">
        <f t="shared" si="68"/>
        <v>3.8638941398865784E-2</v>
      </c>
      <c r="ES155" s="31">
        <f t="shared" si="69"/>
        <v>4.6577946768060839E-2</v>
      </c>
      <c r="ET155" s="31">
        <f t="shared" si="70"/>
        <v>4.6977611940298508E-2</v>
      </c>
      <c r="EU155" s="31">
        <f t="shared" si="71"/>
        <v>3.7992565055762081E-2</v>
      </c>
      <c r="EV155" s="31">
        <f t="shared" si="72"/>
        <v>3.5547309833024121E-2</v>
      </c>
      <c r="EW155" s="31">
        <f t="shared" si="73"/>
        <v>4.3370577281191806E-2</v>
      </c>
      <c r="EX155" s="31">
        <f t="shared" si="74"/>
        <v>4.3084112149532713E-2</v>
      </c>
      <c r="EY155" s="31">
        <f t="shared" si="75"/>
        <v>3.7395437262357417E-2</v>
      </c>
      <c r="EZ155" s="31">
        <f t="shared" si="76"/>
        <v>3.9481765834932819E-2</v>
      </c>
      <c r="FA155" s="31">
        <f t="shared" si="77"/>
        <v>4.7566539923954369E-2</v>
      </c>
      <c r="FB155" s="50">
        <f t="shared" si="78"/>
        <v>4.8234165067178501E-2</v>
      </c>
      <c r="FC155" s="50">
        <f t="shared" si="79"/>
        <v>3.9962121212121213E-2</v>
      </c>
      <c r="FD155" s="50">
        <f t="shared" si="80"/>
        <v>4.1343283582089552E-2</v>
      </c>
    </row>
    <row r="156" spans="1:160" ht="15" x14ac:dyDescent="0.25">
      <c r="A156" s="17" t="s">
        <v>204</v>
      </c>
      <c r="B156" s="19">
        <v>7832</v>
      </c>
      <c r="C156" s="19">
        <v>7907</v>
      </c>
      <c r="D156" s="19">
        <v>7995</v>
      </c>
      <c r="E156" s="19">
        <v>7787</v>
      </c>
      <c r="F156" s="19">
        <v>7661</v>
      </c>
      <c r="G156" s="19">
        <v>7728</v>
      </c>
      <c r="H156" s="19">
        <v>7835</v>
      </c>
      <c r="I156" s="19">
        <v>7934</v>
      </c>
      <c r="J156" s="19">
        <v>7910</v>
      </c>
      <c r="K156" s="19">
        <v>7969</v>
      </c>
      <c r="L156" s="19">
        <v>8043</v>
      </c>
      <c r="M156" s="19">
        <v>8025</v>
      </c>
      <c r="N156" s="19">
        <v>8114</v>
      </c>
      <c r="O156" s="19">
        <v>8151</v>
      </c>
      <c r="P156" s="19">
        <v>8209</v>
      </c>
      <c r="Q156" s="19">
        <v>8352</v>
      </c>
      <c r="R156" s="19">
        <v>8324</v>
      </c>
      <c r="S156" s="19">
        <v>8189</v>
      </c>
      <c r="T156" s="19">
        <v>8070</v>
      </c>
      <c r="U156" s="19">
        <v>7814</v>
      </c>
      <c r="V156" s="19">
        <v>7823</v>
      </c>
      <c r="W156" s="19">
        <v>7869</v>
      </c>
      <c r="X156" s="19">
        <v>7622</v>
      </c>
      <c r="Y156" s="19">
        <v>7490</v>
      </c>
      <c r="Z156" s="19">
        <v>7278</v>
      </c>
      <c r="AA156" s="19">
        <v>7181</v>
      </c>
      <c r="AB156" s="19">
        <v>7364</v>
      </c>
      <c r="AC156" s="19">
        <v>7165</v>
      </c>
      <c r="AD156" s="19">
        <v>6926</v>
      </c>
      <c r="AE156" s="19">
        <v>6822</v>
      </c>
      <c r="AF156" s="19">
        <v>6603</v>
      </c>
      <c r="AG156" s="19">
        <v>6588</v>
      </c>
      <c r="AH156" s="19">
        <v>6518</v>
      </c>
      <c r="AI156" s="19">
        <v>6342</v>
      </c>
      <c r="AJ156" s="19">
        <v>6251</v>
      </c>
      <c r="AK156" s="19">
        <v>6296</v>
      </c>
      <c r="AL156" s="19">
        <v>6425</v>
      </c>
      <c r="AM156" s="19">
        <v>6439</v>
      </c>
      <c r="AN156" s="19">
        <v>6784</v>
      </c>
      <c r="AO156" s="19">
        <v>6929</v>
      </c>
      <c r="AP156" s="19">
        <v>6968</v>
      </c>
      <c r="AQ156" s="19">
        <v>6996</v>
      </c>
      <c r="AR156" s="19">
        <v>7228</v>
      </c>
      <c r="AS156" s="19">
        <v>7327</v>
      </c>
      <c r="AT156" s="19">
        <v>8137</v>
      </c>
      <c r="AU156" s="19">
        <v>8611</v>
      </c>
      <c r="AV156" s="19">
        <v>8988</v>
      </c>
      <c r="AW156" s="19">
        <v>9372</v>
      </c>
      <c r="AX156" s="19">
        <v>9298</v>
      </c>
      <c r="AY156" s="19">
        <v>9534</v>
      </c>
      <c r="AZ156" s="19">
        <v>9803</v>
      </c>
      <c r="BA156" s="19">
        <v>9862</v>
      </c>
      <c r="BB156" s="19">
        <v>9801</v>
      </c>
      <c r="BC156" s="19">
        <v>9772</v>
      </c>
      <c r="BD156" s="19">
        <v>9716</v>
      </c>
      <c r="BE156" s="19">
        <v>9873</v>
      </c>
      <c r="BF156" s="19">
        <v>10015</v>
      </c>
      <c r="BG156" s="19">
        <v>9818</v>
      </c>
      <c r="BH156" s="19">
        <v>9635</v>
      </c>
      <c r="BI156" s="19">
        <v>9596</v>
      </c>
      <c r="BJ156" s="19">
        <v>9389</v>
      </c>
      <c r="BK156" s="19">
        <v>9443</v>
      </c>
      <c r="BL156" s="19">
        <v>9765</v>
      </c>
      <c r="BM156" s="19">
        <v>9912</v>
      </c>
      <c r="BN156" s="19">
        <v>9965</v>
      </c>
      <c r="BO156" s="19">
        <v>9977</v>
      </c>
      <c r="BP156" s="19">
        <v>9887</v>
      </c>
      <c r="BQ156" s="19">
        <v>10217</v>
      </c>
      <c r="BR156" s="19">
        <v>10466</v>
      </c>
      <c r="BS156" s="19">
        <v>10635</v>
      </c>
      <c r="BT156" s="19">
        <v>10913</v>
      </c>
      <c r="BU156" s="19">
        <v>11015</v>
      </c>
      <c r="BV156" s="19">
        <v>11004</v>
      </c>
      <c r="BW156" s="19">
        <v>11006</v>
      </c>
      <c r="BX156" s="19">
        <v>11064</v>
      </c>
      <c r="BY156" s="19">
        <v>11183</v>
      </c>
      <c r="BZ156" s="19">
        <v>11220</v>
      </c>
      <c r="CA156" s="19">
        <v>11180</v>
      </c>
      <c r="CB156" s="19">
        <v>11076</v>
      </c>
      <c r="CC156" s="19">
        <v>11019</v>
      </c>
      <c r="CD156" s="19">
        <v>11186</v>
      </c>
      <c r="CE156" s="19">
        <v>10869</v>
      </c>
      <c r="CF156" s="19">
        <v>10628</v>
      </c>
      <c r="CG156" s="19">
        <v>10395</v>
      </c>
      <c r="CH156" s="49">
        <v>10128</v>
      </c>
      <c r="CI156" s="49">
        <v>9937</v>
      </c>
      <c r="CJ156" s="49">
        <v>9587</v>
      </c>
      <c r="CK156" s="49">
        <v>9931</v>
      </c>
      <c r="CL156" s="49">
        <v>10209</v>
      </c>
      <c r="CM156" s="49">
        <v>10189</v>
      </c>
      <c r="CN156" s="49">
        <v>9889</v>
      </c>
      <c r="CO156" s="17" t="s">
        <v>204</v>
      </c>
      <c r="CT156" t="s">
        <v>204</v>
      </c>
      <c r="CV156" t="s">
        <v>204</v>
      </c>
      <c r="CX156">
        <v>85000</v>
      </c>
      <c r="CY156">
        <v>89300</v>
      </c>
      <c r="CZ156">
        <v>90200</v>
      </c>
      <c r="DA156">
        <v>96200</v>
      </c>
      <c r="DB156">
        <v>96500</v>
      </c>
      <c r="DC156">
        <v>97600</v>
      </c>
      <c r="DD156">
        <v>102700</v>
      </c>
      <c r="DE156">
        <v>102900</v>
      </c>
      <c r="DF156">
        <v>104600</v>
      </c>
      <c r="DG156">
        <v>102000</v>
      </c>
      <c r="DH156">
        <v>103000</v>
      </c>
      <c r="DI156">
        <v>106800</v>
      </c>
      <c r="DJ156">
        <v>107800</v>
      </c>
      <c r="DK156">
        <v>112200</v>
      </c>
      <c r="DL156">
        <v>112400</v>
      </c>
      <c r="DM156">
        <v>114200</v>
      </c>
      <c r="DN156">
        <v>115300</v>
      </c>
      <c r="DO156">
        <v>118600</v>
      </c>
      <c r="DP156">
        <v>120200</v>
      </c>
      <c r="DQ156">
        <v>117600</v>
      </c>
      <c r="DR156">
        <v>119400</v>
      </c>
      <c r="DS156">
        <v>115600</v>
      </c>
      <c r="DT156">
        <v>112700</v>
      </c>
      <c r="DU156">
        <v>113900</v>
      </c>
      <c r="DV156">
        <v>110700</v>
      </c>
      <c r="DW156">
        <v>110600</v>
      </c>
      <c r="DX156">
        <v>111100</v>
      </c>
      <c r="DY156" s="19"/>
      <c r="DZ156" s="19"/>
      <c r="EA156" s="19"/>
      <c r="EB156" s="19"/>
      <c r="ED156" s="31">
        <f t="shared" si="54"/>
        <v>9.3752941176470594E-2</v>
      </c>
      <c r="EE156" s="31">
        <f t="shared" si="55"/>
        <v>9.0862262038073904E-2</v>
      </c>
      <c r="EF156" s="31">
        <f t="shared" si="56"/>
        <v>9.259423503325942E-2</v>
      </c>
      <c r="EG156" s="31">
        <f t="shared" si="57"/>
        <v>8.3887733887733892E-2</v>
      </c>
      <c r="EH156" s="31">
        <f t="shared" si="58"/>
        <v>8.1544041450777205E-2</v>
      </c>
      <c r="EI156" s="31">
        <f t="shared" si="59"/>
        <v>7.4569672131147541E-2</v>
      </c>
      <c r="EJ156" s="31">
        <f t="shared" si="60"/>
        <v>6.9766309639727367E-2</v>
      </c>
      <c r="EK156" s="31">
        <f t="shared" si="61"/>
        <v>6.4169096209912541E-2</v>
      </c>
      <c r="EL156" s="31">
        <f t="shared" si="62"/>
        <v>6.0630975143403439E-2</v>
      </c>
      <c r="EM156" s="31">
        <f t="shared" si="63"/>
        <v>6.2990196078431371E-2</v>
      </c>
      <c r="EN156" s="31">
        <f t="shared" si="64"/>
        <v>6.7271844660194174E-2</v>
      </c>
      <c r="EO156" s="31">
        <f t="shared" si="65"/>
        <v>6.7677902621722852E-2</v>
      </c>
      <c r="EP156" s="31">
        <f t="shared" si="66"/>
        <v>7.9879406307977741E-2</v>
      </c>
      <c r="EQ156" s="31">
        <f t="shared" si="67"/>
        <v>8.28698752228164E-2</v>
      </c>
      <c r="ER156" s="31">
        <f t="shared" si="68"/>
        <v>8.7740213523131674E-2</v>
      </c>
      <c r="ES156" s="31">
        <f t="shared" si="69"/>
        <v>8.5078809106830119E-2</v>
      </c>
      <c r="ET156" s="31">
        <f t="shared" si="70"/>
        <v>8.5151777970511711E-2</v>
      </c>
      <c r="EU156" s="31">
        <f t="shared" si="71"/>
        <v>7.9165261382799321E-2</v>
      </c>
      <c r="EV156" s="31">
        <f t="shared" si="72"/>
        <v>8.2462562396006661E-2</v>
      </c>
      <c r="EW156" s="31">
        <f t="shared" si="73"/>
        <v>8.4073129251700685E-2</v>
      </c>
      <c r="EX156" s="31">
        <f t="shared" si="74"/>
        <v>8.9070351758793964E-2</v>
      </c>
      <c r="EY156" s="31">
        <f t="shared" si="75"/>
        <v>9.5190311418685128E-2</v>
      </c>
      <c r="EZ156" s="31">
        <f t="shared" si="76"/>
        <v>9.9228039041703645E-2</v>
      </c>
      <c r="FA156" s="31">
        <f t="shared" si="77"/>
        <v>9.7243195785777004E-2</v>
      </c>
      <c r="FB156" s="50">
        <f t="shared" si="78"/>
        <v>9.8184281842818424E-2</v>
      </c>
      <c r="FC156" s="50">
        <f t="shared" si="79"/>
        <v>9.1573236889692586E-2</v>
      </c>
      <c r="FD156" s="50">
        <f t="shared" si="80"/>
        <v>8.9387938793879393E-2</v>
      </c>
    </row>
    <row r="157" spans="1:160" ht="15" x14ac:dyDescent="0.25">
      <c r="A157" s="17" t="s">
        <v>205</v>
      </c>
      <c r="B157" s="19">
        <v>2089</v>
      </c>
      <c r="C157" s="19">
        <v>2200</v>
      </c>
      <c r="D157" s="19">
        <v>2291</v>
      </c>
      <c r="E157" s="19">
        <v>2247</v>
      </c>
      <c r="F157" s="19">
        <v>2257</v>
      </c>
      <c r="G157" s="19">
        <v>2296</v>
      </c>
      <c r="H157" s="19">
        <v>2397</v>
      </c>
      <c r="I157" s="19">
        <v>2634</v>
      </c>
      <c r="J157" s="19">
        <v>2759</v>
      </c>
      <c r="K157" s="19">
        <v>2751</v>
      </c>
      <c r="L157" s="19">
        <v>2686</v>
      </c>
      <c r="M157" s="19">
        <v>2636</v>
      </c>
      <c r="N157" s="19">
        <v>2623</v>
      </c>
      <c r="O157" s="19">
        <v>2559</v>
      </c>
      <c r="P157" s="19">
        <v>2577</v>
      </c>
      <c r="Q157" s="19">
        <v>2568</v>
      </c>
      <c r="R157" s="19">
        <v>2432</v>
      </c>
      <c r="S157" s="19">
        <v>2514</v>
      </c>
      <c r="T157" s="19">
        <v>2514</v>
      </c>
      <c r="U157" s="19">
        <v>2711</v>
      </c>
      <c r="V157" s="19">
        <v>2690</v>
      </c>
      <c r="W157" s="19">
        <v>2571</v>
      </c>
      <c r="X157" s="19">
        <v>2381</v>
      </c>
      <c r="Y157" s="19">
        <v>2312</v>
      </c>
      <c r="Z157" s="19">
        <v>2202</v>
      </c>
      <c r="AA157" s="19">
        <v>2250</v>
      </c>
      <c r="AB157" s="19">
        <v>2284</v>
      </c>
      <c r="AC157" s="19">
        <v>2226</v>
      </c>
      <c r="AD157" s="19">
        <v>2172</v>
      </c>
      <c r="AE157" s="19">
        <v>2134</v>
      </c>
      <c r="AF157" s="19">
        <v>2268</v>
      </c>
      <c r="AG157" s="19">
        <v>2371</v>
      </c>
      <c r="AH157" s="19">
        <v>2469</v>
      </c>
      <c r="AI157" s="19">
        <v>2426</v>
      </c>
      <c r="AJ157" s="19">
        <v>2488</v>
      </c>
      <c r="AK157" s="19">
        <v>2405</v>
      </c>
      <c r="AL157" s="19">
        <v>2438</v>
      </c>
      <c r="AM157" s="19">
        <v>2450</v>
      </c>
      <c r="AN157" s="19">
        <v>2638</v>
      </c>
      <c r="AO157" s="19">
        <v>2659</v>
      </c>
      <c r="AP157" s="19">
        <v>2712</v>
      </c>
      <c r="AQ157" s="19">
        <v>3118</v>
      </c>
      <c r="AR157" s="19">
        <v>3536</v>
      </c>
      <c r="AS157" s="19">
        <v>3918</v>
      </c>
      <c r="AT157" s="19">
        <v>4218</v>
      </c>
      <c r="AU157" s="19">
        <v>4426</v>
      </c>
      <c r="AV157" s="19">
        <v>4482</v>
      </c>
      <c r="AW157" s="19">
        <v>4487</v>
      </c>
      <c r="AX157" s="19">
        <v>4501</v>
      </c>
      <c r="AY157" s="19">
        <v>4581</v>
      </c>
      <c r="AZ157" s="19">
        <v>4571</v>
      </c>
      <c r="BA157" s="19">
        <v>4505</v>
      </c>
      <c r="BB157" s="19">
        <v>4453</v>
      </c>
      <c r="BC157" s="19">
        <v>4582</v>
      </c>
      <c r="BD157" s="19">
        <v>4611</v>
      </c>
      <c r="BE157" s="19">
        <v>4880</v>
      </c>
      <c r="BF157" s="19">
        <v>4842</v>
      </c>
      <c r="BG157" s="19">
        <v>4589</v>
      </c>
      <c r="BH157" s="19">
        <v>4408</v>
      </c>
      <c r="BI157" s="19">
        <v>4181</v>
      </c>
      <c r="BJ157" s="19">
        <v>3933</v>
      </c>
      <c r="BK157" s="19">
        <v>3928</v>
      </c>
      <c r="BL157" s="19">
        <v>3902</v>
      </c>
      <c r="BM157" s="19">
        <v>3914</v>
      </c>
      <c r="BN157" s="19">
        <v>3847</v>
      </c>
      <c r="BO157" s="19">
        <v>3961</v>
      </c>
      <c r="BP157" s="19">
        <v>4098</v>
      </c>
      <c r="BQ157" s="19">
        <v>4284</v>
      </c>
      <c r="BR157" s="19">
        <v>4309</v>
      </c>
      <c r="BS157" s="19">
        <v>4312</v>
      </c>
      <c r="BT157" s="19">
        <v>4162</v>
      </c>
      <c r="BU157" s="19">
        <v>4064</v>
      </c>
      <c r="BV157" s="19">
        <v>4081</v>
      </c>
      <c r="BW157" s="19">
        <v>4263</v>
      </c>
      <c r="BX157" s="19">
        <v>4260</v>
      </c>
      <c r="BY157" s="19">
        <v>4344</v>
      </c>
      <c r="BZ157" s="19">
        <v>4251</v>
      </c>
      <c r="CA157" s="19">
        <v>4293</v>
      </c>
      <c r="CB157" s="19">
        <v>4242</v>
      </c>
      <c r="CC157" s="19">
        <v>4530</v>
      </c>
      <c r="CD157" s="19">
        <v>4647</v>
      </c>
      <c r="CE157" s="19">
        <v>4510</v>
      </c>
      <c r="CF157" s="19">
        <v>4417</v>
      </c>
      <c r="CG157" s="19">
        <v>4361</v>
      </c>
      <c r="CH157" s="49">
        <v>4393</v>
      </c>
      <c r="CI157" s="49">
        <v>4363</v>
      </c>
      <c r="CJ157" s="49">
        <v>4262</v>
      </c>
      <c r="CK157" s="49">
        <v>4237</v>
      </c>
      <c r="CL157" s="49">
        <v>4207</v>
      </c>
      <c r="CM157" s="49">
        <v>4228</v>
      </c>
      <c r="CN157" s="49">
        <v>4085</v>
      </c>
      <c r="CO157" s="17" t="s">
        <v>205</v>
      </c>
      <c r="CT157" t="s">
        <v>205</v>
      </c>
      <c r="CV157" t="s">
        <v>205</v>
      </c>
      <c r="CX157">
        <v>56000</v>
      </c>
      <c r="CY157">
        <v>55300</v>
      </c>
      <c r="CZ157">
        <v>54900</v>
      </c>
      <c r="DA157">
        <v>54400</v>
      </c>
      <c r="DB157">
        <v>55400</v>
      </c>
      <c r="DC157">
        <v>55500</v>
      </c>
      <c r="DD157">
        <v>55900</v>
      </c>
      <c r="DE157">
        <v>57200</v>
      </c>
      <c r="DF157">
        <v>56900</v>
      </c>
      <c r="DG157">
        <v>56900</v>
      </c>
      <c r="DH157">
        <v>56900</v>
      </c>
      <c r="DI157">
        <v>56300</v>
      </c>
      <c r="DJ157">
        <v>57100</v>
      </c>
      <c r="DK157">
        <v>56500</v>
      </c>
      <c r="DL157">
        <v>56600</v>
      </c>
      <c r="DM157">
        <v>56800</v>
      </c>
      <c r="DN157">
        <v>57400</v>
      </c>
      <c r="DO157">
        <v>57500</v>
      </c>
      <c r="DP157">
        <v>57700</v>
      </c>
      <c r="DQ157">
        <v>57600</v>
      </c>
      <c r="DR157">
        <v>57400</v>
      </c>
      <c r="DS157">
        <v>57800</v>
      </c>
      <c r="DT157">
        <v>58400</v>
      </c>
      <c r="DU157">
        <v>58200</v>
      </c>
      <c r="DV157">
        <v>58100</v>
      </c>
      <c r="DW157">
        <v>58200</v>
      </c>
      <c r="DX157">
        <v>58700</v>
      </c>
      <c r="DY157" s="19"/>
      <c r="DZ157" s="19"/>
      <c r="EA157" s="19"/>
      <c r="EB157" s="19"/>
      <c r="ED157" s="31">
        <f t="shared" si="54"/>
        <v>4.9125000000000002E-2</v>
      </c>
      <c r="EE157" s="31">
        <f t="shared" si="55"/>
        <v>4.7432188065099461E-2</v>
      </c>
      <c r="EF157" s="31">
        <f t="shared" si="56"/>
        <v>4.6775956284153007E-2</v>
      </c>
      <c r="EG157" s="31">
        <f t="shared" si="57"/>
        <v>4.6213235294117645E-2</v>
      </c>
      <c r="EH157" s="31">
        <f t="shared" si="58"/>
        <v>4.640794223826715E-2</v>
      </c>
      <c r="EI157" s="31">
        <f t="shared" si="59"/>
        <v>3.9675675675675676E-2</v>
      </c>
      <c r="EJ157" s="31">
        <f t="shared" si="60"/>
        <v>3.9821109123434707E-2</v>
      </c>
      <c r="EK157" s="31">
        <f t="shared" si="61"/>
        <v>3.9650349650349651E-2</v>
      </c>
      <c r="EL157" s="31">
        <f t="shared" si="62"/>
        <v>4.263620386643234E-2</v>
      </c>
      <c r="EM157" s="31">
        <f t="shared" si="63"/>
        <v>4.2847100175746923E-2</v>
      </c>
      <c r="EN157" s="31">
        <f t="shared" si="64"/>
        <v>4.6731107205623901E-2</v>
      </c>
      <c r="EO157" s="31">
        <f t="shared" si="65"/>
        <v>6.2806394316163416E-2</v>
      </c>
      <c r="EP157" s="31">
        <f t="shared" si="66"/>
        <v>7.7513134851138352E-2</v>
      </c>
      <c r="EQ157" s="31">
        <f t="shared" si="67"/>
        <v>7.9663716814159291E-2</v>
      </c>
      <c r="ER157" s="31">
        <f t="shared" si="68"/>
        <v>7.9593639575971736E-2</v>
      </c>
      <c r="ES157" s="31">
        <f t="shared" si="69"/>
        <v>8.1179577464788738E-2</v>
      </c>
      <c r="ET157" s="31">
        <f t="shared" si="70"/>
        <v>7.9947735191637628E-2</v>
      </c>
      <c r="EU157" s="31">
        <f t="shared" si="71"/>
        <v>6.8400000000000002E-2</v>
      </c>
      <c r="EV157" s="31">
        <f t="shared" si="72"/>
        <v>6.7833622183708836E-2</v>
      </c>
      <c r="EW157" s="31">
        <f t="shared" si="73"/>
        <v>7.1145833333333339E-2</v>
      </c>
      <c r="EX157" s="31">
        <f t="shared" si="74"/>
        <v>7.5121951219512192E-2</v>
      </c>
      <c r="EY157" s="31">
        <f t="shared" si="75"/>
        <v>7.0605536332179933E-2</v>
      </c>
      <c r="EZ157" s="31">
        <f t="shared" si="76"/>
        <v>7.4383561643835611E-2</v>
      </c>
      <c r="FA157" s="31">
        <f t="shared" si="77"/>
        <v>7.2886597938144324E-2</v>
      </c>
      <c r="FB157" s="50">
        <f t="shared" si="78"/>
        <v>7.7624784853700515E-2</v>
      </c>
      <c r="FC157" s="50">
        <f t="shared" si="79"/>
        <v>7.5481099656357395E-2</v>
      </c>
      <c r="FD157" s="50">
        <f t="shared" si="80"/>
        <v>7.2180579216354346E-2</v>
      </c>
    </row>
    <row r="158" spans="1:160" ht="15" x14ac:dyDescent="0.25">
      <c r="A158" s="17" t="s">
        <v>206</v>
      </c>
      <c r="B158" s="19">
        <v>449</v>
      </c>
      <c r="C158" s="19">
        <v>495</v>
      </c>
      <c r="D158" s="19">
        <v>510</v>
      </c>
      <c r="E158" s="19">
        <v>492</v>
      </c>
      <c r="F158" s="19">
        <v>469</v>
      </c>
      <c r="G158" s="19">
        <v>477</v>
      </c>
      <c r="H158" s="19">
        <v>503</v>
      </c>
      <c r="I158" s="19">
        <v>560</v>
      </c>
      <c r="J158" s="19">
        <v>582</v>
      </c>
      <c r="K158" s="19">
        <v>557</v>
      </c>
      <c r="L158" s="19">
        <v>545</v>
      </c>
      <c r="M158" s="19">
        <v>502</v>
      </c>
      <c r="N158" s="19">
        <v>535</v>
      </c>
      <c r="O158" s="19">
        <v>585</v>
      </c>
      <c r="P158" s="19">
        <v>614</v>
      </c>
      <c r="Q158" s="19">
        <v>612</v>
      </c>
      <c r="R158" s="19">
        <v>592</v>
      </c>
      <c r="S158" s="19">
        <v>575</v>
      </c>
      <c r="T158" s="19">
        <v>584</v>
      </c>
      <c r="U158" s="19">
        <v>639</v>
      </c>
      <c r="V158" s="19">
        <v>619</v>
      </c>
      <c r="W158" s="19">
        <v>595</v>
      </c>
      <c r="X158" s="19">
        <v>577</v>
      </c>
      <c r="Y158" s="19">
        <v>570</v>
      </c>
      <c r="Z158" s="19">
        <v>538</v>
      </c>
      <c r="AA158" s="19">
        <v>549</v>
      </c>
      <c r="AB158" s="19">
        <v>580</v>
      </c>
      <c r="AC158" s="19">
        <v>577</v>
      </c>
      <c r="AD158" s="19">
        <v>566</v>
      </c>
      <c r="AE158" s="19">
        <v>565</v>
      </c>
      <c r="AF158" s="19">
        <v>545</v>
      </c>
      <c r="AG158" s="19">
        <v>581</v>
      </c>
      <c r="AH158" s="19">
        <v>573</v>
      </c>
      <c r="AI158" s="19">
        <v>549</v>
      </c>
      <c r="AJ158" s="19">
        <v>555</v>
      </c>
      <c r="AK158" s="19">
        <v>545</v>
      </c>
      <c r="AL158" s="19">
        <v>539</v>
      </c>
      <c r="AM158" s="19">
        <v>584</v>
      </c>
      <c r="AN158" s="19">
        <v>629</v>
      </c>
      <c r="AO158" s="19">
        <v>654</v>
      </c>
      <c r="AP158" s="19">
        <v>650</v>
      </c>
      <c r="AQ158" s="19">
        <v>714</v>
      </c>
      <c r="AR158" s="19">
        <v>814</v>
      </c>
      <c r="AS158" s="19">
        <v>961</v>
      </c>
      <c r="AT158" s="19">
        <v>1159</v>
      </c>
      <c r="AU158" s="19">
        <v>1211</v>
      </c>
      <c r="AV158" s="19">
        <v>1178</v>
      </c>
      <c r="AW158" s="19">
        <v>1173</v>
      </c>
      <c r="AX158" s="19">
        <v>1101</v>
      </c>
      <c r="AY158" s="19">
        <v>1111</v>
      </c>
      <c r="AZ158" s="19">
        <v>1172</v>
      </c>
      <c r="BA158" s="19">
        <v>1126</v>
      </c>
      <c r="BB158" s="19">
        <v>1150</v>
      </c>
      <c r="BC158" s="19">
        <v>1160</v>
      </c>
      <c r="BD158" s="19">
        <v>1123</v>
      </c>
      <c r="BE158" s="19">
        <v>1220</v>
      </c>
      <c r="BF158" s="19">
        <v>1214</v>
      </c>
      <c r="BG158" s="19">
        <v>1139</v>
      </c>
      <c r="BH158" s="19">
        <v>1116</v>
      </c>
      <c r="BI158" s="19">
        <v>1070</v>
      </c>
      <c r="BJ158" s="19">
        <v>990</v>
      </c>
      <c r="BK158" s="19">
        <v>998</v>
      </c>
      <c r="BL158" s="19">
        <v>1027</v>
      </c>
      <c r="BM158" s="19">
        <v>1001</v>
      </c>
      <c r="BN158" s="19">
        <v>930</v>
      </c>
      <c r="BO158" s="19">
        <v>994</v>
      </c>
      <c r="BP158" s="19">
        <v>1030</v>
      </c>
      <c r="BQ158" s="19">
        <v>1093</v>
      </c>
      <c r="BR158" s="19">
        <v>1150</v>
      </c>
      <c r="BS158" s="19">
        <v>1105</v>
      </c>
      <c r="BT158" s="19">
        <v>1049</v>
      </c>
      <c r="BU158" s="19">
        <v>1048</v>
      </c>
      <c r="BV158" s="19">
        <v>1011</v>
      </c>
      <c r="BW158" s="19">
        <v>1030</v>
      </c>
      <c r="BX158" s="19">
        <v>1058</v>
      </c>
      <c r="BY158" s="19">
        <v>1097</v>
      </c>
      <c r="BZ158" s="19">
        <v>1119</v>
      </c>
      <c r="CA158" s="19">
        <v>1084</v>
      </c>
      <c r="CB158" s="19">
        <v>1073</v>
      </c>
      <c r="CC158" s="19">
        <v>1143</v>
      </c>
      <c r="CD158" s="19">
        <v>1207</v>
      </c>
      <c r="CE158" s="19">
        <v>1176</v>
      </c>
      <c r="CF158" s="19">
        <v>1121</v>
      </c>
      <c r="CG158" s="19">
        <v>1077</v>
      </c>
      <c r="CH158" s="49">
        <v>992</v>
      </c>
      <c r="CI158" s="49">
        <v>1018</v>
      </c>
      <c r="CJ158" s="49">
        <v>1039</v>
      </c>
      <c r="CK158" s="49">
        <v>1012</v>
      </c>
      <c r="CL158" s="49">
        <v>947</v>
      </c>
      <c r="CM158" s="49">
        <v>894</v>
      </c>
      <c r="CN158" s="49">
        <v>919</v>
      </c>
      <c r="CO158" s="17" t="s">
        <v>206</v>
      </c>
      <c r="CT158" t="s">
        <v>206</v>
      </c>
      <c r="CV158" t="s">
        <v>206</v>
      </c>
      <c r="CX158">
        <v>40500</v>
      </c>
      <c r="CY158">
        <v>41800</v>
      </c>
      <c r="CZ158">
        <v>43500</v>
      </c>
      <c r="DA158">
        <v>41200</v>
      </c>
      <c r="DB158">
        <v>41800</v>
      </c>
      <c r="DC158">
        <v>40300</v>
      </c>
      <c r="DD158">
        <v>40900</v>
      </c>
      <c r="DE158">
        <v>40900</v>
      </c>
      <c r="DF158">
        <v>42100</v>
      </c>
      <c r="DG158">
        <v>40800</v>
      </c>
      <c r="DH158">
        <v>41200</v>
      </c>
      <c r="DI158">
        <v>41500</v>
      </c>
      <c r="DJ158">
        <v>41900</v>
      </c>
      <c r="DK158">
        <v>42000</v>
      </c>
      <c r="DL158">
        <v>41500</v>
      </c>
      <c r="DM158">
        <v>42700</v>
      </c>
      <c r="DN158">
        <v>42800</v>
      </c>
      <c r="DO158">
        <v>43700</v>
      </c>
      <c r="DP158">
        <v>44400</v>
      </c>
      <c r="DQ158">
        <v>44000</v>
      </c>
      <c r="DR158">
        <v>42800</v>
      </c>
      <c r="DS158">
        <v>43500</v>
      </c>
      <c r="DT158">
        <v>42300</v>
      </c>
      <c r="DU158">
        <v>42200</v>
      </c>
      <c r="DV158">
        <v>42500</v>
      </c>
      <c r="DW158">
        <v>41300</v>
      </c>
      <c r="DX158">
        <v>42100</v>
      </c>
      <c r="DY158" s="19"/>
      <c r="DZ158" s="19"/>
      <c r="EA158" s="19"/>
      <c r="EB158" s="19"/>
      <c r="ED158" s="31">
        <f t="shared" si="54"/>
        <v>1.3753086419753086E-2</v>
      </c>
      <c r="EE158" s="31">
        <f t="shared" si="55"/>
        <v>1.2799043062200957E-2</v>
      </c>
      <c r="EF158" s="31">
        <f t="shared" si="56"/>
        <v>1.4068965517241379E-2</v>
      </c>
      <c r="EG158" s="31">
        <f t="shared" si="57"/>
        <v>1.4174757281553398E-2</v>
      </c>
      <c r="EH158" s="31">
        <f t="shared" si="58"/>
        <v>1.4234449760765551E-2</v>
      </c>
      <c r="EI158" s="31">
        <f t="shared" si="59"/>
        <v>1.3349875930521091E-2</v>
      </c>
      <c r="EJ158" s="31">
        <f t="shared" si="60"/>
        <v>1.410757946210269E-2</v>
      </c>
      <c r="EK158" s="31">
        <f t="shared" si="61"/>
        <v>1.332518337408313E-2</v>
      </c>
      <c r="EL158" s="31">
        <f t="shared" si="62"/>
        <v>1.3040380047505937E-2</v>
      </c>
      <c r="EM158" s="31">
        <f t="shared" si="63"/>
        <v>1.321078431372549E-2</v>
      </c>
      <c r="EN158" s="31">
        <f t="shared" si="64"/>
        <v>1.5873786407766991E-2</v>
      </c>
      <c r="EO158" s="31">
        <f t="shared" si="65"/>
        <v>1.9614457831325302E-2</v>
      </c>
      <c r="EP158" s="31">
        <f t="shared" si="66"/>
        <v>2.8902147971360381E-2</v>
      </c>
      <c r="EQ158" s="31">
        <f t="shared" si="67"/>
        <v>2.6214285714285714E-2</v>
      </c>
      <c r="ER158" s="31">
        <f t="shared" si="68"/>
        <v>2.7132530120481928E-2</v>
      </c>
      <c r="ES158" s="31">
        <f t="shared" si="69"/>
        <v>2.6299765807962529E-2</v>
      </c>
      <c r="ET158" s="31">
        <f t="shared" si="70"/>
        <v>2.661214953271028E-2</v>
      </c>
      <c r="EU158" s="31">
        <f t="shared" si="71"/>
        <v>2.2654462242562928E-2</v>
      </c>
      <c r="EV158" s="31">
        <f t="shared" si="72"/>
        <v>2.2545045045045044E-2</v>
      </c>
      <c r="EW158" s="31">
        <f t="shared" si="73"/>
        <v>2.3409090909090911E-2</v>
      </c>
      <c r="EX158" s="31">
        <f t="shared" si="74"/>
        <v>2.5817757009345795E-2</v>
      </c>
      <c r="EY158" s="31">
        <f t="shared" si="75"/>
        <v>2.3241379310344829E-2</v>
      </c>
      <c r="EZ158" s="31">
        <f t="shared" si="76"/>
        <v>2.5933806146572105E-2</v>
      </c>
      <c r="FA158" s="31">
        <f t="shared" si="77"/>
        <v>2.5426540284360189E-2</v>
      </c>
      <c r="FB158" s="50">
        <f t="shared" si="78"/>
        <v>2.7670588235294117E-2</v>
      </c>
      <c r="FC158" s="50">
        <f t="shared" si="79"/>
        <v>2.4019370460048425E-2</v>
      </c>
      <c r="FD158" s="50">
        <f t="shared" si="80"/>
        <v>2.4038004750593825E-2</v>
      </c>
    </row>
    <row r="159" spans="1:160" ht="15" x14ac:dyDescent="0.25">
      <c r="A159" s="17" t="s">
        <v>207</v>
      </c>
      <c r="B159" s="19">
        <v>3884</v>
      </c>
      <c r="C159" s="19">
        <v>3979</v>
      </c>
      <c r="D159" s="19">
        <v>4035</v>
      </c>
      <c r="E159" s="19">
        <v>3904</v>
      </c>
      <c r="F159" s="19">
        <v>3839</v>
      </c>
      <c r="G159" s="19">
        <v>3858</v>
      </c>
      <c r="H159" s="19">
        <v>3836</v>
      </c>
      <c r="I159" s="19">
        <v>3954</v>
      </c>
      <c r="J159" s="19">
        <v>3974</v>
      </c>
      <c r="K159" s="19">
        <v>3897</v>
      </c>
      <c r="L159" s="19">
        <v>3947</v>
      </c>
      <c r="M159" s="19">
        <v>3949</v>
      </c>
      <c r="N159" s="19">
        <v>3910</v>
      </c>
      <c r="O159" s="19">
        <v>3850</v>
      </c>
      <c r="P159" s="19">
        <v>3822</v>
      </c>
      <c r="Q159" s="19">
        <v>3825</v>
      </c>
      <c r="R159" s="19">
        <v>3859</v>
      </c>
      <c r="S159" s="19">
        <v>3747</v>
      </c>
      <c r="T159" s="19">
        <v>3807</v>
      </c>
      <c r="U159" s="19">
        <v>3890</v>
      </c>
      <c r="V159" s="19">
        <v>3860</v>
      </c>
      <c r="W159" s="19">
        <v>3793</v>
      </c>
      <c r="X159" s="19">
        <v>3671</v>
      </c>
      <c r="Y159" s="19">
        <v>3657</v>
      </c>
      <c r="Z159" s="19">
        <v>3524</v>
      </c>
      <c r="AA159" s="19">
        <v>3422</v>
      </c>
      <c r="AB159" s="19">
        <v>3428</v>
      </c>
      <c r="AC159" s="19">
        <v>3355</v>
      </c>
      <c r="AD159" s="19">
        <v>3275</v>
      </c>
      <c r="AE159" s="19">
        <v>3219</v>
      </c>
      <c r="AF159" s="19">
        <v>3204</v>
      </c>
      <c r="AG159" s="19">
        <v>3171</v>
      </c>
      <c r="AH159" s="19">
        <v>3169</v>
      </c>
      <c r="AI159" s="19">
        <v>3211</v>
      </c>
      <c r="AJ159" s="19">
        <v>3154</v>
      </c>
      <c r="AK159" s="19">
        <v>3216</v>
      </c>
      <c r="AL159" s="19">
        <v>3200</v>
      </c>
      <c r="AM159" s="19">
        <v>3248</v>
      </c>
      <c r="AN159" s="19">
        <v>3370</v>
      </c>
      <c r="AO159" s="19">
        <v>3476</v>
      </c>
      <c r="AP159" s="19">
        <v>3510</v>
      </c>
      <c r="AQ159" s="19">
        <v>3650</v>
      </c>
      <c r="AR159" s="19">
        <v>3857</v>
      </c>
      <c r="AS159" s="19">
        <v>4042</v>
      </c>
      <c r="AT159" s="19">
        <v>4580</v>
      </c>
      <c r="AU159" s="19">
        <v>4813</v>
      </c>
      <c r="AV159" s="19">
        <v>5094</v>
      </c>
      <c r="AW159" s="19">
        <v>5154</v>
      </c>
      <c r="AX159" s="19">
        <v>5155</v>
      </c>
      <c r="AY159" s="19">
        <v>5369</v>
      </c>
      <c r="AZ159" s="19">
        <v>5388</v>
      </c>
      <c r="BA159" s="19">
        <v>5556</v>
      </c>
      <c r="BB159" s="19">
        <v>5486</v>
      </c>
      <c r="BC159" s="19">
        <v>5326</v>
      </c>
      <c r="BD159" s="19">
        <v>5302</v>
      </c>
      <c r="BE159" s="19">
        <v>5312</v>
      </c>
      <c r="BF159" s="19">
        <v>5125</v>
      </c>
      <c r="BG159" s="19">
        <v>5120</v>
      </c>
      <c r="BH159" s="19">
        <v>5111</v>
      </c>
      <c r="BI159" s="19">
        <v>4910</v>
      </c>
      <c r="BJ159" s="19">
        <v>4794</v>
      </c>
      <c r="BK159" s="19">
        <v>4786</v>
      </c>
      <c r="BL159" s="19">
        <v>4818</v>
      </c>
      <c r="BM159" s="19">
        <v>4928</v>
      </c>
      <c r="BN159" s="19">
        <v>4922</v>
      </c>
      <c r="BO159" s="19">
        <v>4961</v>
      </c>
      <c r="BP159" s="19">
        <v>4955</v>
      </c>
      <c r="BQ159" s="19">
        <v>5031</v>
      </c>
      <c r="BR159" s="19">
        <v>5209</v>
      </c>
      <c r="BS159" s="19">
        <v>5192</v>
      </c>
      <c r="BT159" s="19">
        <v>5288</v>
      </c>
      <c r="BU159" s="19">
        <v>5324</v>
      </c>
      <c r="BV159" s="19">
        <v>5289</v>
      </c>
      <c r="BW159" s="19">
        <v>5264</v>
      </c>
      <c r="BX159" s="19">
        <v>5293</v>
      </c>
      <c r="BY159" s="19">
        <v>5284</v>
      </c>
      <c r="BZ159" s="19">
        <v>5264</v>
      </c>
      <c r="CA159" s="19">
        <v>5177</v>
      </c>
      <c r="CB159" s="19">
        <v>5105</v>
      </c>
      <c r="CC159" s="19">
        <v>5124</v>
      </c>
      <c r="CD159" s="19">
        <v>5239</v>
      </c>
      <c r="CE159" s="19">
        <v>5239</v>
      </c>
      <c r="CF159" s="19">
        <v>5022</v>
      </c>
      <c r="CG159" s="19">
        <v>4825</v>
      </c>
      <c r="CH159" s="49">
        <v>4776</v>
      </c>
      <c r="CI159" s="49">
        <v>4624</v>
      </c>
      <c r="CJ159" s="49">
        <v>4611</v>
      </c>
      <c r="CK159" s="49">
        <v>4718</v>
      </c>
      <c r="CL159" s="49">
        <v>4785</v>
      </c>
      <c r="CM159" s="49">
        <v>4847</v>
      </c>
      <c r="CN159" s="49">
        <v>4770</v>
      </c>
      <c r="CO159" s="17" t="s">
        <v>207</v>
      </c>
      <c r="CT159" t="s">
        <v>207</v>
      </c>
      <c r="CV159" t="s">
        <v>207</v>
      </c>
      <c r="CX159">
        <v>93000</v>
      </c>
      <c r="CY159">
        <v>93400</v>
      </c>
      <c r="CZ159">
        <v>95200</v>
      </c>
      <c r="DA159">
        <v>93400</v>
      </c>
      <c r="DB159">
        <v>93200</v>
      </c>
      <c r="DC159">
        <v>93400</v>
      </c>
      <c r="DD159">
        <v>92800</v>
      </c>
      <c r="DE159">
        <v>93800</v>
      </c>
      <c r="DF159">
        <v>94400</v>
      </c>
      <c r="DG159">
        <v>93000</v>
      </c>
      <c r="DH159">
        <v>92900</v>
      </c>
      <c r="DI159">
        <v>92900</v>
      </c>
      <c r="DJ159">
        <v>91200</v>
      </c>
      <c r="DK159">
        <v>90700</v>
      </c>
      <c r="DL159">
        <v>89900</v>
      </c>
      <c r="DM159">
        <v>90500</v>
      </c>
      <c r="DN159">
        <v>88500</v>
      </c>
      <c r="DO159">
        <v>88300</v>
      </c>
      <c r="DP159">
        <v>87500</v>
      </c>
      <c r="DQ159">
        <v>88500</v>
      </c>
      <c r="DR159">
        <v>89100</v>
      </c>
      <c r="DS159">
        <v>89700</v>
      </c>
      <c r="DT159">
        <v>91200</v>
      </c>
      <c r="DU159">
        <v>89400</v>
      </c>
      <c r="DV159">
        <v>90200</v>
      </c>
      <c r="DW159">
        <v>90200</v>
      </c>
      <c r="DX159">
        <v>89600</v>
      </c>
      <c r="DY159" s="19"/>
      <c r="DZ159" s="19"/>
      <c r="EA159" s="19"/>
      <c r="EB159" s="19"/>
      <c r="ED159" s="31">
        <f t="shared" si="54"/>
        <v>4.1903225806451616E-2</v>
      </c>
      <c r="EE159" s="31">
        <f t="shared" si="55"/>
        <v>4.1862955032119911E-2</v>
      </c>
      <c r="EF159" s="31">
        <f t="shared" si="56"/>
        <v>4.0178571428571432E-2</v>
      </c>
      <c r="EG159" s="31">
        <f t="shared" si="57"/>
        <v>4.0760171306209847E-2</v>
      </c>
      <c r="EH159" s="31">
        <f t="shared" si="58"/>
        <v>4.0697424892703865E-2</v>
      </c>
      <c r="EI159" s="31">
        <f t="shared" si="59"/>
        <v>3.7730192719486084E-2</v>
      </c>
      <c r="EJ159" s="31">
        <f t="shared" si="60"/>
        <v>3.6153017241379308E-2</v>
      </c>
      <c r="EK159" s="31">
        <f t="shared" si="61"/>
        <v>3.4157782515991469E-2</v>
      </c>
      <c r="EL159" s="31">
        <f t="shared" si="62"/>
        <v>3.4014830508474578E-2</v>
      </c>
      <c r="EM159" s="31">
        <f t="shared" si="63"/>
        <v>3.4408602150537634E-2</v>
      </c>
      <c r="EN159" s="31">
        <f t="shared" si="64"/>
        <v>3.7416576964477935E-2</v>
      </c>
      <c r="EO159" s="31">
        <f t="shared" si="65"/>
        <v>4.1517761033369217E-2</v>
      </c>
      <c r="EP159" s="31">
        <f t="shared" si="66"/>
        <v>5.2774122807017543E-2</v>
      </c>
      <c r="EQ159" s="31">
        <f t="shared" si="67"/>
        <v>5.6835722160970228E-2</v>
      </c>
      <c r="ER159" s="31">
        <f t="shared" si="68"/>
        <v>6.1802002224694105E-2</v>
      </c>
      <c r="ES159" s="31">
        <f t="shared" si="69"/>
        <v>5.8585635359116019E-2</v>
      </c>
      <c r="ET159" s="31">
        <f t="shared" si="70"/>
        <v>5.7853107344632768E-2</v>
      </c>
      <c r="EU159" s="31">
        <f t="shared" si="71"/>
        <v>5.4292185730464328E-2</v>
      </c>
      <c r="EV159" s="31">
        <f t="shared" si="72"/>
        <v>5.6320000000000002E-2</v>
      </c>
      <c r="EW159" s="31">
        <f t="shared" si="73"/>
        <v>5.5988700564971752E-2</v>
      </c>
      <c r="EX159" s="31">
        <f t="shared" si="74"/>
        <v>5.8271604938271604E-2</v>
      </c>
      <c r="EY159" s="31">
        <f t="shared" si="75"/>
        <v>5.8963210702341139E-2</v>
      </c>
      <c r="EZ159" s="31">
        <f t="shared" si="76"/>
        <v>5.7938596491228067E-2</v>
      </c>
      <c r="FA159" s="31">
        <f t="shared" si="77"/>
        <v>5.7102908277404919E-2</v>
      </c>
      <c r="FB159" s="50">
        <f t="shared" si="78"/>
        <v>5.8082039911308204E-2</v>
      </c>
      <c r="FC159" s="50">
        <f t="shared" si="79"/>
        <v>5.2949002217294899E-2</v>
      </c>
      <c r="FD159" s="50">
        <f t="shared" si="80"/>
        <v>5.2656250000000002E-2</v>
      </c>
    </row>
    <row r="160" spans="1:160" ht="15" x14ac:dyDescent="0.25">
      <c r="A160" s="17" t="s">
        <v>208</v>
      </c>
      <c r="B160" s="19">
        <v>7693</v>
      </c>
      <c r="C160" s="19">
        <v>7864</v>
      </c>
      <c r="D160" s="19">
        <v>7970</v>
      </c>
      <c r="E160" s="19">
        <v>8026</v>
      </c>
      <c r="F160" s="19">
        <v>8067</v>
      </c>
      <c r="G160" s="19">
        <v>8273</v>
      </c>
      <c r="H160" s="19">
        <v>8581</v>
      </c>
      <c r="I160" s="19">
        <v>9358</v>
      </c>
      <c r="J160" s="19">
        <v>9615</v>
      </c>
      <c r="K160" s="19">
        <v>9573</v>
      </c>
      <c r="L160" s="19">
        <v>9347</v>
      </c>
      <c r="M160" s="19">
        <v>9014</v>
      </c>
      <c r="N160" s="19">
        <v>8883</v>
      </c>
      <c r="O160" s="19">
        <v>9316</v>
      </c>
      <c r="P160" s="19">
        <v>9413</v>
      </c>
      <c r="Q160" s="19">
        <v>9372</v>
      </c>
      <c r="R160" s="19">
        <v>9202</v>
      </c>
      <c r="S160" s="19">
        <v>8941</v>
      </c>
      <c r="T160" s="19">
        <v>8843</v>
      </c>
      <c r="U160" s="19">
        <v>9395</v>
      </c>
      <c r="V160" s="19">
        <v>9457</v>
      </c>
      <c r="W160" s="19">
        <v>9422</v>
      </c>
      <c r="X160" s="19">
        <v>9257</v>
      </c>
      <c r="Y160" s="19">
        <v>8777</v>
      </c>
      <c r="Z160" s="19">
        <v>8465</v>
      </c>
      <c r="AA160" s="19">
        <v>8150</v>
      </c>
      <c r="AB160" s="19">
        <v>7921</v>
      </c>
      <c r="AC160" s="19">
        <v>7337</v>
      </c>
      <c r="AD160" s="19">
        <v>7131</v>
      </c>
      <c r="AE160" s="19">
        <v>6969</v>
      </c>
      <c r="AF160" s="19">
        <v>7021</v>
      </c>
      <c r="AG160" s="19">
        <v>7610</v>
      </c>
      <c r="AH160" s="19">
        <v>8070</v>
      </c>
      <c r="AI160" s="19">
        <v>7910</v>
      </c>
      <c r="AJ160" s="19">
        <v>8246</v>
      </c>
      <c r="AK160" s="19">
        <v>8111</v>
      </c>
      <c r="AL160" s="19">
        <v>8631</v>
      </c>
      <c r="AM160" s="19">
        <v>9028</v>
      </c>
      <c r="AN160" s="19">
        <v>9748</v>
      </c>
      <c r="AO160" s="19">
        <v>10159</v>
      </c>
      <c r="AP160" s="19">
        <v>10366</v>
      </c>
      <c r="AQ160" s="19">
        <v>11976</v>
      </c>
      <c r="AR160" s="19">
        <v>12989</v>
      </c>
      <c r="AS160" s="19">
        <v>15047</v>
      </c>
      <c r="AT160" s="19">
        <v>18172</v>
      </c>
      <c r="AU160" s="19">
        <v>18980</v>
      </c>
      <c r="AV160" s="19">
        <v>19082</v>
      </c>
      <c r="AW160" s="19">
        <v>19132</v>
      </c>
      <c r="AX160" s="19">
        <v>19217</v>
      </c>
      <c r="AY160" s="19">
        <v>19415</v>
      </c>
      <c r="AZ160" s="19">
        <v>19942</v>
      </c>
      <c r="BA160" s="19">
        <v>19398</v>
      </c>
      <c r="BB160" s="19">
        <v>19478</v>
      </c>
      <c r="BC160" s="19">
        <v>19879</v>
      </c>
      <c r="BD160" s="19">
        <v>19535</v>
      </c>
      <c r="BE160" s="19">
        <v>20702</v>
      </c>
      <c r="BF160" s="19">
        <v>19992</v>
      </c>
      <c r="BG160" s="19">
        <v>19096</v>
      </c>
      <c r="BH160" s="19">
        <v>18359</v>
      </c>
      <c r="BI160" s="19">
        <v>17246</v>
      </c>
      <c r="BJ160" s="19">
        <v>15801</v>
      </c>
      <c r="BK160" s="19">
        <v>15349</v>
      </c>
      <c r="BL160" s="19">
        <v>15523</v>
      </c>
      <c r="BM160" s="19">
        <v>15199</v>
      </c>
      <c r="BN160" s="19">
        <v>14866</v>
      </c>
      <c r="BO160" s="19">
        <v>14898</v>
      </c>
      <c r="BP160" s="19">
        <v>14972</v>
      </c>
      <c r="BQ160" s="19">
        <v>16020</v>
      </c>
      <c r="BR160" s="19">
        <v>16857</v>
      </c>
      <c r="BS160" s="19">
        <v>16494</v>
      </c>
      <c r="BT160" s="19">
        <v>16425</v>
      </c>
      <c r="BU160" s="19">
        <v>16062</v>
      </c>
      <c r="BV160" s="19">
        <v>15486</v>
      </c>
      <c r="BW160" s="19">
        <v>16012</v>
      </c>
      <c r="BX160" s="19">
        <v>16494</v>
      </c>
      <c r="BY160" s="19">
        <v>16602</v>
      </c>
      <c r="BZ160" s="19">
        <v>16672</v>
      </c>
      <c r="CA160" s="19">
        <v>16330</v>
      </c>
      <c r="CB160" s="19">
        <v>16463</v>
      </c>
      <c r="CC160" s="19">
        <v>17496</v>
      </c>
      <c r="CD160" s="19">
        <v>18275</v>
      </c>
      <c r="CE160" s="19">
        <v>18243</v>
      </c>
      <c r="CF160" s="19">
        <v>16996</v>
      </c>
      <c r="CG160" s="19">
        <v>16736</v>
      </c>
      <c r="CH160" s="49">
        <v>16237</v>
      </c>
      <c r="CI160" s="49">
        <v>15991</v>
      </c>
      <c r="CJ160" s="49">
        <v>15923</v>
      </c>
      <c r="CK160" s="49">
        <v>15848</v>
      </c>
      <c r="CL160" s="49">
        <v>15917</v>
      </c>
      <c r="CM160" s="49">
        <v>15768</v>
      </c>
      <c r="CN160" s="49">
        <v>15609</v>
      </c>
      <c r="CO160" s="17" t="s">
        <v>208</v>
      </c>
      <c r="CT160" t="s">
        <v>208</v>
      </c>
      <c r="CV160" t="s">
        <v>208</v>
      </c>
      <c r="CX160">
        <v>643700</v>
      </c>
      <c r="CY160">
        <v>652300</v>
      </c>
      <c r="CZ160">
        <v>653400</v>
      </c>
      <c r="DA160">
        <v>654900</v>
      </c>
      <c r="DB160">
        <v>654700</v>
      </c>
      <c r="DC160">
        <v>653800</v>
      </c>
      <c r="DD160">
        <v>651000</v>
      </c>
      <c r="DE160">
        <v>650800</v>
      </c>
      <c r="DF160">
        <v>651200</v>
      </c>
      <c r="DG160">
        <v>648200</v>
      </c>
      <c r="DH160">
        <v>651600</v>
      </c>
      <c r="DI160">
        <v>651200</v>
      </c>
      <c r="DJ160">
        <v>655200</v>
      </c>
      <c r="DK160">
        <v>652500</v>
      </c>
      <c r="DL160">
        <v>656900</v>
      </c>
      <c r="DM160">
        <v>661900</v>
      </c>
      <c r="DN160">
        <v>660000</v>
      </c>
      <c r="DO160">
        <v>658600</v>
      </c>
      <c r="DP160">
        <v>655100</v>
      </c>
      <c r="DQ160">
        <v>654800</v>
      </c>
      <c r="DR160">
        <v>653800</v>
      </c>
      <c r="DS160">
        <v>651300</v>
      </c>
      <c r="DT160">
        <v>653000</v>
      </c>
      <c r="DU160">
        <v>645800</v>
      </c>
      <c r="DV160">
        <v>645900</v>
      </c>
      <c r="DW160">
        <v>648500</v>
      </c>
      <c r="DX160">
        <v>647800</v>
      </c>
      <c r="DY160" s="19"/>
      <c r="DZ160" s="19"/>
      <c r="EA160" s="19"/>
      <c r="EB160" s="19"/>
      <c r="ED160" s="31">
        <f t="shared" si="54"/>
        <v>1.4871834705608203E-2</v>
      </c>
      <c r="EE160" s="31">
        <f t="shared" si="55"/>
        <v>1.3617967193009351E-2</v>
      </c>
      <c r="EF160" s="31">
        <f t="shared" si="56"/>
        <v>1.4343434343434344E-2</v>
      </c>
      <c r="EG160" s="31">
        <f t="shared" si="57"/>
        <v>1.3502824858757062E-2</v>
      </c>
      <c r="EH160" s="31">
        <f t="shared" si="58"/>
        <v>1.4391324270658317E-2</v>
      </c>
      <c r="EI160" s="31">
        <f t="shared" si="59"/>
        <v>1.2947384521260324E-2</v>
      </c>
      <c r="EJ160" s="31">
        <f t="shared" si="60"/>
        <v>1.1270353302611367E-2</v>
      </c>
      <c r="EK160" s="31">
        <f t="shared" si="61"/>
        <v>1.0788260602335587E-2</v>
      </c>
      <c r="EL160" s="31">
        <f t="shared" si="62"/>
        <v>1.2146805896805897E-2</v>
      </c>
      <c r="EM160" s="31">
        <f t="shared" si="63"/>
        <v>1.3315334773218142E-2</v>
      </c>
      <c r="EN160" s="31">
        <f t="shared" si="64"/>
        <v>1.559085328422345E-2</v>
      </c>
      <c r="EO160" s="31">
        <f t="shared" si="65"/>
        <v>1.994625307125307E-2</v>
      </c>
      <c r="EP160" s="31">
        <f t="shared" si="66"/>
        <v>2.8968253968253969E-2</v>
      </c>
      <c r="EQ160" s="31">
        <f t="shared" si="67"/>
        <v>2.9451340996168581E-2</v>
      </c>
      <c r="ER160" s="31">
        <f t="shared" si="68"/>
        <v>2.9529608768457907E-2</v>
      </c>
      <c r="ES160" s="31">
        <f t="shared" si="69"/>
        <v>2.9513521680012086E-2</v>
      </c>
      <c r="ET160" s="31">
        <f t="shared" si="70"/>
        <v>2.8933333333333332E-2</v>
      </c>
      <c r="EU160" s="31">
        <f t="shared" si="71"/>
        <v>2.39918007895536E-2</v>
      </c>
      <c r="EV160" s="31">
        <f t="shared" si="72"/>
        <v>2.3201038009464204E-2</v>
      </c>
      <c r="EW160" s="31">
        <f t="shared" si="73"/>
        <v>2.2864996945632255E-2</v>
      </c>
      <c r="EX160" s="31">
        <f t="shared" si="74"/>
        <v>2.5227898439889873E-2</v>
      </c>
      <c r="EY160" s="31">
        <f t="shared" si="75"/>
        <v>2.3777061262091202E-2</v>
      </c>
      <c r="EZ160" s="31">
        <f t="shared" si="76"/>
        <v>2.5424196018376723E-2</v>
      </c>
      <c r="FA160" s="31">
        <f t="shared" si="77"/>
        <v>2.5492412511613504E-2</v>
      </c>
      <c r="FB160" s="50">
        <f t="shared" si="78"/>
        <v>2.8244310264746865E-2</v>
      </c>
      <c r="FC160" s="50">
        <f t="shared" si="79"/>
        <v>2.5037779491133384E-2</v>
      </c>
      <c r="FD160" s="50">
        <f t="shared" si="80"/>
        <v>2.4464340845940104E-2</v>
      </c>
    </row>
    <row r="161" spans="1:160" ht="15" x14ac:dyDescent="0.25">
      <c r="A161" s="17" t="s">
        <v>209</v>
      </c>
      <c r="B161" s="19">
        <v>347</v>
      </c>
      <c r="C161" s="19">
        <v>401</v>
      </c>
      <c r="D161" s="19">
        <v>398</v>
      </c>
      <c r="E161" s="19">
        <v>384</v>
      </c>
      <c r="F161" s="19">
        <v>371</v>
      </c>
      <c r="G161" s="19">
        <v>402</v>
      </c>
      <c r="H161" s="19">
        <v>416</v>
      </c>
      <c r="I161" s="19">
        <v>457</v>
      </c>
      <c r="J161" s="19">
        <v>488</v>
      </c>
      <c r="K161" s="19">
        <v>489</v>
      </c>
      <c r="L161" s="19">
        <v>465</v>
      </c>
      <c r="M161" s="19">
        <v>403</v>
      </c>
      <c r="N161" s="19">
        <v>395</v>
      </c>
      <c r="O161" s="19">
        <v>407</v>
      </c>
      <c r="P161" s="19">
        <v>451</v>
      </c>
      <c r="Q161" s="19">
        <v>435</v>
      </c>
      <c r="R161" s="19">
        <v>453</v>
      </c>
      <c r="S161" s="19">
        <v>417</v>
      </c>
      <c r="T161" s="19">
        <v>410</v>
      </c>
      <c r="U161" s="19">
        <v>436</v>
      </c>
      <c r="V161" s="19">
        <v>448</v>
      </c>
      <c r="W161" s="19">
        <v>452</v>
      </c>
      <c r="X161" s="19">
        <v>431</v>
      </c>
      <c r="Y161" s="19">
        <v>444</v>
      </c>
      <c r="Z161" s="19">
        <v>408</v>
      </c>
      <c r="AA161" s="19">
        <v>413</v>
      </c>
      <c r="AB161" s="19">
        <v>433</v>
      </c>
      <c r="AC161" s="19">
        <v>384</v>
      </c>
      <c r="AD161" s="19">
        <v>382</v>
      </c>
      <c r="AE161" s="19">
        <v>384</v>
      </c>
      <c r="AF161" s="19">
        <v>369</v>
      </c>
      <c r="AG161" s="19">
        <v>405</v>
      </c>
      <c r="AH161" s="19">
        <v>427</v>
      </c>
      <c r="AI161" s="19">
        <v>383</v>
      </c>
      <c r="AJ161" s="19">
        <v>372</v>
      </c>
      <c r="AK161" s="19">
        <v>378</v>
      </c>
      <c r="AL161" s="19">
        <v>389</v>
      </c>
      <c r="AM161" s="19">
        <v>432</v>
      </c>
      <c r="AN161" s="19">
        <v>518</v>
      </c>
      <c r="AO161" s="19">
        <v>551</v>
      </c>
      <c r="AP161" s="19">
        <v>559</v>
      </c>
      <c r="AQ161" s="19">
        <v>631</v>
      </c>
      <c r="AR161" s="19">
        <v>694</v>
      </c>
      <c r="AS161" s="19">
        <v>864</v>
      </c>
      <c r="AT161" s="19">
        <v>1054</v>
      </c>
      <c r="AU161" s="19">
        <v>1129</v>
      </c>
      <c r="AV161" s="19">
        <v>1198</v>
      </c>
      <c r="AW161" s="19">
        <v>1194</v>
      </c>
      <c r="AX161" s="19">
        <v>1173</v>
      </c>
      <c r="AY161" s="19">
        <v>1220</v>
      </c>
      <c r="AZ161" s="19">
        <v>1241</v>
      </c>
      <c r="BA161" s="19">
        <v>1170</v>
      </c>
      <c r="BB161" s="19">
        <v>1159</v>
      </c>
      <c r="BC161" s="19">
        <v>1103</v>
      </c>
      <c r="BD161" s="19">
        <v>1048</v>
      </c>
      <c r="BE161" s="19">
        <v>1111</v>
      </c>
      <c r="BF161" s="19">
        <v>1080</v>
      </c>
      <c r="BG161" s="19">
        <v>1003</v>
      </c>
      <c r="BH161" s="19">
        <v>934</v>
      </c>
      <c r="BI161" s="19">
        <v>880</v>
      </c>
      <c r="BJ161" s="19">
        <v>837</v>
      </c>
      <c r="BK161" s="19">
        <v>817</v>
      </c>
      <c r="BL161" s="19">
        <v>804</v>
      </c>
      <c r="BM161" s="19">
        <v>778</v>
      </c>
      <c r="BN161" s="19">
        <v>742</v>
      </c>
      <c r="BO161" s="19">
        <v>742</v>
      </c>
      <c r="BP161" s="19">
        <v>765</v>
      </c>
      <c r="BQ161" s="19">
        <v>815</v>
      </c>
      <c r="BR161" s="19">
        <v>853</v>
      </c>
      <c r="BS161" s="19">
        <v>839</v>
      </c>
      <c r="BT161" s="19">
        <v>835</v>
      </c>
      <c r="BU161" s="19">
        <v>787</v>
      </c>
      <c r="BV161" s="19">
        <v>822</v>
      </c>
      <c r="BW161" s="19">
        <v>831</v>
      </c>
      <c r="BX161" s="19">
        <v>897</v>
      </c>
      <c r="BY161" s="19">
        <v>895</v>
      </c>
      <c r="BZ161" s="19">
        <v>874</v>
      </c>
      <c r="CA161" s="19">
        <v>885</v>
      </c>
      <c r="CB161" s="19">
        <v>873</v>
      </c>
      <c r="CC161" s="19">
        <v>961</v>
      </c>
      <c r="CD161" s="19">
        <v>945</v>
      </c>
      <c r="CE161" s="19">
        <v>935</v>
      </c>
      <c r="CF161" s="19">
        <v>873</v>
      </c>
      <c r="CG161" s="19">
        <v>837</v>
      </c>
      <c r="CH161" s="49">
        <v>832</v>
      </c>
      <c r="CI161" s="49">
        <v>865</v>
      </c>
      <c r="CJ161" s="49">
        <v>837</v>
      </c>
      <c r="CK161" s="49">
        <v>800</v>
      </c>
      <c r="CL161" s="49">
        <v>758</v>
      </c>
      <c r="CM161" s="49">
        <v>714</v>
      </c>
      <c r="CN161" s="49">
        <v>712</v>
      </c>
      <c r="CO161" s="17" t="s">
        <v>209</v>
      </c>
      <c r="CT161" t="s">
        <v>209</v>
      </c>
      <c r="CV161" t="s">
        <v>209</v>
      </c>
      <c r="CX161">
        <v>40900</v>
      </c>
      <c r="CY161">
        <v>40100</v>
      </c>
      <c r="CZ161">
        <v>41100</v>
      </c>
      <c r="DA161">
        <v>41200</v>
      </c>
      <c r="DB161">
        <v>42300</v>
      </c>
      <c r="DC161">
        <v>43600</v>
      </c>
      <c r="DD161">
        <v>42100</v>
      </c>
      <c r="DE161">
        <v>41300</v>
      </c>
      <c r="DF161">
        <v>40900</v>
      </c>
      <c r="DG161">
        <v>40200</v>
      </c>
      <c r="DH161">
        <v>40500</v>
      </c>
      <c r="DI161">
        <v>41800</v>
      </c>
      <c r="DJ161">
        <v>40800</v>
      </c>
      <c r="DK161">
        <v>39900</v>
      </c>
      <c r="DL161">
        <v>39500</v>
      </c>
      <c r="DM161">
        <v>40200</v>
      </c>
      <c r="DN161">
        <v>39400</v>
      </c>
      <c r="DO161">
        <v>40000</v>
      </c>
      <c r="DP161">
        <v>39200</v>
      </c>
      <c r="DQ161">
        <v>38900</v>
      </c>
      <c r="DR161">
        <v>40300</v>
      </c>
      <c r="DS161">
        <v>41000</v>
      </c>
      <c r="DT161">
        <v>40400</v>
      </c>
      <c r="DU161">
        <v>41400</v>
      </c>
      <c r="DV161">
        <v>42500</v>
      </c>
      <c r="DW161">
        <v>44500</v>
      </c>
      <c r="DX161">
        <v>45500</v>
      </c>
      <c r="DY161" s="19"/>
      <c r="DZ161" s="19"/>
      <c r="EA161" s="19"/>
      <c r="EB161" s="19"/>
      <c r="ED161" s="31">
        <f t="shared" si="54"/>
        <v>1.1955990220048899E-2</v>
      </c>
      <c r="EE161" s="31">
        <f t="shared" si="55"/>
        <v>9.8503740648379044E-3</v>
      </c>
      <c r="EF161" s="31">
        <f t="shared" si="56"/>
        <v>1.0583941605839416E-2</v>
      </c>
      <c r="EG161" s="31">
        <f t="shared" si="57"/>
        <v>9.9514563106796114E-3</v>
      </c>
      <c r="EH161" s="31">
        <f t="shared" si="58"/>
        <v>1.0685579196217494E-2</v>
      </c>
      <c r="EI161" s="31">
        <f t="shared" si="59"/>
        <v>9.3577981651376142E-3</v>
      </c>
      <c r="EJ161" s="31">
        <f t="shared" si="60"/>
        <v>9.1211401425178151E-3</v>
      </c>
      <c r="EK161" s="31">
        <f t="shared" si="61"/>
        <v>8.9346246973365621E-3</v>
      </c>
      <c r="EL161" s="31">
        <f t="shared" si="62"/>
        <v>9.3643031784841069E-3</v>
      </c>
      <c r="EM161" s="31">
        <f t="shared" si="63"/>
        <v>9.6766169154228858E-3</v>
      </c>
      <c r="EN161" s="31">
        <f t="shared" si="64"/>
        <v>1.3604938271604939E-2</v>
      </c>
      <c r="EO161" s="31">
        <f t="shared" si="65"/>
        <v>1.660287081339713E-2</v>
      </c>
      <c r="EP161" s="31">
        <f t="shared" si="66"/>
        <v>2.7671568627450981E-2</v>
      </c>
      <c r="EQ161" s="31">
        <f t="shared" si="67"/>
        <v>2.9398496240601504E-2</v>
      </c>
      <c r="ER161" s="31">
        <f t="shared" si="68"/>
        <v>2.9620253164556961E-2</v>
      </c>
      <c r="ES161" s="31">
        <f t="shared" si="69"/>
        <v>2.6069651741293533E-2</v>
      </c>
      <c r="ET161" s="31">
        <f t="shared" si="70"/>
        <v>2.5456852791878173E-2</v>
      </c>
      <c r="EU161" s="31">
        <f t="shared" si="71"/>
        <v>2.0924999999999999E-2</v>
      </c>
      <c r="EV161" s="31">
        <f t="shared" si="72"/>
        <v>1.9846938775510203E-2</v>
      </c>
      <c r="EW161" s="31">
        <f t="shared" si="73"/>
        <v>1.9665809768637531E-2</v>
      </c>
      <c r="EX161" s="31">
        <f t="shared" si="74"/>
        <v>2.0818858560794046E-2</v>
      </c>
      <c r="EY161" s="31">
        <f t="shared" si="75"/>
        <v>2.0048780487804879E-2</v>
      </c>
      <c r="EZ161" s="31">
        <f t="shared" si="76"/>
        <v>2.2153465346534652E-2</v>
      </c>
      <c r="FA161" s="31">
        <f t="shared" si="77"/>
        <v>2.1086956521739132E-2</v>
      </c>
      <c r="FB161" s="50">
        <f t="shared" si="78"/>
        <v>2.1999999999999999E-2</v>
      </c>
      <c r="FC161" s="50">
        <f t="shared" si="79"/>
        <v>1.8696629213483147E-2</v>
      </c>
      <c r="FD161" s="50">
        <f t="shared" si="80"/>
        <v>1.7582417582417582E-2</v>
      </c>
    </row>
    <row r="162" spans="1:160" ht="15" x14ac:dyDescent="0.25">
      <c r="A162" s="17" t="s">
        <v>210</v>
      </c>
      <c r="B162" s="19">
        <v>7959</v>
      </c>
      <c r="C162" s="19">
        <v>8070</v>
      </c>
      <c r="D162" s="19">
        <v>8125</v>
      </c>
      <c r="E162" s="19">
        <v>8337</v>
      </c>
      <c r="F162" s="19">
        <v>8533</v>
      </c>
      <c r="G162" s="19">
        <v>8449</v>
      </c>
      <c r="H162" s="19">
        <v>8489</v>
      </c>
      <c r="I162" s="19">
        <v>8530</v>
      </c>
      <c r="J162" s="19">
        <v>8445</v>
      </c>
      <c r="K162" s="19">
        <v>8315</v>
      </c>
      <c r="L162" s="19">
        <v>8268</v>
      </c>
      <c r="M162" s="19">
        <v>8349</v>
      </c>
      <c r="N162" s="19">
        <v>8461</v>
      </c>
      <c r="O162" s="19">
        <v>8378</v>
      </c>
      <c r="P162" s="19">
        <v>8038</v>
      </c>
      <c r="Q162" s="19">
        <v>8328</v>
      </c>
      <c r="R162" s="19">
        <v>8265</v>
      </c>
      <c r="S162" s="19">
        <v>8192</v>
      </c>
      <c r="T162" s="19">
        <v>8061</v>
      </c>
      <c r="U162" s="19">
        <v>7953</v>
      </c>
      <c r="V162" s="19">
        <v>7909</v>
      </c>
      <c r="W162" s="19">
        <v>7823</v>
      </c>
      <c r="X162" s="19">
        <v>7470</v>
      </c>
      <c r="Y162" s="19">
        <v>7307</v>
      </c>
      <c r="Z162" s="19">
        <v>7079</v>
      </c>
      <c r="AA162" s="19">
        <v>7189</v>
      </c>
      <c r="AB162" s="19">
        <v>7254</v>
      </c>
      <c r="AC162" s="19">
        <v>7219</v>
      </c>
      <c r="AD162" s="19">
        <v>6725</v>
      </c>
      <c r="AE162" s="19">
        <v>6460</v>
      </c>
      <c r="AF162" s="19">
        <v>6689</v>
      </c>
      <c r="AG162" s="19">
        <v>6532</v>
      </c>
      <c r="AH162" s="19">
        <v>6446</v>
      </c>
      <c r="AI162" s="19">
        <v>6370</v>
      </c>
      <c r="AJ162" s="19">
        <v>6335</v>
      </c>
      <c r="AK162" s="19">
        <v>6288</v>
      </c>
      <c r="AL162" s="19">
        <v>6340</v>
      </c>
      <c r="AM162" s="19">
        <v>6519</v>
      </c>
      <c r="AN162" s="19">
        <v>6615</v>
      </c>
      <c r="AO162" s="19">
        <v>6699</v>
      </c>
      <c r="AP162" s="19">
        <v>6767</v>
      </c>
      <c r="AQ162" s="19">
        <v>7039</v>
      </c>
      <c r="AR162" s="19">
        <v>7336</v>
      </c>
      <c r="AS162" s="19">
        <v>7641</v>
      </c>
      <c r="AT162" s="19">
        <v>8479</v>
      </c>
      <c r="AU162" s="19">
        <v>8991</v>
      </c>
      <c r="AV162" s="19">
        <v>9063</v>
      </c>
      <c r="AW162" s="19">
        <v>9127</v>
      </c>
      <c r="AX162" s="19">
        <v>9367</v>
      </c>
      <c r="AY162" s="19">
        <v>9460</v>
      </c>
      <c r="AZ162" s="19">
        <v>9650</v>
      </c>
      <c r="BA162" s="19">
        <v>9903</v>
      </c>
      <c r="BB162" s="19">
        <v>10048</v>
      </c>
      <c r="BC162" s="19">
        <v>9881</v>
      </c>
      <c r="BD162" s="19">
        <v>9837</v>
      </c>
      <c r="BE162" s="19">
        <v>9728</v>
      </c>
      <c r="BF162" s="19">
        <v>9926</v>
      </c>
      <c r="BG162" s="19">
        <v>10088</v>
      </c>
      <c r="BH162" s="19">
        <v>9933</v>
      </c>
      <c r="BI162" s="19">
        <v>9734</v>
      </c>
      <c r="BJ162" s="19">
        <v>9564</v>
      </c>
      <c r="BK162" s="19">
        <v>9600</v>
      </c>
      <c r="BL162" s="19">
        <v>9749</v>
      </c>
      <c r="BM162" s="19">
        <v>9877</v>
      </c>
      <c r="BN162" s="19">
        <v>9875</v>
      </c>
      <c r="BO162" s="19">
        <v>9784</v>
      </c>
      <c r="BP162" s="19">
        <v>9783</v>
      </c>
      <c r="BQ162" s="19">
        <v>9949</v>
      </c>
      <c r="BR162" s="19">
        <v>10162</v>
      </c>
      <c r="BS162" s="19">
        <v>10309</v>
      </c>
      <c r="BT162" s="19">
        <v>10595</v>
      </c>
      <c r="BU162" s="19">
        <v>10432</v>
      </c>
      <c r="BV162" s="19">
        <v>10532</v>
      </c>
      <c r="BW162" s="19">
        <v>10532</v>
      </c>
      <c r="BX162" s="19">
        <v>10825</v>
      </c>
      <c r="BY162" s="19">
        <v>10617</v>
      </c>
      <c r="BZ162" s="19">
        <v>10613</v>
      </c>
      <c r="CA162" s="19">
        <v>10524</v>
      </c>
      <c r="CB162" s="19">
        <v>10506</v>
      </c>
      <c r="CC162" s="19">
        <v>10436</v>
      </c>
      <c r="CD162" s="19">
        <v>10544</v>
      </c>
      <c r="CE162" s="19">
        <v>10393</v>
      </c>
      <c r="CF162" s="19">
        <v>10254</v>
      </c>
      <c r="CG162" s="19">
        <v>9986</v>
      </c>
      <c r="CH162" s="49">
        <v>10007</v>
      </c>
      <c r="CI162" s="49">
        <v>9761</v>
      </c>
      <c r="CJ162" s="49">
        <v>9581</v>
      </c>
      <c r="CK162" s="49">
        <v>9694</v>
      </c>
      <c r="CL162" s="49">
        <v>9800</v>
      </c>
      <c r="CM162" s="49">
        <v>9724</v>
      </c>
      <c r="CN162" s="49">
        <v>9620</v>
      </c>
      <c r="CO162" s="17" t="s">
        <v>210</v>
      </c>
      <c r="CT162" t="s">
        <v>210</v>
      </c>
      <c r="CV162" t="s">
        <v>210</v>
      </c>
      <c r="CX162">
        <v>113800</v>
      </c>
      <c r="CY162">
        <v>113600</v>
      </c>
      <c r="CZ162">
        <v>114600</v>
      </c>
      <c r="DA162">
        <v>118200</v>
      </c>
      <c r="DB162">
        <v>117400</v>
      </c>
      <c r="DC162">
        <v>118600</v>
      </c>
      <c r="DD162">
        <v>116800</v>
      </c>
      <c r="DE162">
        <v>112700</v>
      </c>
      <c r="DF162">
        <v>110700</v>
      </c>
      <c r="DG162">
        <v>113600</v>
      </c>
      <c r="DH162">
        <v>109200</v>
      </c>
      <c r="DI162">
        <v>108300</v>
      </c>
      <c r="DJ162">
        <v>107200</v>
      </c>
      <c r="DK162">
        <v>107400</v>
      </c>
      <c r="DL162">
        <v>109300</v>
      </c>
      <c r="DM162">
        <v>108000</v>
      </c>
      <c r="DN162">
        <v>106200</v>
      </c>
      <c r="DO162">
        <v>105900</v>
      </c>
      <c r="DP162">
        <v>106500</v>
      </c>
      <c r="DQ162">
        <v>108000</v>
      </c>
      <c r="DR162">
        <v>111000</v>
      </c>
      <c r="DS162">
        <v>110100</v>
      </c>
      <c r="DT162">
        <v>112100</v>
      </c>
      <c r="DU162">
        <v>117800</v>
      </c>
      <c r="DV162">
        <v>113900</v>
      </c>
      <c r="DW162">
        <v>115900</v>
      </c>
      <c r="DX162">
        <v>115100</v>
      </c>
      <c r="DY162" s="19"/>
      <c r="DZ162" s="19"/>
      <c r="EA162" s="19"/>
      <c r="EB162" s="19"/>
      <c r="ED162" s="31">
        <f t="shared" si="54"/>
        <v>7.3066783831282955E-2</v>
      </c>
      <c r="EE162" s="31">
        <f t="shared" si="55"/>
        <v>7.4480633802816901E-2</v>
      </c>
      <c r="EF162" s="31">
        <f t="shared" si="56"/>
        <v>7.2670157068062832E-2</v>
      </c>
      <c r="EG162" s="31">
        <f t="shared" si="57"/>
        <v>6.8197969543147205E-2</v>
      </c>
      <c r="EH162" s="31">
        <f t="shared" si="58"/>
        <v>6.6635434412265757E-2</v>
      </c>
      <c r="EI162" s="31">
        <f t="shared" si="59"/>
        <v>5.9688026981450253E-2</v>
      </c>
      <c r="EJ162" s="31">
        <f t="shared" si="60"/>
        <v>6.1806506849315067E-2</v>
      </c>
      <c r="EK162" s="31">
        <f t="shared" si="61"/>
        <v>5.9352262644188108E-2</v>
      </c>
      <c r="EL162" s="31">
        <f t="shared" si="62"/>
        <v>5.7542908762420956E-2</v>
      </c>
      <c r="EM162" s="31">
        <f t="shared" si="63"/>
        <v>5.5809859154929579E-2</v>
      </c>
      <c r="EN162" s="31">
        <f t="shared" si="64"/>
        <v>6.1346153846153849E-2</v>
      </c>
      <c r="EO162" s="31">
        <f t="shared" si="65"/>
        <v>6.7737765466297326E-2</v>
      </c>
      <c r="EP162" s="31">
        <f t="shared" si="66"/>
        <v>8.3871268656716416E-2</v>
      </c>
      <c r="EQ162" s="31">
        <f t="shared" si="67"/>
        <v>8.7216014897579144E-2</v>
      </c>
      <c r="ER162" s="31">
        <f t="shared" si="68"/>
        <v>9.060384263494968E-2</v>
      </c>
      <c r="ES162" s="31">
        <f t="shared" si="69"/>
        <v>9.1083333333333336E-2</v>
      </c>
      <c r="ET162" s="31">
        <f t="shared" si="70"/>
        <v>9.4990583804143131E-2</v>
      </c>
      <c r="EU162" s="31">
        <f t="shared" si="71"/>
        <v>9.031161473087819E-2</v>
      </c>
      <c r="EV162" s="31">
        <f t="shared" si="72"/>
        <v>9.2741784037558686E-2</v>
      </c>
      <c r="EW162" s="31">
        <f t="shared" si="73"/>
        <v>9.0583333333333335E-2</v>
      </c>
      <c r="EX162" s="31">
        <f t="shared" si="74"/>
        <v>9.2873873873873872E-2</v>
      </c>
      <c r="EY162" s="31">
        <f t="shared" si="75"/>
        <v>9.5658492279745683E-2</v>
      </c>
      <c r="EZ162" s="31">
        <f t="shared" si="76"/>
        <v>9.4710080285459408E-2</v>
      </c>
      <c r="FA162" s="31">
        <f t="shared" si="77"/>
        <v>8.9185059422750429E-2</v>
      </c>
      <c r="FB162" s="50">
        <f t="shared" si="78"/>
        <v>9.124670763827919E-2</v>
      </c>
      <c r="FC162" s="50">
        <f t="shared" si="79"/>
        <v>8.6341673856773077E-2</v>
      </c>
      <c r="FD162" s="50">
        <f t="shared" si="80"/>
        <v>8.4222415291051261E-2</v>
      </c>
    </row>
    <row r="163" spans="1:160" ht="15" x14ac:dyDescent="0.25">
      <c r="A163" s="17" t="s">
        <v>211</v>
      </c>
      <c r="B163" s="19">
        <v>1193</v>
      </c>
      <c r="C163" s="19">
        <v>1217</v>
      </c>
      <c r="D163" s="19">
        <v>1213</v>
      </c>
      <c r="E163" s="19">
        <v>1236</v>
      </c>
      <c r="F163" s="19">
        <v>1208</v>
      </c>
      <c r="G163" s="19">
        <v>1206</v>
      </c>
      <c r="H163" s="19">
        <v>1181</v>
      </c>
      <c r="I163" s="19">
        <v>1266</v>
      </c>
      <c r="J163" s="19">
        <v>1361</v>
      </c>
      <c r="K163" s="19">
        <v>1398</v>
      </c>
      <c r="L163" s="19">
        <v>1419</v>
      </c>
      <c r="M163" s="19">
        <v>1355</v>
      </c>
      <c r="N163" s="19">
        <v>1414</v>
      </c>
      <c r="O163" s="19">
        <v>1431</v>
      </c>
      <c r="P163" s="19">
        <v>1409</v>
      </c>
      <c r="Q163" s="19">
        <v>1447</v>
      </c>
      <c r="R163" s="19">
        <v>1421</v>
      </c>
      <c r="S163" s="19">
        <v>1428</v>
      </c>
      <c r="T163" s="19">
        <v>1426</v>
      </c>
      <c r="U163" s="19">
        <v>1508</v>
      </c>
      <c r="V163" s="19">
        <v>1611</v>
      </c>
      <c r="W163" s="19">
        <v>1602</v>
      </c>
      <c r="X163" s="19">
        <v>1562</v>
      </c>
      <c r="Y163" s="19">
        <v>1528</v>
      </c>
      <c r="Z163" s="19">
        <v>1500</v>
      </c>
      <c r="AA163" s="19">
        <v>1444</v>
      </c>
      <c r="AB163" s="19">
        <v>1442</v>
      </c>
      <c r="AC163" s="19">
        <v>1426</v>
      </c>
      <c r="AD163" s="19">
        <v>1389</v>
      </c>
      <c r="AE163" s="19">
        <v>1342</v>
      </c>
      <c r="AF163" s="19">
        <v>1348</v>
      </c>
      <c r="AG163" s="19">
        <v>1351</v>
      </c>
      <c r="AH163" s="19">
        <v>1362</v>
      </c>
      <c r="AI163" s="19">
        <v>1278</v>
      </c>
      <c r="AJ163" s="19">
        <v>1277</v>
      </c>
      <c r="AK163" s="19">
        <v>1280</v>
      </c>
      <c r="AL163" s="19">
        <v>1307</v>
      </c>
      <c r="AM163" s="19">
        <v>1357</v>
      </c>
      <c r="AN163" s="19">
        <v>1444</v>
      </c>
      <c r="AO163" s="19">
        <v>1486</v>
      </c>
      <c r="AP163" s="19">
        <v>1561</v>
      </c>
      <c r="AQ163" s="19">
        <v>1685</v>
      </c>
      <c r="AR163" s="19">
        <v>1861</v>
      </c>
      <c r="AS163" s="19">
        <v>2088</v>
      </c>
      <c r="AT163" s="19">
        <v>2489</v>
      </c>
      <c r="AU163" s="19">
        <v>2585</v>
      </c>
      <c r="AV163" s="19">
        <v>2653</v>
      </c>
      <c r="AW163" s="19">
        <v>2631</v>
      </c>
      <c r="AX163" s="19">
        <v>2589</v>
      </c>
      <c r="AY163" s="19">
        <v>2565</v>
      </c>
      <c r="AZ163" s="19">
        <v>2574</v>
      </c>
      <c r="BA163" s="19">
        <v>2499</v>
      </c>
      <c r="BB163" s="19">
        <v>2523</v>
      </c>
      <c r="BC163" s="19">
        <v>2468</v>
      </c>
      <c r="BD163" s="19">
        <v>2489</v>
      </c>
      <c r="BE163" s="19">
        <v>2656</v>
      </c>
      <c r="BF163" s="19">
        <v>2639</v>
      </c>
      <c r="BG163" s="19">
        <v>2549</v>
      </c>
      <c r="BH163" s="19">
        <v>2487</v>
      </c>
      <c r="BI163" s="19">
        <v>2467</v>
      </c>
      <c r="BJ163" s="19">
        <v>2353</v>
      </c>
      <c r="BK163" s="19">
        <v>2264</v>
      </c>
      <c r="BL163" s="19">
        <v>2259</v>
      </c>
      <c r="BM163" s="19">
        <v>2199</v>
      </c>
      <c r="BN163" s="19">
        <v>2182</v>
      </c>
      <c r="BO163" s="19">
        <v>2265</v>
      </c>
      <c r="BP163" s="19">
        <v>2232</v>
      </c>
      <c r="BQ163" s="19">
        <v>2367</v>
      </c>
      <c r="BR163" s="19">
        <v>2429</v>
      </c>
      <c r="BS163" s="19">
        <v>2401</v>
      </c>
      <c r="BT163" s="19">
        <v>2328</v>
      </c>
      <c r="BU163" s="19">
        <v>2334</v>
      </c>
      <c r="BV163" s="19">
        <v>2338</v>
      </c>
      <c r="BW163" s="19">
        <v>2420</v>
      </c>
      <c r="BX163" s="19">
        <v>2455</v>
      </c>
      <c r="BY163" s="19">
        <v>2472</v>
      </c>
      <c r="BZ163" s="19">
        <v>2470</v>
      </c>
      <c r="CA163" s="19">
        <v>2452</v>
      </c>
      <c r="CB163" s="19">
        <v>2474</v>
      </c>
      <c r="CC163" s="19">
        <v>2591</v>
      </c>
      <c r="CD163" s="19">
        <v>2691</v>
      </c>
      <c r="CE163" s="19">
        <v>2633</v>
      </c>
      <c r="CF163" s="19">
        <v>2497</v>
      </c>
      <c r="CG163" s="19">
        <v>2416</v>
      </c>
      <c r="CH163" s="49">
        <v>2300</v>
      </c>
      <c r="CI163" s="49">
        <v>2192</v>
      </c>
      <c r="CJ163" s="49">
        <v>2211</v>
      </c>
      <c r="CK163" s="49">
        <v>2189</v>
      </c>
      <c r="CL163" s="49">
        <v>2224</v>
      </c>
      <c r="CM163" s="49">
        <v>2237</v>
      </c>
      <c r="CN163" s="49">
        <v>2346</v>
      </c>
      <c r="CO163" s="17" t="s">
        <v>211</v>
      </c>
      <c r="CT163" t="s">
        <v>211</v>
      </c>
      <c r="CV163" t="s">
        <v>211</v>
      </c>
      <c r="CX163">
        <v>42900</v>
      </c>
      <c r="CY163">
        <v>41900</v>
      </c>
      <c r="CZ163">
        <v>41900</v>
      </c>
      <c r="DA163">
        <v>41000</v>
      </c>
      <c r="DB163">
        <v>42800</v>
      </c>
      <c r="DC163">
        <v>43600</v>
      </c>
      <c r="DD163">
        <v>44300</v>
      </c>
      <c r="DE163">
        <v>44700</v>
      </c>
      <c r="DF163">
        <v>44600</v>
      </c>
      <c r="DG163">
        <v>44000</v>
      </c>
      <c r="DH163">
        <v>42500</v>
      </c>
      <c r="DI163">
        <v>43200</v>
      </c>
      <c r="DJ163">
        <v>43500</v>
      </c>
      <c r="DK163">
        <v>44900</v>
      </c>
      <c r="DL163">
        <v>44700</v>
      </c>
      <c r="DM163">
        <v>43900</v>
      </c>
      <c r="DN163">
        <v>42100</v>
      </c>
      <c r="DO163">
        <v>42300</v>
      </c>
      <c r="DP163">
        <v>41800</v>
      </c>
      <c r="DQ163">
        <v>42700</v>
      </c>
      <c r="DR163">
        <v>43800</v>
      </c>
      <c r="DS163">
        <v>43600</v>
      </c>
      <c r="DT163">
        <v>43700</v>
      </c>
      <c r="DU163">
        <v>41400</v>
      </c>
      <c r="DV163">
        <v>41700</v>
      </c>
      <c r="DW163">
        <v>41600</v>
      </c>
      <c r="DX163">
        <v>41200</v>
      </c>
      <c r="DY163" s="19"/>
      <c r="DZ163" s="19"/>
      <c r="EA163" s="19"/>
      <c r="EB163" s="19"/>
      <c r="ED163" s="31">
        <f t="shared" si="54"/>
        <v>3.2587412587412587E-2</v>
      </c>
      <c r="EE163" s="31">
        <f t="shared" si="55"/>
        <v>3.3747016706443915E-2</v>
      </c>
      <c r="EF163" s="31">
        <f t="shared" si="56"/>
        <v>3.4534606205250597E-2</v>
      </c>
      <c r="EG163" s="31">
        <f t="shared" si="57"/>
        <v>3.4780487804878052E-2</v>
      </c>
      <c r="EH163" s="31">
        <f t="shared" si="58"/>
        <v>3.7429906542056073E-2</v>
      </c>
      <c r="EI163" s="31">
        <f t="shared" si="59"/>
        <v>3.4403669724770644E-2</v>
      </c>
      <c r="EJ163" s="31">
        <f t="shared" si="60"/>
        <v>3.2189616252821671E-2</v>
      </c>
      <c r="EK163" s="31">
        <f t="shared" si="61"/>
        <v>3.0156599552572706E-2</v>
      </c>
      <c r="EL163" s="31">
        <f t="shared" si="62"/>
        <v>2.8654708520179373E-2</v>
      </c>
      <c r="EM163" s="31">
        <f t="shared" si="63"/>
        <v>2.9704545454545456E-2</v>
      </c>
      <c r="EN163" s="31">
        <f t="shared" si="64"/>
        <v>3.4964705882352939E-2</v>
      </c>
      <c r="EO163" s="31">
        <f t="shared" si="65"/>
        <v>4.3078703703703702E-2</v>
      </c>
      <c r="EP163" s="31">
        <f t="shared" si="66"/>
        <v>5.942528735632184E-2</v>
      </c>
      <c r="EQ163" s="31">
        <f t="shared" si="67"/>
        <v>5.7661469933184856E-2</v>
      </c>
      <c r="ER163" s="31">
        <f t="shared" si="68"/>
        <v>5.5906040268456379E-2</v>
      </c>
      <c r="ES163" s="31">
        <f t="shared" si="69"/>
        <v>5.6697038724373573E-2</v>
      </c>
      <c r="ET163" s="31">
        <f t="shared" si="70"/>
        <v>6.0546318289786225E-2</v>
      </c>
      <c r="EU163" s="31">
        <f t="shared" si="71"/>
        <v>5.5626477541371157E-2</v>
      </c>
      <c r="EV163" s="31">
        <f t="shared" si="72"/>
        <v>5.2607655502392346E-2</v>
      </c>
      <c r="EW163" s="31">
        <f t="shared" si="73"/>
        <v>5.2271662763466044E-2</v>
      </c>
      <c r="EX163" s="31">
        <f t="shared" si="74"/>
        <v>5.4817351598173518E-2</v>
      </c>
      <c r="EY163" s="31">
        <f t="shared" si="75"/>
        <v>5.3623853211009175E-2</v>
      </c>
      <c r="EZ163" s="31">
        <f t="shared" si="76"/>
        <v>5.6567505720823801E-2</v>
      </c>
      <c r="FA163" s="31">
        <f t="shared" si="77"/>
        <v>5.9758454106280195E-2</v>
      </c>
      <c r="FB163" s="50">
        <f t="shared" si="78"/>
        <v>6.3141486810551553E-2</v>
      </c>
      <c r="FC163" s="50">
        <f t="shared" si="79"/>
        <v>5.5288461538461536E-2</v>
      </c>
      <c r="FD163" s="50">
        <f t="shared" si="80"/>
        <v>5.3131067961165047E-2</v>
      </c>
    </row>
    <row r="164" spans="1:160" ht="15" x14ac:dyDescent="0.25">
      <c r="A164" s="17" t="s">
        <v>212</v>
      </c>
      <c r="B164" s="19">
        <v>818</v>
      </c>
      <c r="C164" s="19">
        <v>824</v>
      </c>
      <c r="D164" s="19">
        <v>873</v>
      </c>
      <c r="E164" s="19">
        <v>868</v>
      </c>
      <c r="F164" s="19">
        <v>885</v>
      </c>
      <c r="G164" s="19">
        <v>951</v>
      </c>
      <c r="H164" s="19">
        <v>1021</v>
      </c>
      <c r="I164" s="19">
        <v>1130</v>
      </c>
      <c r="J164" s="19">
        <v>1148</v>
      </c>
      <c r="K164" s="19">
        <v>1097</v>
      </c>
      <c r="L164" s="19">
        <v>1089</v>
      </c>
      <c r="M164" s="19">
        <v>1023</v>
      </c>
      <c r="N164" s="19">
        <v>1057</v>
      </c>
      <c r="O164" s="19">
        <v>1054</v>
      </c>
      <c r="P164" s="19">
        <v>1060</v>
      </c>
      <c r="Q164" s="19">
        <v>1095</v>
      </c>
      <c r="R164" s="19">
        <v>1054</v>
      </c>
      <c r="S164" s="19">
        <v>1022</v>
      </c>
      <c r="T164" s="19">
        <v>1047</v>
      </c>
      <c r="U164" s="19">
        <v>1092</v>
      </c>
      <c r="V164" s="19">
        <v>1045</v>
      </c>
      <c r="W164" s="19">
        <v>1024</v>
      </c>
      <c r="X164" s="19">
        <v>1031</v>
      </c>
      <c r="Y164" s="19">
        <v>975</v>
      </c>
      <c r="Z164" s="19">
        <v>949</v>
      </c>
      <c r="AA164" s="19">
        <v>1006</v>
      </c>
      <c r="AB164" s="19">
        <v>1035</v>
      </c>
      <c r="AC164" s="19">
        <v>998</v>
      </c>
      <c r="AD164" s="19">
        <v>947</v>
      </c>
      <c r="AE164" s="19">
        <v>914</v>
      </c>
      <c r="AF164" s="19">
        <v>886</v>
      </c>
      <c r="AG164" s="19">
        <v>958</v>
      </c>
      <c r="AH164" s="19">
        <v>930</v>
      </c>
      <c r="AI164" s="19">
        <v>910</v>
      </c>
      <c r="AJ164" s="19">
        <v>878</v>
      </c>
      <c r="AK164" s="19">
        <v>874</v>
      </c>
      <c r="AL164" s="19">
        <v>899</v>
      </c>
      <c r="AM164" s="19">
        <v>1025</v>
      </c>
      <c r="AN164" s="19">
        <v>1102</v>
      </c>
      <c r="AO164" s="19">
        <v>1136</v>
      </c>
      <c r="AP164" s="19">
        <v>1217</v>
      </c>
      <c r="AQ164" s="19">
        <v>1283</v>
      </c>
      <c r="AR164" s="19">
        <v>1396</v>
      </c>
      <c r="AS164" s="19">
        <v>1598</v>
      </c>
      <c r="AT164" s="19">
        <v>1943</v>
      </c>
      <c r="AU164" s="19">
        <v>2035</v>
      </c>
      <c r="AV164" s="19">
        <v>2134</v>
      </c>
      <c r="AW164" s="19">
        <v>2157</v>
      </c>
      <c r="AX164" s="19">
        <v>2029</v>
      </c>
      <c r="AY164" s="19">
        <v>2089</v>
      </c>
      <c r="AZ164" s="19">
        <v>2186</v>
      </c>
      <c r="BA164" s="19">
        <v>2171</v>
      </c>
      <c r="BB164" s="19">
        <v>2188</v>
      </c>
      <c r="BC164" s="19">
        <v>2201</v>
      </c>
      <c r="BD164" s="19">
        <v>2159</v>
      </c>
      <c r="BE164" s="19">
        <v>2302</v>
      </c>
      <c r="BF164" s="19">
        <v>2331</v>
      </c>
      <c r="BG164" s="19">
        <v>2160</v>
      </c>
      <c r="BH164" s="19">
        <v>2005</v>
      </c>
      <c r="BI164" s="19">
        <v>1921</v>
      </c>
      <c r="BJ164" s="19">
        <v>1829</v>
      </c>
      <c r="BK164" s="19">
        <v>1726</v>
      </c>
      <c r="BL164" s="19">
        <v>1815</v>
      </c>
      <c r="BM164" s="19">
        <v>1792</v>
      </c>
      <c r="BN164" s="19">
        <v>1697</v>
      </c>
      <c r="BO164" s="19">
        <v>1708</v>
      </c>
      <c r="BP164" s="19">
        <v>1766</v>
      </c>
      <c r="BQ164" s="19">
        <v>1909</v>
      </c>
      <c r="BR164" s="19">
        <v>1990</v>
      </c>
      <c r="BS164" s="19">
        <v>1948</v>
      </c>
      <c r="BT164" s="19">
        <v>1895</v>
      </c>
      <c r="BU164" s="19">
        <v>1885</v>
      </c>
      <c r="BV164" s="19">
        <v>1918</v>
      </c>
      <c r="BW164" s="19">
        <v>1952</v>
      </c>
      <c r="BX164" s="19">
        <v>1955</v>
      </c>
      <c r="BY164" s="19">
        <v>1994</v>
      </c>
      <c r="BZ164" s="19">
        <v>2048</v>
      </c>
      <c r="CA164" s="19">
        <v>2034</v>
      </c>
      <c r="CB164" s="19">
        <v>2030</v>
      </c>
      <c r="CC164" s="19">
        <v>2201</v>
      </c>
      <c r="CD164" s="19">
        <v>2263</v>
      </c>
      <c r="CE164" s="19">
        <v>2196</v>
      </c>
      <c r="CF164" s="19">
        <v>2065</v>
      </c>
      <c r="CG164" s="19">
        <v>1992</v>
      </c>
      <c r="CH164" s="49">
        <v>1833</v>
      </c>
      <c r="CI164" s="49">
        <v>1811</v>
      </c>
      <c r="CJ164" s="49">
        <v>1719</v>
      </c>
      <c r="CK164" s="49">
        <v>1683</v>
      </c>
      <c r="CL164" s="49">
        <v>1651</v>
      </c>
      <c r="CM164" s="49">
        <v>1570</v>
      </c>
      <c r="CN164" s="49">
        <v>1524</v>
      </c>
      <c r="CO164" s="17" t="s">
        <v>212</v>
      </c>
      <c r="CT164" t="s">
        <v>212</v>
      </c>
      <c r="CV164" t="s">
        <v>212</v>
      </c>
      <c r="CX164">
        <v>79500</v>
      </c>
      <c r="CY164">
        <v>77400</v>
      </c>
      <c r="CZ164">
        <v>76700</v>
      </c>
      <c r="DA164">
        <v>75500</v>
      </c>
      <c r="DB164">
        <v>73300</v>
      </c>
      <c r="DC164">
        <v>76000</v>
      </c>
      <c r="DD164">
        <v>75900</v>
      </c>
      <c r="DE164">
        <v>75800</v>
      </c>
      <c r="DF164">
        <v>78600</v>
      </c>
      <c r="DG164">
        <v>78100</v>
      </c>
      <c r="DH164">
        <v>79800</v>
      </c>
      <c r="DI164">
        <v>77800</v>
      </c>
      <c r="DJ164">
        <v>79800</v>
      </c>
      <c r="DK164">
        <v>80900</v>
      </c>
      <c r="DL164">
        <v>81500</v>
      </c>
      <c r="DM164">
        <v>81700</v>
      </c>
      <c r="DN164">
        <v>78900</v>
      </c>
      <c r="DO164">
        <v>78000</v>
      </c>
      <c r="DP164">
        <v>75200</v>
      </c>
      <c r="DQ164">
        <v>75600</v>
      </c>
      <c r="DR164">
        <v>73900</v>
      </c>
      <c r="DS164">
        <v>75400</v>
      </c>
      <c r="DT164">
        <v>75800</v>
      </c>
      <c r="DU164">
        <v>75600</v>
      </c>
      <c r="DV164">
        <v>76500</v>
      </c>
      <c r="DW164">
        <v>75900</v>
      </c>
      <c r="DX164">
        <v>77200</v>
      </c>
      <c r="DY164" s="19"/>
      <c r="DZ164" s="19"/>
      <c r="EA164" s="19"/>
      <c r="EB164" s="19"/>
      <c r="ED164" s="31">
        <f t="shared" si="54"/>
        <v>1.3798742138364781E-2</v>
      </c>
      <c r="EE164" s="31">
        <f t="shared" si="55"/>
        <v>1.3656330749354005E-2</v>
      </c>
      <c r="EF164" s="31">
        <f t="shared" si="56"/>
        <v>1.4276401564537158E-2</v>
      </c>
      <c r="EG164" s="31">
        <f t="shared" si="57"/>
        <v>1.3867549668874173E-2</v>
      </c>
      <c r="EH164" s="31">
        <f t="shared" si="58"/>
        <v>1.3969986357435198E-2</v>
      </c>
      <c r="EI164" s="31">
        <f t="shared" si="59"/>
        <v>1.2486842105263157E-2</v>
      </c>
      <c r="EJ164" s="31">
        <f t="shared" si="60"/>
        <v>1.3148880105401845E-2</v>
      </c>
      <c r="EK164" s="31">
        <f t="shared" si="61"/>
        <v>1.1688654353562006E-2</v>
      </c>
      <c r="EL164" s="31">
        <f t="shared" si="62"/>
        <v>1.1577608142493638E-2</v>
      </c>
      <c r="EM164" s="31">
        <f t="shared" si="63"/>
        <v>1.1510883482714469E-2</v>
      </c>
      <c r="EN164" s="31">
        <f t="shared" si="64"/>
        <v>1.4235588972431077E-2</v>
      </c>
      <c r="EO164" s="31">
        <f t="shared" si="65"/>
        <v>1.794344473007712E-2</v>
      </c>
      <c r="EP164" s="31">
        <f t="shared" si="66"/>
        <v>2.550125313283208E-2</v>
      </c>
      <c r="EQ164" s="31">
        <f t="shared" si="67"/>
        <v>2.508034610630408E-2</v>
      </c>
      <c r="ER164" s="31">
        <f t="shared" si="68"/>
        <v>2.6638036809815951E-2</v>
      </c>
      <c r="ES164" s="31">
        <f t="shared" si="69"/>
        <v>2.642594859241126E-2</v>
      </c>
      <c r="ET164" s="31">
        <f t="shared" si="70"/>
        <v>2.7376425855513309E-2</v>
      </c>
      <c r="EU164" s="31">
        <f t="shared" si="71"/>
        <v>2.3448717948717949E-2</v>
      </c>
      <c r="EV164" s="31">
        <f t="shared" si="72"/>
        <v>2.3829787234042554E-2</v>
      </c>
      <c r="EW164" s="31">
        <f t="shared" si="73"/>
        <v>2.3359788359788358E-2</v>
      </c>
      <c r="EX164" s="31">
        <f t="shared" si="74"/>
        <v>2.6359945872801084E-2</v>
      </c>
      <c r="EY164" s="31">
        <f t="shared" si="75"/>
        <v>2.543766578249337E-2</v>
      </c>
      <c r="EZ164" s="31">
        <f t="shared" si="76"/>
        <v>2.6306068601583115E-2</v>
      </c>
      <c r="FA164" s="31">
        <f t="shared" si="77"/>
        <v>2.6851851851851852E-2</v>
      </c>
      <c r="FB164" s="50">
        <f t="shared" si="78"/>
        <v>2.8705882352941175E-2</v>
      </c>
      <c r="FC164" s="50">
        <f t="shared" si="79"/>
        <v>2.4150197628458499E-2</v>
      </c>
      <c r="FD164" s="50">
        <f t="shared" si="80"/>
        <v>2.1800518134715025E-2</v>
      </c>
    </row>
    <row r="165" spans="1:160" ht="15" x14ac:dyDescent="0.25">
      <c r="A165" s="17" t="s">
        <v>213</v>
      </c>
      <c r="B165" s="19">
        <v>3155</v>
      </c>
      <c r="C165" s="19">
        <v>3152</v>
      </c>
      <c r="D165" s="19">
        <v>3160</v>
      </c>
      <c r="E165" s="19">
        <v>3320</v>
      </c>
      <c r="F165" s="19">
        <v>3324</v>
      </c>
      <c r="G165" s="19">
        <v>3218</v>
      </c>
      <c r="H165" s="19">
        <v>3126</v>
      </c>
      <c r="I165" s="19">
        <v>3136</v>
      </c>
      <c r="J165" s="19">
        <v>3177</v>
      </c>
      <c r="K165" s="19">
        <v>3224</v>
      </c>
      <c r="L165" s="19">
        <v>3193</v>
      </c>
      <c r="M165" s="19">
        <v>3216</v>
      </c>
      <c r="N165" s="19">
        <v>3124</v>
      </c>
      <c r="O165" s="19">
        <v>3284</v>
      </c>
      <c r="P165" s="19">
        <v>3260</v>
      </c>
      <c r="Q165" s="19">
        <v>3232</v>
      </c>
      <c r="R165" s="19">
        <v>3226</v>
      </c>
      <c r="S165" s="19">
        <v>3151</v>
      </c>
      <c r="T165" s="19">
        <v>3030</v>
      </c>
      <c r="U165" s="19">
        <v>3038</v>
      </c>
      <c r="V165" s="19">
        <v>2976</v>
      </c>
      <c r="W165" s="19">
        <v>2915</v>
      </c>
      <c r="X165" s="19">
        <v>2763</v>
      </c>
      <c r="Y165" s="19">
        <v>2772</v>
      </c>
      <c r="Z165" s="19">
        <v>2710</v>
      </c>
      <c r="AA165" s="19">
        <v>2685</v>
      </c>
      <c r="AB165" s="19">
        <v>2686</v>
      </c>
      <c r="AC165" s="19">
        <v>2573</v>
      </c>
      <c r="AD165" s="19">
        <v>2432</v>
      </c>
      <c r="AE165" s="19">
        <v>2354</v>
      </c>
      <c r="AF165" s="19">
        <v>2355</v>
      </c>
      <c r="AG165" s="19">
        <v>2263</v>
      </c>
      <c r="AH165" s="19">
        <v>2269</v>
      </c>
      <c r="AI165" s="19">
        <v>2332</v>
      </c>
      <c r="AJ165" s="19">
        <v>2242</v>
      </c>
      <c r="AK165" s="19">
        <v>2188</v>
      </c>
      <c r="AL165" s="19">
        <v>2206</v>
      </c>
      <c r="AM165" s="19">
        <v>2347</v>
      </c>
      <c r="AN165" s="19">
        <v>2443</v>
      </c>
      <c r="AO165" s="19">
        <v>2562</v>
      </c>
      <c r="AP165" s="19">
        <v>2616</v>
      </c>
      <c r="AQ165" s="19">
        <v>2814</v>
      </c>
      <c r="AR165" s="19">
        <v>3035</v>
      </c>
      <c r="AS165" s="19">
        <v>3279</v>
      </c>
      <c r="AT165" s="19">
        <v>3810</v>
      </c>
      <c r="AU165" s="19">
        <v>4105</v>
      </c>
      <c r="AV165" s="19">
        <v>4210</v>
      </c>
      <c r="AW165" s="19">
        <v>4314</v>
      </c>
      <c r="AX165" s="19">
        <v>4286</v>
      </c>
      <c r="AY165" s="19">
        <v>4493</v>
      </c>
      <c r="AZ165" s="19">
        <v>4577</v>
      </c>
      <c r="BA165" s="19">
        <v>4606</v>
      </c>
      <c r="BB165" s="19">
        <v>4698</v>
      </c>
      <c r="BC165" s="19">
        <v>4549</v>
      </c>
      <c r="BD165" s="19">
        <v>4387</v>
      </c>
      <c r="BE165" s="19">
        <v>4649</v>
      </c>
      <c r="BF165" s="19">
        <v>4673</v>
      </c>
      <c r="BG165" s="19">
        <v>4598</v>
      </c>
      <c r="BH165" s="19">
        <v>4453</v>
      </c>
      <c r="BI165" s="19">
        <v>4323</v>
      </c>
      <c r="BJ165" s="19">
        <v>4176</v>
      </c>
      <c r="BK165" s="19">
        <v>4189</v>
      </c>
      <c r="BL165" s="19">
        <v>4159</v>
      </c>
      <c r="BM165" s="19">
        <v>4112</v>
      </c>
      <c r="BN165" s="19">
        <v>4087</v>
      </c>
      <c r="BO165" s="19">
        <v>4052</v>
      </c>
      <c r="BP165" s="19">
        <v>3942</v>
      </c>
      <c r="BQ165" s="19">
        <v>3935</v>
      </c>
      <c r="BR165" s="19">
        <v>4098</v>
      </c>
      <c r="BS165" s="19">
        <v>4044</v>
      </c>
      <c r="BT165" s="19">
        <v>4192</v>
      </c>
      <c r="BU165" s="19">
        <v>4139</v>
      </c>
      <c r="BV165" s="19">
        <v>3973</v>
      </c>
      <c r="BW165" s="19">
        <v>4119</v>
      </c>
      <c r="BX165" s="19">
        <v>4205</v>
      </c>
      <c r="BY165" s="19">
        <v>4329</v>
      </c>
      <c r="BZ165" s="19">
        <v>4272</v>
      </c>
      <c r="CA165" s="19">
        <v>4209</v>
      </c>
      <c r="CB165" s="19">
        <v>4184</v>
      </c>
      <c r="CC165" s="19">
        <v>4257</v>
      </c>
      <c r="CD165" s="19">
        <v>4386</v>
      </c>
      <c r="CE165" s="19">
        <v>4361</v>
      </c>
      <c r="CF165" s="19">
        <v>4212</v>
      </c>
      <c r="CG165" s="19">
        <v>4172</v>
      </c>
      <c r="CH165" s="49">
        <v>4080</v>
      </c>
      <c r="CI165" s="49">
        <v>4124</v>
      </c>
      <c r="CJ165" s="49">
        <v>3980</v>
      </c>
      <c r="CK165" s="49">
        <v>4066</v>
      </c>
      <c r="CL165" s="49">
        <v>4054</v>
      </c>
      <c r="CM165" s="49">
        <v>3871</v>
      </c>
      <c r="CN165" s="49">
        <v>3703</v>
      </c>
      <c r="CO165" s="17" t="s">
        <v>213</v>
      </c>
      <c r="CT165" t="s">
        <v>213</v>
      </c>
      <c r="CV165" t="s">
        <v>213</v>
      </c>
      <c r="CX165">
        <v>111200</v>
      </c>
      <c r="CY165">
        <v>112200</v>
      </c>
      <c r="CZ165">
        <v>114900</v>
      </c>
      <c r="DA165">
        <v>116000</v>
      </c>
      <c r="DB165">
        <v>114400</v>
      </c>
      <c r="DC165">
        <v>116300</v>
      </c>
      <c r="DD165">
        <v>115000</v>
      </c>
      <c r="DE165">
        <v>115000</v>
      </c>
      <c r="DF165">
        <v>113500</v>
      </c>
      <c r="DG165">
        <v>112700</v>
      </c>
      <c r="DH165">
        <v>112100</v>
      </c>
      <c r="DI165">
        <v>109600</v>
      </c>
      <c r="DJ165">
        <v>113400</v>
      </c>
      <c r="DK165">
        <v>114900</v>
      </c>
      <c r="DL165">
        <v>115200</v>
      </c>
      <c r="DM165">
        <v>119500</v>
      </c>
      <c r="DN165">
        <v>117400</v>
      </c>
      <c r="DO165">
        <v>118800</v>
      </c>
      <c r="DP165">
        <v>118600</v>
      </c>
      <c r="DQ165">
        <v>119400</v>
      </c>
      <c r="DR165">
        <v>119800</v>
      </c>
      <c r="DS165">
        <v>119400</v>
      </c>
      <c r="DT165">
        <v>119900</v>
      </c>
      <c r="DU165">
        <v>121200</v>
      </c>
      <c r="DV165">
        <v>122100</v>
      </c>
      <c r="DW165">
        <v>122300</v>
      </c>
      <c r="DX165">
        <v>120900</v>
      </c>
      <c r="DY165" s="19"/>
      <c r="DZ165" s="19"/>
      <c r="EA165" s="19"/>
      <c r="EB165" s="19"/>
      <c r="ED165" s="31">
        <f t="shared" si="54"/>
        <v>2.8992805755395683E-2</v>
      </c>
      <c r="EE165" s="31">
        <f t="shared" si="55"/>
        <v>2.7843137254901961E-2</v>
      </c>
      <c r="EF165" s="31">
        <f t="shared" si="56"/>
        <v>2.8128807658833768E-2</v>
      </c>
      <c r="EG165" s="31">
        <f t="shared" si="57"/>
        <v>2.6120689655172415E-2</v>
      </c>
      <c r="EH165" s="31">
        <f t="shared" si="58"/>
        <v>2.548076923076923E-2</v>
      </c>
      <c r="EI165" s="31">
        <f t="shared" si="59"/>
        <v>2.3301805674978505E-2</v>
      </c>
      <c r="EJ165" s="31">
        <f t="shared" si="60"/>
        <v>2.2373913043478261E-2</v>
      </c>
      <c r="EK165" s="31">
        <f t="shared" si="61"/>
        <v>2.0478260869565217E-2</v>
      </c>
      <c r="EL165" s="31">
        <f t="shared" si="62"/>
        <v>2.0546255506607929E-2</v>
      </c>
      <c r="EM165" s="31">
        <f t="shared" si="63"/>
        <v>1.9574090505767524E-2</v>
      </c>
      <c r="EN165" s="31">
        <f t="shared" si="64"/>
        <v>2.2854594112399644E-2</v>
      </c>
      <c r="EO165" s="31">
        <f t="shared" si="65"/>
        <v>2.7691605839416059E-2</v>
      </c>
      <c r="EP165" s="31">
        <f t="shared" si="66"/>
        <v>3.6199294532627865E-2</v>
      </c>
      <c r="EQ165" s="31">
        <f t="shared" si="67"/>
        <v>3.730200174064404E-2</v>
      </c>
      <c r="ER165" s="31">
        <f t="shared" si="68"/>
        <v>3.9982638888888887E-2</v>
      </c>
      <c r="ES165" s="31">
        <f t="shared" si="69"/>
        <v>3.671129707112971E-2</v>
      </c>
      <c r="ET165" s="31">
        <f t="shared" si="70"/>
        <v>3.9165247018739351E-2</v>
      </c>
      <c r="EU165" s="31">
        <f t="shared" si="71"/>
        <v>3.5151515151515149E-2</v>
      </c>
      <c r="EV165" s="31">
        <f t="shared" si="72"/>
        <v>3.4671163575042158E-2</v>
      </c>
      <c r="EW165" s="31">
        <f t="shared" si="73"/>
        <v>3.3015075376884424E-2</v>
      </c>
      <c r="EX165" s="31">
        <f t="shared" si="74"/>
        <v>3.3756260434056759E-2</v>
      </c>
      <c r="EY165" s="31">
        <f t="shared" si="75"/>
        <v>3.3274706867671693E-2</v>
      </c>
      <c r="EZ165" s="31">
        <f t="shared" si="76"/>
        <v>3.6105087572977479E-2</v>
      </c>
      <c r="FA165" s="31">
        <f t="shared" si="77"/>
        <v>3.4521452145214522E-2</v>
      </c>
      <c r="FB165" s="50">
        <f t="shared" si="78"/>
        <v>3.5716625716625719E-2</v>
      </c>
      <c r="FC165" s="50">
        <f t="shared" si="79"/>
        <v>3.3360588716271462E-2</v>
      </c>
      <c r="FD165" s="50">
        <f t="shared" si="80"/>
        <v>3.3631100082712986E-2</v>
      </c>
    </row>
    <row r="166" spans="1:160" ht="15" x14ac:dyDescent="0.25">
      <c r="A166" s="17" t="s">
        <v>214</v>
      </c>
      <c r="B166" s="19">
        <v>363</v>
      </c>
      <c r="C166" s="19">
        <v>398</v>
      </c>
      <c r="D166" s="19">
        <v>384</v>
      </c>
      <c r="E166" s="19">
        <v>360</v>
      </c>
      <c r="F166" s="19">
        <v>338</v>
      </c>
      <c r="G166" s="19">
        <v>344</v>
      </c>
      <c r="H166" s="19">
        <v>362</v>
      </c>
      <c r="I166" s="19">
        <v>394</v>
      </c>
      <c r="J166" s="19">
        <v>421</v>
      </c>
      <c r="K166" s="19">
        <v>405</v>
      </c>
      <c r="L166" s="19">
        <v>393</v>
      </c>
      <c r="M166" s="19">
        <v>392</v>
      </c>
      <c r="N166" s="19">
        <v>392</v>
      </c>
      <c r="O166" s="19">
        <v>386</v>
      </c>
      <c r="P166" s="19">
        <v>397</v>
      </c>
      <c r="Q166" s="19">
        <v>395</v>
      </c>
      <c r="R166" s="19">
        <v>390</v>
      </c>
      <c r="S166" s="19">
        <v>353</v>
      </c>
      <c r="T166" s="19">
        <v>332</v>
      </c>
      <c r="U166" s="19">
        <v>368</v>
      </c>
      <c r="V166" s="19">
        <v>363</v>
      </c>
      <c r="W166" s="19">
        <v>358</v>
      </c>
      <c r="X166" s="19">
        <v>335</v>
      </c>
      <c r="Y166" s="19">
        <v>326</v>
      </c>
      <c r="Z166" s="19">
        <v>333</v>
      </c>
      <c r="AA166" s="19">
        <v>306</v>
      </c>
      <c r="AB166" s="19">
        <v>325</v>
      </c>
      <c r="AC166" s="19">
        <v>324</v>
      </c>
      <c r="AD166" s="19">
        <v>313</v>
      </c>
      <c r="AE166" s="19">
        <v>306</v>
      </c>
      <c r="AF166" s="19">
        <v>301</v>
      </c>
      <c r="AG166" s="19">
        <v>316</v>
      </c>
      <c r="AH166" s="19">
        <v>330</v>
      </c>
      <c r="AI166" s="19">
        <v>310</v>
      </c>
      <c r="AJ166" s="19">
        <v>340</v>
      </c>
      <c r="AK166" s="19">
        <v>310</v>
      </c>
      <c r="AL166" s="19">
        <v>346</v>
      </c>
      <c r="AM166" s="19">
        <v>389</v>
      </c>
      <c r="AN166" s="19">
        <v>417</v>
      </c>
      <c r="AO166" s="19">
        <v>426</v>
      </c>
      <c r="AP166" s="19">
        <v>429</v>
      </c>
      <c r="AQ166" s="19">
        <v>477</v>
      </c>
      <c r="AR166" s="19">
        <v>512</v>
      </c>
      <c r="AS166" s="19">
        <v>645</v>
      </c>
      <c r="AT166" s="19">
        <v>881</v>
      </c>
      <c r="AU166" s="19">
        <v>933</v>
      </c>
      <c r="AV166" s="19">
        <v>965</v>
      </c>
      <c r="AW166" s="19">
        <v>983</v>
      </c>
      <c r="AX166" s="19">
        <v>1007</v>
      </c>
      <c r="AY166" s="19">
        <v>1020</v>
      </c>
      <c r="AZ166" s="19">
        <v>993</v>
      </c>
      <c r="BA166" s="19">
        <v>997</v>
      </c>
      <c r="BB166" s="19">
        <v>1005</v>
      </c>
      <c r="BC166" s="19">
        <v>1032</v>
      </c>
      <c r="BD166" s="19">
        <v>1018</v>
      </c>
      <c r="BE166" s="19">
        <v>1049</v>
      </c>
      <c r="BF166" s="19">
        <v>1032</v>
      </c>
      <c r="BG166" s="19">
        <v>974</v>
      </c>
      <c r="BH166" s="19">
        <v>895</v>
      </c>
      <c r="BI166" s="19">
        <v>823</v>
      </c>
      <c r="BJ166" s="19">
        <v>762</v>
      </c>
      <c r="BK166" s="19">
        <v>736</v>
      </c>
      <c r="BL166" s="19">
        <v>763</v>
      </c>
      <c r="BM166" s="19">
        <v>749</v>
      </c>
      <c r="BN166" s="19">
        <v>752</v>
      </c>
      <c r="BO166" s="19">
        <v>739</v>
      </c>
      <c r="BP166" s="19">
        <v>683</v>
      </c>
      <c r="BQ166" s="19">
        <v>729</v>
      </c>
      <c r="BR166" s="19">
        <v>777</v>
      </c>
      <c r="BS166" s="19">
        <v>770</v>
      </c>
      <c r="BT166" s="19">
        <v>758</v>
      </c>
      <c r="BU166" s="19">
        <v>773</v>
      </c>
      <c r="BV166" s="19">
        <v>738</v>
      </c>
      <c r="BW166" s="19">
        <v>752</v>
      </c>
      <c r="BX166" s="19">
        <v>758</v>
      </c>
      <c r="BY166" s="19">
        <v>778</v>
      </c>
      <c r="BZ166" s="19">
        <v>762</v>
      </c>
      <c r="CA166" s="19">
        <v>716</v>
      </c>
      <c r="CB166" s="19">
        <v>704</v>
      </c>
      <c r="CC166" s="19">
        <v>746</v>
      </c>
      <c r="CD166" s="19">
        <v>778</v>
      </c>
      <c r="CE166" s="19">
        <v>770</v>
      </c>
      <c r="CF166" s="19">
        <v>698</v>
      </c>
      <c r="CG166" s="19">
        <v>664</v>
      </c>
      <c r="CH166" s="49">
        <v>685</v>
      </c>
      <c r="CI166" s="49">
        <v>656</v>
      </c>
      <c r="CJ166" s="49">
        <v>685</v>
      </c>
      <c r="CK166" s="49">
        <v>677</v>
      </c>
      <c r="CL166" s="49">
        <v>656</v>
      </c>
      <c r="CM166" s="49">
        <v>661</v>
      </c>
      <c r="CN166" s="49">
        <v>646</v>
      </c>
      <c r="CO166" s="17" t="s">
        <v>214</v>
      </c>
      <c r="CT166" t="s">
        <v>214</v>
      </c>
      <c r="CV166" t="s">
        <v>214</v>
      </c>
      <c r="CX166">
        <v>48200</v>
      </c>
      <c r="CY166">
        <v>48800</v>
      </c>
      <c r="CZ166">
        <v>49200</v>
      </c>
      <c r="DA166">
        <v>49300</v>
      </c>
      <c r="DB166">
        <v>49200</v>
      </c>
      <c r="DC166">
        <v>49900</v>
      </c>
      <c r="DD166">
        <v>49200</v>
      </c>
      <c r="DE166">
        <v>48500</v>
      </c>
      <c r="DF166">
        <v>47500</v>
      </c>
      <c r="DG166">
        <v>48900</v>
      </c>
      <c r="DH166">
        <v>48900</v>
      </c>
      <c r="DI166">
        <v>50300</v>
      </c>
      <c r="DJ166">
        <v>50600</v>
      </c>
      <c r="DK166">
        <v>50300</v>
      </c>
      <c r="DL166">
        <v>50100</v>
      </c>
      <c r="DM166">
        <v>50700</v>
      </c>
      <c r="DN166">
        <v>50400</v>
      </c>
      <c r="DO166">
        <v>47200</v>
      </c>
      <c r="DP166">
        <v>48300</v>
      </c>
      <c r="DQ166">
        <v>45300</v>
      </c>
      <c r="DR166">
        <v>44700</v>
      </c>
      <c r="DS166">
        <v>43900</v>
      </c>
      <c r="DT166">
        <v>43700</v>
      </c>
      <c r="DU166">
        <v>46300</v>
      </c>
      <c r="DV166">
        <v>46500</v>
      </c>
      <c r="DW166">
        <v>47600</v>
      </c>
      <c r="DX166">
        <v>47300</v>
      </c>
      <c r="DY166" s="19"/>
      <c r="DZ166" s="19"/>
      <c r="EA166" s="19"/>
      <c r="EB166" s="19"/>
      <c r="ED166" s="31">
        <f t="shared" si="54"/>
        <v>8.4024896265560162E-3</v>
      </c>
      <c r="EE166" s="31">
        <f t="shared" si="55"/>
        <v>8.032786885245901E-3</v>
      </c>
      <c r="EF166" s="31">
        <f t="shared" si="56"/>
        <v>8.0284552845528451E-3</v>
      </c>
      <c r="EG166" s="31">
        <f t="shared" si="57"/>
        <v>6.7342799188640978E-3</v>
      </c>
      <c r="EH166" s="31">
        <f t="shared" si="58"/>
        <v>7.2764227642276424E-3</v>
      </c>
      <c r="EI166" s="31">
        <f t="shared" si="59"/>
        <v>6.6733466933867735E-3</v>
      </c>
      <c r="EJ166" s="31">
        <f t="shared" si="60"/>
        <v>6.5853658536585364E-3</v>
      </c>
      <c r="EK166" s="31">
        <f t="shared" si="61"/>
        <v>6.2061855670103097E-3</v>
      </c>
      <c r="EL166" s="31">
        <f t="shared" si="62"/>
        <v>6.5263157894736839E-3</v>
      </c>
      <c r="EM166" s="31">
        <f t="shared" si="63"/>
        <v>7.075664621676892E-3</v>
      </c>
      <c r="EN166" s="31">
        <f t="shared" si="64"/>
        <v>8.7116564417177907E-3</v>
      </c>
      <c r="EO166" s="31">
        <f t="shared" si="65"/>
        <v>1.0178926441351889E-2</v>
      </c>
      <c r="EP166" s="31">
        <f t="shared" si="66"/>
        <v>1.8438735177865612E-2</v>
      </c>
      <c r="EQ166" s="31">
        <f t="shared" si="67"/>
        <v>2.0019880715705766E-2</v>
      </c>
      <c r="ER166" s="31">
        <f t="shared" si="68"/>
        <v>1.9900199600798404E-2</v>
      </c>
      <c r="ES166" s="31">
        <f t="shared" si="69"/>
        <v>2.0078895463510847E-2</v>
      </c>
      <c r="ET166" s="31">
        <f t="shared" si="70"/>
        <v>1.9325396825396825E-2</v>
      </c>
      <c r="EU166" s="31">
        <f t="shared" si="71"/>
        <v>1.6144067796610168E-2</v>
      </c>
      <c r="EV166" s="31">
        <f t="shared" si="72"/>
        <v>1.5507246376811595E-2</v>
      </c>
      <c r="EW166" s="31">
        <f t="shared" si="73"/>
        <v>1.5077262693156733E-2</v>
      </c>
      <c r="EX166" s="31">
        <f t="shared" si="74"/>
        <v>1.7225950782997764E-2</v>
      </c>
      <c r="EY166" s="31">
        <f t="shared" si="75"/>
        <v>1.6810933940774486E-2</v>
      </c>
      <c r="EZ166" s="31">
        <f t="shared" si="76"/>
        <v>1.7803203661327233E-2</v>
      </c>
      <c r="FA166" s="31">
        <f t="shared" si="77"/>
        <v>1.5205183585313175E-2</v>
      </c>
      <c r="FB166" s="50">
        <f t="shared" si="78"/>
        <v>1.6559139784946237E-2</v>
      </c>
      <c r="FC166" s="50">
        <f t="shared" si="79"/>
        <v>1.4390756302521008E-2</v>
      </c>
      <c r="FD166" s="50">
        <f t="shared" si="80"/>
        <v>1.4312896405919661E-2</v>
      </c>
    </row>
    <row r="167" spans="1:160" ht="15" x14ac:dyDescent="0.25">
      <c r="A167" s="17" t="s">
        <v>215</v>
      </c>
      <c r="B167" s="19">
        <v>2122</v>
      </c>
      <c r="C167" s="19">
        <v>2176</v>
      </c>
      <c r="D167" s="19">
        <v>2090</v>
      </c>
      <c r="E167" s="19">
        <v>2074</v>
      </c>
      <c r="F167" s="19">
        <v>2119</v>
      </c>
      <c r="G167" s="19">
        <v>2127</v>
      </c>
      <c r="H167" s="19">
        <v>2229</v>
      </c>
      <c r="I167" s="19">
        <v>2403</v>
      </c>
      <c r="J167" s="19">
        <v>2478</v>
      </c>
      <c r="K167" s="19">
        <v>2461</v>
      </c>
      <c r="L167" s="19">
        <v>2385</v>
      </c>
      <c r="M167" s="19">
        <v>2347</v>
      </c>
      <c r="N167" s="19">
        <v>2391</v>
      </c>
      <c r="O167" s="19">
        <v>2386</v>
      </c>
      <c r="P167" s="19">
        <v>2431</v>
      </c>
      <c r="Q167" s="19">
        <v>2414</v>
      </c>
      <c r="R167" s="19">
        <v>2373</v>
      </c>
      <c r="S167" s="19">
        <v>2367</v>
      </c>
      <c r="T167" s="19">
        <v>2477</v>
      </c>
      <c r="U167" s="19">
        <v>2640</v>
      </c>
      <c r="V167" s="19">
        <v>2729</v>
      </c>
      <c r="W167" s="19">
        <v>2733</v>
      </c>
      <c r="X167" s="19">
        <v>2558</v>
      </c>
      <c r="Y167" s="19">
        <v>2454</v>
      </c>
      <c r="Z167" s="19">
        <v>2344</v>
      </c>
      <c r="AA167" s="19">
        <v>2350</v>
      </c>
      <c r="AB167" s="19">
        <v>2327</v>
      </c>
      <c r="AC167" s="19">
        <v>2264</v>
      </c>
      <c r="AD167" s="19">
        <v>2211</v>
      </c>
      <c r="AE167" s="19">
        <v>2233</v>
      </c>
      <c r="AF167" s="19">
        <v>2282</v>
      </c>
      <c r="AG167" s="19">
        <v>2400</v>
      </c>
      <c r="AH167" s="19">
        <v>2459</v>
      </c>
      <c r="AI167" s="19">
        <v>2506</v>
      </c>
      <c r="AJ167" s="19">
        <v>2488</v>
      </c>
      <c r="AK167" s="19">
        <v>2468</v>
      </c>
      <c r="AL167" s="19">
        <v>2469</v>
      </c>
      <c r="AM167" s="19">
        <v>2565</v>
      </c>
      <c r="AN167" s="19">
        <v>2668</v>
      </c>
      <c r="AO167" s="19">
        <v>2676</v>
      </c>
      <c r="AP167" s="19">
        <v>2717</v>
      </c>
      <c r="AQ167" s="19">
        <v>2802</v>
      </c>
      <c r="AR167" s="19">
        <v>3047</v>
      </c>
      <c r="AS167" s="19">
        <v>3295</v>
      </c>
      <c r="AT167" s="19">
        <v>3545</v>
      </c>
      <c r="AU167" s="19">
        <v>3622</v>
      </c>
      <c r="AV167" s="19">
        <v>3682</v>
      </c>
      <c r="AW167" s="19">
        <v>3754</v>
      </c>
      <c r="AX167" s="19">
        <v>3753</v>
      </c>
      <c r="AY167" s="19">
        <v>3760</v>
      </c>
      <c r="AZ167" s="19">
        <v>3872</v>
      </c>
      <c r="BA167" s="19">
        <v>3937</v>
      </c>
      <c r="BB167" s="19">
        <v>3981</v>
      </c>
      <c r="BC167" s="19">
        <v>4039</v>
      </c>
      <c r="BD167" s="19">
        <v>4122</v>
      </c>
      <c r="BE167" s="19">
        <v>4363</v>
      </c>
      <c r="BF167" s="19">
        <v>4146</v>
      </c>
      <c r="BG167" s="19">
        <v>4023</v>
      </c>
      <c r="BH167" s="19">
        <v>3935</v>
      </c>
      <c r="BI167" s="19">
        <v>3791</v>
      </c>
      <c r="BJ167" s="19">
        <v>4028</v>
      </c>
      <c r="BK167" s="19">
        <v>3927</v>
      </c>
      <c r="BL167" s="19">
        <v>3932</v>
      </c>
      <c r="BM167" s="19">
        <v>3933</v>
      </c>
      <c r="BN167" s="19">
        <v>3993</v>
      </c>
      <c r="BO167" s="19">
        <v>3962</v>
      </c>
      <c r="BP167" s="19">
        <v>4033</v>
      </c>
      <c r="BQ167" s="19">
        <v>4314</v>
      </c>
      <c r="BR167" s="19">
        <v>4259</v>
      </c>
      <c r="BS167" s="19">
        <v>4273</v>
      </c>
      <c r="BT167" s="19">
        <v>4192</v>
      </c>
      <c r="BU167" s="19">
        <v>4109</v>
      </c>
      <c r="BV167" s="19">
        <v>4076</v>
      </c>
      <c r="BW167" s="19">
        <v>4143</v>
      </c>
      <c r="BX167" s="19">
        <v>4223</v>
      </c>
      <c r="BY167" s="19">
        <v>4252</v>
      </c>
      <c r="BZ167" s="19">
        <v>4270</v>
      </c>
      <c r="CA167" s="19">
        <v>4267</v>
      </c>
      <c r="CB167" s="19">
        <v>4451</v>
      </c>
      <c r="CC167" s="19">
        <v>4633</v>
      </c>
      <c r="CD167" s="19">
        <v>4678</v>
      </c>
      <c r="CE167" s="19">
        <v>4671</v>
      </c>
      <c r="CF167" s="19">
        <v>4627</v>
      </c>
      <c r="CG167" s="19">
        <v>4612</v>
      </c>
      <c r="CH167" s="49">
        <v>4502</v>
      </c>
      <c r="CI167" s="49">
        <v>4472</v>
      </c>
      <c r="CJ167" s="49">
        <v>4456</v>
      </c>
      <c r="CK167" s="49">
        <v>4550</v>
      </c>
      <c r="CL167" s="49">
        <v>4694</v>
      </c>
      <c r="CM167" s="49">
        <v>4728</v>
      </c>
      <c r="CN167" s="49">
        <v>4715</v>
      </c>
      <c r="CO167" s="17" t="s">
        <v>215</v>
      </c>
      <c r="CT167" t="s">
        <v>215</v>
      </c>
      <c r="CV167" t="s">
        <v>215</v>
      </c>
      <c r="CX167">
        <v>39500</v>
      </c>
      <c r="CY167">
        <v>39600</v>
      </c>
      <c r="CZ167">
        <v>39600</v>
      </c>
      <c r="DA167">
        <v>40100</v>
      </c>
      <c r="DB167">
        <v>40400</v>
      </c>
      <c r="DC167">
        <v>40700</v>
      </c>
      <c r="DD167">
        <v>40600</v>
      </c>
      <c r="DE167">
        <v>41000</v>
      </c>
      <c r="DF167">
        <v>41700</v>
      </c>
      <c r="DG167">
        <v>42400</v>
      </c>
      <c r="DH167">
        <v>42400</v>
      </c>
      <c r="DI167">
        <v>42100</v>
      </c>
      <c r="DJ167">
        <v>40600</v>
      </c>
      <c r="DK167">
        <v>40000</v>
      </c>
      <c r="DL167">
        <v>40400</v>
      </c>
      <c r="DM167">
        <v>40300</v>
      </c>
      <c r="DN167">
        <v>40400</v>
      </c>
      <c r="DO167">
        <v>40400</v>
      </c>
      <c r="DP167">
        <v>40000</v>
      </c>
      <c r="DQ167">
        <v>40200</v>
      </c>
      <c r="DR167">
        <v>40300</v>
      </c>
      <c r="DS167">
        <v>40200</v>
      </c>
      <c r="DT167">
        <v>40400</v>
      </c>
      <c r="DU167">
        <v>40800</v>
      </c>
      <c r="DV167">
        <v>41100</v>
      </c>
      <c r="DW167">
        <v>40900</v>
      </c>
      <c r="DX167">
        <v>40500</v>
      </c>
      <c r="DY167" s="19"/>
      <c r="DZ167" s="19"/>
      <c r="EA167" s="19"/>
      <c r="EB167" s="19"/>
      <c r="ED167" s="31">
        <f t="shared" si="54"/>
        <v>6.2303797468354433E-2</v>
      </c>
      <c r="EE167" s="31">
        <f t="shared" si="55"/>
        <v>6.0378787878787879E-2</v>
      </c>
      <c r="EF167" s="31">
        <f t="shared" si="56"/>
        <v>6.0959595959595957E-2</v>
      </c>
      <c r="EG167" s="31">
        <f t="shared" si="57"/>
        <v>6.1770573566084785E-2</v>
      </c>
      <c r="EH167" s="31">
        <f t="shared" si="58"/>
        <v>6.7648514851485153E-2</v>
      </c>
      <c r="EI167" s="31">
        <f t="shared" si="59"/>
        <v>5.7592137592137591E-2</v>
      </c>
      <c r="EJ167" s="31">
        <f t="shared" si="60"/>
        <v>5.5763546798029556E-2</v>
      </c>
      <c r="EK167" s="31">
        <f t="shared" si="61"/>
        <v>5.5658536585365855E-2</v>
      </c>
      <c r="EL167" s="31">
        <f t="shared" si="62"/>
        <v>6.0095923261390891E-2</v>
      </c>
      <c r="EM167" s="31">
        <f t="shared" si="63"/>
        <v>5.8231132075471696E-2</v>
      </c>
      <c r="EN167" s="31">
        <f t="shared" si="64"/>
        <v>6.3113207547169814E-2</v>
      </c>
      <c r="EO167" s="31">
        <f t="shared" si="65"/>
        <v>7.2375296912114015E-2</v>
      </c>
      <c r="EP167" s="31">
        <f t="shared" si="66"/>
        <v>8.9211822660098528E-2</v>
      </c>
      <c r="EQ167" s="31">
        <f t="shared" si="67"/>
        <v>9.3825000000000006E-2</v>
      </c>
      <c r="ER167" s="31">
        <f t="shared" si="68"/>
        <v>9.7450495049504954E-2</v>
      </c>
      <c r="ES167" s="31">
        <f t="shared" si="69"/>
        <v>0.10228287841191067</v>
      </c>
      <c r="ET167" s="31">
        <f t="shared" si="70"/>
        <v>9.9579207920792084E-2</v>
      </c>
      <c r="EU167" s="31">
        <f t="shared" si="71"/>
        <v>9.9702970297029708E-2</v>
      </c>
      <c r="EV167" s="31">
        <f t="shared" si="72"/>
        <v>9.8324999999999996E-2</v>
      </c>
      <c r="EW167" s="31">
        <f t="shared" si="73"/>
        <v>0.10032338308457711</v>
      </c>
      <c r="EX167" s="31">
        <f t="shared" si="74"/>
        <v>0.10602977667493796</v>
      </c>
      <c r="EY167" s="31">
        <f t="shared" si="75"/>
        <v>0.10139303482587064</v>
      </c>
      <c r="EZ167" s="31">
        <f t="shared" si="76"/>
        <v>0.10524752475247524</v>
      </c>
      <c r="FA167" s="31">
        <f t="shared" si="77"/>
        <v>0.10909313725490197</v>
      </c>
      <c r="FB167" s="50">
        <f t="shared" si="78"/>
        <v>0.11364963503649635</v>
      </c>
      <c r="FC167" s="50">
        <f t="shared" si="79"/>
        <v>0.11007334963325183</v>
      </c>
      <c r="FD167" s="50">
        <f t="shared" si="80"/>
        <v>0.11234567901234568</v>
      </c>
    </row>
    <row r="168" spans="1:160" ht="15" x14ac:dyDescent="0.25">
      <c r="A168" s="17" t="s">
        <v>216</v>
      </c>
      <c r="B168" s="19">
        <v>1503</v>
      </c>
      <c r="C168" s="19">
        <v>1518</v>
      </c>
      <c r="D168" s="19">
        <v>1521</v>
      </c>
      <c r="E168" s="19">
        <v>1550</v>
      </c>
      <c r="F168" s="19">
        <v>1566</v>
      </c>
      <c r="G168" s="19">
        <v>1651</v>
      </c>
      <c r="H168" s="19">
        <v>1738</v>
      </c>
      <c r="I168" s="19">
        <v>1817</v>
      </c>
      <c r="J168" s="19">
        <v>1828</v>
      </c>
      <c r="K168" s="19">
        <v>1971</v>
      </c>
      <c r="L168" s="19">
        <v>1855</v>
      </c>
      <c r="M168" s="19">
        <v>1837</v>
      </c>
      <c r="N168" s="19">
        <v>1831</v>
      </c>
      <c r="O168" s="19">
        <v>1892</v>
      </c>
      <c r="P168" s="19">
        <v>1871</v>
      </c>
      <c r="Q168" s="19">
        <v>1869</v>
      </c>
      <c r="R168" s="19">
        <v>1880</v>
      </c>
      <c r="S168" s="19">
        <v>1890</v>
      </c>
      <c r="T168" s="19">
        <v>1965</v>
      </c>
      <c r="U168" s="19">
        <v>2012</v>
      </c>
      <c r="V168" s="19">
        <v>1971</v>
      </c>
      <c r="W168" s="19">
        <v>1915</v>
      </c>
      <c r="X168" s="19">
        <v>1853</v>
      </c>
      <c r="Y168" s="19">
        <v>1814</v>
      </c>
      <c r="Z168" s="19">
        <v>1707</v>
      </c>
      <c r="AA168" s="19">
        <v>1701</v>
      </c>
      <c r="AB168" s="19">
        <v>1692</v>
      </c>
      <c r="AC168" s="19">
        <v>1618</v>
      </c>
      <c r="AD168" s="19">
        <v>1677</v>
      </c>
      <c r="AE168" s="19">
        <v>1717</v>
      </c>
      <c r="AF168" s="19">
        <v>1730</v>
      </c>
      <c r="AG168" s="19">
        <v>1859</v>
      </c>
      <c r="AH168" s="19">
        <v>1874</v>
      </c>
      <c r="AI168" s="19">
        <v>1814</v>
      </c>
      <c r="AJ168" s="19">
        <v>1810</v>
      </c>
      <c r="AK168" s="19">
        <v>1798</v>
      </c>
      <c r="AL168" s="19">
        <v>1808</v>
      </c>
      <c r="AM168" s="19">
        <v>1859</v>
      </c>
      <c r="AN168" s="19">
        <v>1934</v>
      </c>
      <c r="AO168" s="19">
        <v>1938</v>
      </c>
      <c r="AP168" s="19">
        <v>2002</v>
      </c>
      <c r="AQ168" s="19">
        <v>2162</v>
      </c>
      <c r="AR168" s="19">
        <v>2348</v>
      </c>
      <c r="AS168" s="19">
        <v>2599</v>
      </c>
      <c r="AT168" s="19">
        <v>2888</v>
      </c>
      <c r="AU168" s="19">
        <v>2942</v>
      </c>
      <c r="AV168" s="19">
        <v>2963</v>
      </c>
      <c r="AW168" s="19">
        <v>2984</v>
      </c>
      <c r="AX168" s="19">
        <v>2969</v>
      </c>
      <c r="AY168" s="19">
        <v>2918</v>
      </c>
      <c r="AZ168" s="19">
        <v>2956</v>
      </c>
      <c r="BA168" s="19">
        <v>2942</v>
      </c>
      <c r="BB168" s="19">
        <v>3063</v>
      </c>
      <c r="BC168" s="19">
        <v>3200</v>
      </c>
      <c r="BD168" s="19">
        <v>3345</v>
      </c>
      <c r="BE168" s="19">
        <v>3493</v>
      </c>
      <c r="BF168" s="19">
        <v>3549</v>
      </c>
      <c r="BG168" s="19">
        <v>3480</v>
      </c>
      <c r="BH168" s="19">
        <v>3344</v>
      </c>
      <c r="BI168" s="19">
        <v>3246</v>
      </c>
      <c r="BJ168" s="19">
        <v>3123</v>
      </c>
      <c r="BK168" s="19">
        <v>3084</v>
      </c>
      <c r="BL168" s="19">
        <v>3036</v>
      </c>
      <c r="BM168" s="19">
        <v>3019</v>
      </c>
      <c r="BN168" s="19">
        <v>2991</v>
      </c>
      <c r="BO168" s="19">
        <v>2976</v>
      </c>
      <c r="BP168" s="19">
        <v>3100</v>
      </c>
      <c r="BQ168" s="19">
        <v>3203</v>
      </c>
      <c r="BR168" s="19">
        <v>3085</v>
      </c>
      <c r="BS168" s="19">
        <v>3109</v>
      </c>
      <c r="BT168" s="19">
        <v>3149</v>
      </c>
      <c r="BU168" s="19">
        <v>3191</v>
      </c>
      <c r="BV168" s="19">
        <v>3125</v>
      </c>
      <c r="BW168" s="19">
        <v>3091</v>
      </c>
      <c r="BX168" s="19">
        <v>3122</v>
      </c>
      <c r="BY168" s="19">
        <v>3120</v>
      </c>
      <c r="BZ168" s="19">
        <v>3158</v>
      </c>
      <c r="CA168" s="19">
        <v>3242</v>
      </c>
      <c r="CB168" s="19">
        <v>3355</v>
      </c>
      <c r="CC168" s="19">
        <v>3491</v>
      </c>
      <c r="CD168" s="19">
        <v>3553</v>
      </c>
      <c r="CE168" s="19">
        <v>3469</v>
      </c>
      <c r="CF168" s="19">
        <v>3279</v>
      </c>
      <c r="CG168" s="19">
        <v>3330</v>
      </c>
      <c r="CH168" s="49">
        <v>3311</v>
      </c>
      <c r="CI168" s="49">
        <v>3155</v>
      </c>
      <c r="CJ168" s="49">
        <v>3108</v>
      </c>
      <c r="CK168" s="49">
        <v>3136</v>
      </c>
      <c r="CL168" s="49">
        <v>3133</v>
      </c>
      <c r="CM168" s="49">
        <v>3190</v>
      </c>
      <c r="CN168" s="49">
        <v>3261</v>
      </c>
      <c r="CO168" s="17" t="s">
        <v>216</v>
      </c>
      <c r="CT168" t="s">
        <v>216</v>
      </c>
      <c r="CV168" t="s">
        <v>216</v>
      </c>
      <c r="CX168">
        <v>39400</v>
      </c>
      <c r="CY168">
        <v>39800</v>
      </c>
      <c r="CZ168">
        <v>39800</v>
      </c>
      <c r="DA168">
        <v>40700</v>
      </c>
      <c r="DB168">
        <v>41500</v>
      </c>
      <c r="DC168">
        <v>41600</v>
      </c>
      <c r="DD168">
        <v>43000</v>
      </c>
      <c r="DE168">
        <v>40600</v>
      </c>
      <c r="DF168">
        <v>40400</v>
      </c>
      <c r="DG168">
        <v>39600</v>
      </c>
      <c r="DH168">
        <v>39900</v>
      </c>
      <c r="DI168">
        <v>39000</v>
      </c>
      <c r="DJ168">
        <v>40400</v>
      </c>
      <c r="DK168">
        <v>42700</v>
      </c>
      <c r="DL168">
        <v>43600</v>
      </c>
      <c r="DM168">
        <v>44900</v>
      </c>
      <c r="DN168">
        <v>42800</v>
      </c>
      <c r="DO168">
        <v>43800</v>
      </c>
      <c r="DP168">
        <v>43000</v>
      </c>
      <c r="DQ168">
        <v>42100</v>
      </c>
      <c r="DR168">
        <v>41000</v>
      </c>
      <c r="DS168">
        <v>39600</v>
      </c>
      <c r="DT168">
        <v>38700</v>
      </c>
      <c r="DU168">
        <v>37500</v>
      </c>
      <c r="DV168">
        <v>39500</v>
      </c>
      <c r="DW168">
        <v>38500</v>
      </c>
      <c r="DX168">
        <v>39100</v>
      </c>
      <c r="DY168" s="19"/>
      <c r="DZ168" s="19"/>
      <c r="EA168" s="19"/>
      <c r="EB168" s="19"/>
      <c r="ED168" s="31">
        <f t="shared" si="54"/>
        <v>5.00253807106599E-2</v>
      </c>
      <c r="EE168" s="31">
        <f t="shared" si="55"/>
        <v>4.6005025125628138E-2</v>
      </c>
      <c r="EF168" s="31">
        <f t="shared" si="56"/>
        <v>4.6959798994974877E-2</v>
      </c>
      <c r="EG168" s="31">
        <f t="shared" si="57"/>
        <v>4.8280098280098278E-2</v>
      </c>
      <c r="EH168" s="31">
        <f t="shared" si="58"/>
        <v>4.6144578313253012E-2</v>
      </c>
      <c r="EI168" s="31">
        <f t="shared" si="59"/>
        <v>4.1033653846153845E-2</v>
      </c>
      <c r="EJ168" s="31">
        <f t="shared" si="60"/>
        <v>3.7627906976744188E-2</v>
      </c>
      <c r="EK168" s="31">
        <f t="shared" si="61"/>
        <v>4.2610837438423643E-2</v>
      </c>
      <c r="EL168" s="31">
        <f t="shared" si="62"/>
        <v>4.4900990099009899E-2</v>
      </c>
      <c r="EM168" s="31">
        <f t="shared" si="63"/>
        <v>4.5656565656565659E-2</v>
      </c>
      <c r="EN168" s="31">
        <f t="shared" si="64"/>
        <v>4.8571428571428571E-2</v>
      </c>
      <c r="EO168" s="31">
        <f t="shared" si="65"/>
        <v>6.0205128205128203E-2</v>
      </c>
      <c r="EP168" s="31">
        <f t="shared" si="66"/>
        <v>7.2821782178217817E-2</v>
      </c>
      <c r="EQ168" s="31">
        <f t="shared" si="67"/>
        <v>6.9531615925058549E-2</v>
      </c>
      <c r="ER168" s="31">
        <f t="shared" si="68"/>
        <v>6.7477064220183486E-2</v>
      </c>
      <c r="ES168" s="31">
        <f t="shared" si="69"/>
        <v>7.4498886414253895E-2</v>
      </c>
      <c r="ET168" s="31">
        <f t="shared" si="70"/>
        <v>8.1308411214953275E-2</v>
      </c>
      <c r="EU168" s="31">
        <f t="shared" si="71"/>
        <v>7.1301369863013705E-2</v>
      </c>
      <c r="EV168" s="31">
        <f t="shared" si="72"/>
        <v>7.0209302325581396E-2</v>
      </c>
      <c r="EW168" s="31">
        <f t="shared" si="73"/>
        <v>7.3634204275534437E-2</v>
      </c>
      <c r="EX168" s="31">
        <f t="shared" si="74"/>
        <v>7.5829268292682925E-2</v>
      </c>
      <c r="EY168" s="31">
        <f t="shared" si="75"/>
        <v>7.8914141414141409E-2</v>
      </c>
      <c r="EZ168" s="31">
        <f t="shared" si="76"/>
        <v>8.0620155038759689E-2</v>
      </c>
      <c r="FA168" s="31">
        <f t="shared" si="77"/>
        <v>8.9466666666666667E-2</v>
      </c>
      <c r="FB168" s="50">
        <f t="shared" si="78"/>
        <v>8.7822784810126578E-2</v>
      </c>
      <c r="FC168" s="50">
        <f t="shared" si="79"/>
        <v>8.5999999999999993E-2</v>
      </c>
      <c r="FD168" s="50">
        <f t="shared" si="80"/>
        <v>8.0204603580562667E-2</v>
      </c>
    </row>
    <row r="169" spans="1:160" ht="15" x14ac:dyDescent="0.25">
      <c r="A169" s="17" t="s">
        <v>217</v>
      </c>
      <c r="B169" s="19">
        <v>1269</v>
      </c>
      <c r="C169" s="19">
        <v>1315</v>
      </c>
      <c r="D169" s="19">
        <v>1313</v>
      </c>
      <c r="E169" s="19">
        <v>1338</v>
      </c>
      <c r="F169" s="19">
        <v>1285</v>
      </c>
      <c r="G169" s="19">
        <v>1351</v>
      </c>
      <c r="H169" s="19">
        <v>1409</v>
      </c>
      <c r="I169" s="19">
        <v>1531</v>
      </c>
      <c r="J169" s="19">
        <v>1619</v>
      </c>
      <c r="K169" s="19">
        <v>1617</v>
      </c>
      <c r="L169" s="19">
        <v>1568</v>
      </c>
      <c r="M169" s="19">
        <v>1514</v>
      </c>
      <c r="N169" s="19">
        <v>1473</v>
      </c>
      <c r="O169" s="19">
        <v>1537</v>
      </c>
      <c r="P169" s="19">
        <v>1559</v>
      </c>
      <c r="Q169" s="19">
        <v>1579</v>
      </c>
      <c r="R169" s="19">
        <v>1573</v>
      </c>
      <c r="S169" s="19">
        <v>1541</v>
      </c>
      <c r="T169" s="19">
        <v>1533</v>
      </c>
      <c r="U169" s="19">
        <v>1567</v>
      </c>
      <c r="V169" s="19">
        <v>1516</v>
      </c>
      <c r="W169" s="19">
        <v>1430</v>
      </c>
      <c r="X169" s="19">
        <v>1400</v>
      </c>
      <c r="Y169" s="19">
        <v>1386</v>
      </c>
      <c r="Z169" s="19">
        <v>1324</v>
      </c>
      <c r="AA169" s="19">
        <v>1316</v>
      </c>
      <c r="AB169" s="19">
        <v>1280</v>
      </c>
      <c r="AC169" s="19">
        <v>1256</v>
      </c>
      <c r="AD169" s="19">
        <v>1218</v>
      </c>
      <c r="AE169" s="19">
        <v>1244</v>
      </c>
      <c r="AF169" s="19">
        <v>1302</v>
      </c>
      <c r="AG169" s="19">
        <v>1385</v>
      </c>
      <c r="AH169" s="19">
        <v>1368</v>
      </c>
      <c r="AI169" s="19">
        <v>1370</v>
      </c>
      <c r="AJ169" s="19">
        <v>1355</v>
      </c>
      <c r="AK169" s="19">
        <v>1321</v>
      </c>
      <c r="AL169" s="19">
        <v>1288</v>
      </c>
      <c r="AM169" s="19">
        <v>1304</v>
      </c>
      <c r="AN169" s="19">
        <v>1413</v>
      </c>
      <c r="AO169" s="19">
        <v>1506</v>
      </c>
      <c r="AP169" s="19">
        <v>1535</v>
      </c>
      <c r="AQ169" s="19">
        <v>1723</v>
      </c>
      <c r="AR169" s="19">
        <v>2001</v>
      </c>
      <c r="AS169" s="19">
        <v>2345</v>
      </c>
      <c r="AT169" s="19">
        <v>2602</v>
      </c>
      <c r="AU169" s="19">
        <v>2703</v>
      </c>
      <c r="AV169" s="19">
        <v>2809</v>
      </c>
      <c r="AW169" s="19">
        <v>2690</v>
      </c>
      <c r="AX169" s="19">
        <v>2658</v>
      </c>
      <c r="AY169" s="19">
        <v>2658</v>
      </c>
      <c r="AZ169" s="19">
        <v>2676</v>
      </c>
      <c r="BA169" s="19">
        <v>2673</v>
      </c>
      <c r="BB169" s="19">
        <v>2633</v>
      </c>
      <c r="BC169" s="19">
        <v>2534</v>
      </c>
      <c r="BD169" s="19">
        <v>2538</v>
      </c>
      <c r="BE169" s="19">
        <v>2668</v>
      </c>
      <c r="BF169" s="19">
        <v>2596</v>
      </c>
      <c r="BG169" s="19">
        <v>2518</v>
      </c>
      <c r="BH169" s="19">
        <v>2607</v>
      </c>
      <c r="BI169" s="19">
        <v>2364</v>
      </c>
      <c r="BJ169" s="19">
        <v>2210</v>
      </c>
      <c r="BK169" s="19">
        <v>2143</v>
      </c>
      <c r="BL169" s="19">
        <v>2128</v>
      </c>
      <c r="BM169" s="19">
        <v>2103</v>
      </c>
      <c r="BN169" s="19">
        <v>2058</v>
      </c>
      <c r="BO169" s="19">
        <v>2071</v>
      </c>
      <c r="BP169" s="19">
        <v>2097</v>
      </c>
      <c r="BQ169" s="19">
        <v>2192</v>
      </c>
      <c r="BR169" s="19">
        <v>2318</v>
      </c>
      <c r="BS169" s="19">
        <v>2304</v>
      </c>
      <c r="BT169" s="19">
        <v>2269</v>
      </c>
      <c r="BU169" s="19">
        <v>2235</v>
      </c>
      <c r="BV169" s="19">
        <v>2207</v>
      </c>
      <c r="BW169" s="19">
        <v>2263</v>
      </c>
      <c r="BX169" s="19">
        <v>2335</v>
      </c>
      <c r="BY169" s="19">
        <v>2341</v>
      </c>
      <c r="BZ169" s="19">
        <v>2378</v>
      </c>
      <c r="CA169" s="19">
        <v>2437</v>
      </c>
      <c r="CB169" s="19">
        <v>2510</v>
      </c>
      <c r="CC169" s="19">
        <v>2705</v>
      </c>
      <c r="CD169" s="19">
        <v>2822</v>
      </c>
      <c r="CE169" s="19">
        <v>2768</v>
      </c>
      <c r="CF169" s="19">
        <v>2669</v>
      </c>
      <c r="CG169" s="19">
        <v>2576</v>
      </c>
      <c r="CH169" s="49">
        <v>2465</v>
      </c>
      <c r="CI169" s="49">
        <v>2426</v>
      </c>
      <c r="CJ169" s="49">
        <v>2407</v>
      </c>
      <c r="CK169" s="49">
        <v>2368</v>
      </c>
      <c r="CL169" s="49">
        <v>2405</v>
      </c>
      <c r="CM169" s="49">
        <v>2400</v>
      </c>
      <c r="CN169" s="49">
        <v>2406</v>
      </c>
      <c r="CO169" s="17" t="s">
        <v>217</v>
      </c>
      <c r="CT169" t="s">
        <v>217</v>
      </c>
      <c r="CV169" t="s">
        <v>217</v>
      </c>
      <c r="CX169">
        <v>57400</v>
      </c>
      <c r="CY169">
        <v>57200</v>
      </c>
      <c r="CZ169">
        <v>57900</v>
      </c>
      <c r="DA169">
        <v>58500</v>
      </c>
      <c r="DB169">
        <v>57300</v>
      </c>
      <c r="DC169">
        <v>58400</v>
      </c>
      <c r="DD169">
        <v>56900</v>
      </c>
      <c r="DE169">
        <v>55000</v>
      </c>
      <c r="DF169">
        <v>53600</v>
      </c>
      <c r="DG169">
        <v>51700</v>
      </c>
      <c r="DH169">
        <v>53400</v>
      </c>
      <c r="DI169">
        <v>53100</v>
      </c>
      <c r="DJ169">
        <v>54000</v>
      </c>
      <c r="DK169">
        <v>56300</v>
      </c>
      <c r="DL169">
        <v>55500</v>
      </c>
      <c r="DM169">
        <v>57300</v>
      </c>
      <c r="DN169">
        <v>57900</v>
      </c>
      <c r="DO169">
        <v>57400</v>
      </c>
      <c r="DP169">
        <v>57100</v>
      </c>
      <c r="DQ169">
        <v>57200</v>
      </c>
      <c r="DR169">
        <v>57500</v>
      </c>
      <c r="DS169">
        <v>57200</v>
      </c>
      <c r="DT169">
        <v>56300</v>
      </c>
      <c r="DU169">
        <v>56300</v>
      </c>
      <c r="DV169">
        <v>53700</v>
      </c>
      <c r="DW169">
        <v>51700</v>
      </c>
      <c r="DX169">
        <v>52200</v>
      </c>
      <c r="DY169" s="19"/>
      <c r="DZ169" s="19"/>
      <c r="EA169" s="19"/>
      <c r="EB169" s="19"/>
      <c r="ED169" s="31">
        <f t="shared" si="54"/>
        <v>2.8170731707317074E-2</v>
      </c>
      <c r="EE169" s="31">
        <f t="shared" si="55"/>
        <v>2.5751748251748252E-2</v>
      </c>
      <c r="EF169" s="31">
        <f t="shared" si="56"/>
        <v>2.7271157167530223E-2</v>
      </c>
      <c r="EG169" s="31">
        <f t="shared" si="57"/>
        <v>2.6205128205128204E-2</v>
      </c>
      <c r="EH169" s="31">
        <f t="shared" si="58"/>
        <v>2.4956369982547993E-2</v>
      </c>
      <c r="EI169" s="31">
        <f t="shared" si="59"/>
        <v>2.2671232876712327E-2</v>
      </c>
      <c r="EJ169" s="31">
        <f t="shared" si="60"/>
        <v>2.2073813708260104E-2</v>
      </c>
      <c r="EK169" s="31">
        <f t="shared" si="61"/>
        <v>2.3672727272727272E-2</v>
      </c>
      <c r="EL169" s="31">
        <f t="shared" si="62"/>
        <v>2.5559701492537314E-2</v>
      </c>
      <c r="EM169" s="31">
        <f t="shared" si="63"/>
        <v>2.4912959381044486E-2</v>
      </c>
      <c r="EN169" s="31">
        <f t="shared" si="64"/>
        <v>2.8202247191011234E-2</v>
      </c>
      <c r="EO169" s="31">
        <f t="shared" si="65"/>
        <v>3.7683615819209038E-2</v>
      </c>
      <c r="EP169" s="31">
        <f t="shared" si="66"/>
        <v>5.0055555555555555E-2</v>
      </c>
      <c r="EQ169" s="31">
        <f t="shared" si="67"/>
        <v>4.7211367673179398E-2</v>
      </c>
      <c r="ER169" s="31">
        <f t="shared" si="68"/>
        <v>4.816216216216216E-2</v>
      </c>
      <c r="ES169" s="31">
        <f t="shared" si="69"/>
        <v>4.4293193717277489E-2</v>
      </c>
      <c r="ET169" s="31">
        <f t="shared" si="70"/>
        <v>4.3488773747841103E-2</v>
      </c>
      <c r="EU169" s="31">
        <f t="shared" si="71"/>
        <v>3.8501742160278747E-2</v>
      </c>
      <c r="EV169" s="31">
        <f t="shared" si="72"/>
        <v>3.6830122591943959E-2</v>
      </c>
      <c r="EW169" s="31">
        <f t="shared" si="73"/>
        <v>3.6660839160839162E-2</v>
      </c>
      <c r="EX169" s="31">
        <f t="shared" si="74"/>
        <v>4.0069565217391308E-2</v>
      </c>
      <c r="EY169" s="31">
        <f t="shared" si="75"/>
        <v>3.8583916083916085E-2</v>
      </c>
      <c r="EZ169" s="31">
        <f t="shared" si="76"/>
        <v>4.1580817051509768E-2</v>
      </c>
      <c r="FA169" s="31">
        <f t="shared" si="77"/>
        <v>4.4582593250444051E-2</v>
      </c>
      <c r="FB169" s="50">
        <f t="shared" si="78"/>
        <v>5.1545623836126632E-2</v>
      </c>
      <c r="FC169" s="50">
        <f t="shared" si="79"/>
        <v>4.7678916827852996E-2</v>
      </c>
      <c r="FD169" s="50">
        <f t="shared" si="80"/>
        <v>4.5363984674329505E-2</v>
      </c>
    </row>
    <row r="170" spans="1:160" ht="15" x14ac:dyDescent="0.25">
      <c r="A170" s="17" t="s">
        <v>218</v>
      </c>
      <c r="B170" s="19">
        <v>2525</v>
      </c>
      <c r="C170" s="19">
        <v>2449</v>
      </c>
      <c r="D170" s="19">
        <v>2459</v>
      </c>
      <c r="E170" s="19">
        <v>2506</v>
      </c>
      <c r="F170" s="19">
        <v>2462</v>
      </c>
      <c r="G170" s="19">
        <v>2482</v>
      </c>
      <c r="H170" s="19">
        <v>2452</v>
      </c>
      <c r="I170" s="19">
        <v>2638</v>
      </c>
      <c r="J170" s="19">
        <v>2743</v>
      </c>
      <c r="K170" s="19">
        <v>2738</v>
      </c>
      <c r="L170" s="19">
        <v>2701</v>
      </c>
      <c r="M170" s="19">
        <v>2697</v>
      </c>
      <c r="N170" s="19">
        <v>2725</v>
      </c>
      <c r="O170" s="19">
        <v>2682</v>
      </c>
      <c r="P170" s="19">
        <v>2690</v>
      </c>
      <c r="Q170" s="19">
        <v>2635</v>
      </c>
      <c r="R170" s="19">
        <v>2621</v>
      </c>
      <c r="S170" s="19">
        <v>2577</v>
      </c>
      <c r="T170" s="19">
        <v>2587</v>
      </c>
      <c r="U170" s="19">
        <v>2629</v>
      </c>
      <c r="V170" s="19">
        <v>2663</v>
      </c>
      <c r="W170" s="19">
        <v>2642</v>
      </c>
      <c r="X170" s="19">
        <v>2571</v>
      </c>
      <c r="Y170" s="19">
        <v>2511</v>
      </c>
      <c r="Z170" s="19">
        <v>2427</v>
      </c>
      <c r="AA170" s="19">
        <v>2382</v>
      </c>
      <c r="AB170" s="19">
        <v>2426</v>
      </c>
      <c r="AC170" s="19">
        <v>2269</v>
      </c>
      <c r="AD170" s="19">
        <v>2227</v>
      </c>
      <c r="AE170" s="19">
        <v>2206</v>
      </c>
      <c r="AF170" s="19">
        <v>2199</v>
      </c>
      <c r="AG170" s="19">
        <v>2288</v>
      </c>
      <c r="AH170" s="19">
        <v>2370</v>
      </c>
      <c r="AI170" s="19">
        <v>2366</v>
      </c>
      <c r="AJ170" s="19">
        <v>2332</v>
      </c>
      <c r="AK170" s="19">
        <v>2309</v>
      </c>
      <c r="AL170" s="19">
        <v>2396</v>
      </c>
      <c r="AM170" s="19">
        <v>2502</v>
      </c>
      <c r="AN170" s="19">
        <v>2710</v>
      </c>
      <c r="AO170" s="19">
        <v>2824</v>
      </c>
      <c r="AP170" s="19">
        <v>2908</v>
      </c>
      <c r="AQ170" s="19">
        <v>3200</v>
      </c>
      <c r="AR170" s="19">
        <v>3444</v>
      </c>
      <c r="AS170" s="19">
        <v>3988</v>
      </c>
      <c r="AT170" s="19">
        <v>4601</v>
      </c>
      <c r="AU170" s="19">
        <v>5115</v>
      </c>
      <c r="AV170" s="19">
        <v>5241</v>
      </c>
      <c r="AW170" s="19">
        <v>5369</v>
      </c>
      <c r="AX170" s="19">
        <v>5405</v>
      </c>
      <c r="AY170" s="19">
        <v>5223</v>
      </c>
      <c r="AZ170" s="19">
        <v>5325</v>
      </c>
      <c r="BA170" s="19">
        <v>5270</v>
      </c>
      <c r="BB170" s="19">
        <v>5292</v>
      </c>
      <c r="BC170" s="19">
        <v>5035</v>
      </c>
      <c r="BD170" s="19">
        <v>5219</v>
      </c>
      <c r="BE170" s="19">
        <v>5392</v>
      </c>
      <c r="BF170" s="19">
        <v>5515</v>
      </c>
      <c r="BG170" s="19">
        <v>5503</v>
      </c>
      <c r="BH170" s="19">
        <v>5354</v>
      </c>
      <c r="BI170" s="19">
        <v>5233</v>
      </c>
      <c r="BJ170" s="19">
        <v>4984</v>
      </c>
      <c r="BK170" s="19">
        <v>4910</v>
      </c>
      <c r="BL170" s="19">
        <v>4915</v>
      </c>
      <c r="BM170" s="19">
        <v>4944</v>
      </c>
      <c r="BN170" s="19">
        <v>5034</v>
      </c>
      <c r="BO170" s="19">
        <v>4969</v>
      </c>
      <c r="BP170" s="19">
        <v>4788</v>
      </c>
      <c r="BQ170" s="19">
        <v>4987</v>
      </c>
      <c r="BR170" s="19">
        <v>5126</v>
      </c>
      <c r="BS170" s="19">
        <v>5093</v>
      </c>
      <c r="BT170" s="19">
        <v>5195</v>
      </c>
      <c r="BU170" s="19">
        <v>5166</v>
      </c>
      <c r="BV170" s="19">
        <v>5085</v>
      </c>
      <c r="BW170" s="19">
        <v>5203</v>
      </c>
      <c r="BX170" s="19">
        <v>5364</v>
      </c>
      <c r="BY170" s="19">
        <v>5442</v>
      </c>
      <c r="BZ170" s="19">
        <v>5425</v>
      </c>
      <c r="CA170" s="19">
        <v>5417</v>
      </c>
      <c r="CB170" s="19">
        <v>5431</v>
      </c>
      <c r="CC170" s="19">
        <v>5637</v>
      </c>
      <c r="CD170" s="19">
        <v>5813</v>
      </c>
      <c r="CE170" s="19">
        <v>5792</v>
      </c>
      <c r="CF170" s="19">
        <v>5590</v>
      </c>
      <c r="CG170" s="19">
        <v>5482</v>
      </c>
      <c r="CH170" s="49">
        <v>5287</v>
      </c>
      <c r="CI170" s="49">
        <v>5239</v>
      </c>
      <c r="CJ170" s="49">
        <v>5252</v>
      </c>
      <c r="CK170" s="49">
        <v>5411</v>
      </c>
      <c r="CL170" s="49">
        <v>5449</v>
      </c>
      <c r="CM170" s="49">
        <v>5451</v>
      </c>
      <c r="CN170" s="49">
        <v>5306</v>
      </c>
      <c r="CO170" s="17" t="s">
        <v>218</v>
      </c>
      <c r="CT170" t="s">
        <v>218</v>
      </c>
      <c r="CV170" t="s">
        <v>218</v>
      </c>
      <c r="CX170">
        <v>114300</v>
      </c>
      <c r="CY170">
        <v>113900</v>
      </c>
      <c r="CZ170">
        <v>112500</v>
      </c>
      <c r="DA170">
        <v>112700</v>
      </c>
      <c r="DB170">
        <v>110900</v>
      </c>
      <c r="DC170">
        <v>113000</v>
      </c>
      <c r="DD170">
        <v>114900</v>
      </c>
      <c r="DE170">
        <v>115700</v>
      </c>
      <c r="DF170">
        <v>115300</v>
      </c>
      <c r="DG170">
        <v>116800</v>
      </c>
      <c r="DH170">
        <v>117000</v>
      </c>
      <c r="DI170">
        <v>120200</v>
      </c>
      <c r="DJ170">
        <v>120800</v>
      </c>
      <c r="DK170">
        <v>120200</v>
      </c>
      <c r="DL170">
        <v>118800</v>
      </c>
      <c r="DM170">
        <v>116800</v>
      </c>
      <c r="DN170">
        <v>114700</v>
      </c>
      <c r="DO170">
        <v>112400</v>
      </c>
      <c r="DP170">
        <v>112500</v>
      </c>
      <c r="DQ170">
        <v>111200</v>
      </c>
      <c r="DR170">
        <v>114500</v>
      </c>
      <c r="DS170">
        <v>117200</v>
      </c>
      <c r="DT170">
        <v>118900</v>
      </c>
      <c r="DU170">
        <v>121800</v>
      </c>
      <c r="DV170">
        <v>117700</v>
      </c>
      <c r="DW170">
        <v>114700</v>
      </c>
      <c r="DX170">
        <v>113500</v>
      </c>
      <c r="DY170" s="19"/>
      <c r="DZ170" s="19"/>
      <c r="EA170" s="19"/>
      <c r="EB170" s="19"/>
      <c r="ED170" s="31">
        <f t="shared" si="54"/>
        <v>2.3954505686789151E-2</v>
      </c>
      <c r="EE170" s="31">
        <f t="shared" si="55"/>
        <v>2.3924495171202809E-2</v>
      </c>
      <c r="EF170" s="31">
        <f t="shared" si="56"/>
        <v>2.3422222222222223E-2</v>
      </c>
      <c r="EG170" s="31">
        <f t="shared" si="57"/>
        <v>2.2954747116237798E-2</v>
      </c>
      <c r="EH170" s="31">
        <f t="shared" si="58"/>
        <v>2.382326420198377E-2</v>
      </c>
      <c r="EI170" s="31">
        <f t="shared" si="59"/>
        <v>2.1477876106194692E-2</v>
      </c>
      <c r="EJ170" s="31">
        <f t="shared" si="60"/>
        <v>1.9747606614447345E-2</v>
      </c>
      <c r="EK170" s="31">
        <f t="shared" si="61"/>
        <v>1.9006050129645635E-2</v>
      </c>
      <c r="EL170" s="31">
        <f t="shared" si="62"/>
        <v>2.0520381613183002E-2</v>
      </c>
      <c r="EM170" s="31">
        <f t="shared" si="63"/>
        <v>2.0513698630136985E-2</v>
      </c>
      <c r="EN170" s="31">
        <f t="shared" si="64"/>
        <v>2.4136752136752138E-2</v>
      </c>
      <c r="EO170" s="31">
        <f t="shared" si="65"/>
        <v>2.8652246256239602E-2</v>
      </c>
      <c r="EP170" s="31">
        <f t="shared" si="66"/>
        <v>4.2342715231788078E-2</v>
      </c>
      <c r="EQ170" s="31">
        <f t="shared" si="67"/>
        <v>4.4966722129783691E-2</v>
      </c>
      <c r="ER170" s="31">
        <f t="shared" si="68"/>
        <v>4.4360269360269364E-2</v>
      </c>
      <c r="ES170" s="31">
        <f t="shared" si="69"/>
        <v>4.4683219178082191E-2</v>
      </c>
      <c r="ET170" s="31">
        <f t="shared" si="70"/>
        <v>4.7977332170880557E-2</v>
      </c>
      <c r="EU170" s="31">
        <f t="shared" si="71"/>
        <v>4.4341637010676158E-2</v>
      </c>
      <c r="EV170" s="31">
        <f t="shared" si="72"/>
        <v>4.3946666666666669E-2</v>
      </c>
      <c r="EW170" s="31">
        <f t="shared" si="73"/>
        <v>4.3057553956834534E-2</v>
      </c>
      <c r="EX170" s="31">
        <f t="shared" si="74"/>
        <v>4.4480349344978166E-2</v>
      </c>
      <c r="EY170" s="31">
        <f t="shared" si="75"/>
        <v>4.3387372013651879E-2</v>
      </c>
      <c r="EZ170" s="31">
        <f t="shared" si="76"/>
        <v>4.5769554247266614E-2</v>
      </c>
      <c r="FA170" s="31">
        <f t="shared" si="77"/>
        <v>4.4589490968801312E-2</v>
      </c>
      <c r="FB170" s="50">
        <f t="shared" si="78"/>
        <v>4.9209855564995755E-2</v>
      </c>
      <c r="FC170" s="50">
        <f t="shared" si="79"/>
        <v>4.6094158674803834E-2</v>
      </c>
      <c r="FD170" s="50">
        <f t="shared" si="80"/>
        <v>4.7674008810572689E-2</v>
      </c>
    </row>
    <row r="171" spans="1:160" ht="15" x14ac:dyDescent="0.25">
      <c r="A171" s="17" t="s">
        <v>219</v>
      </c>
      <c r="B171" s="19">
        <v>1440</v>
      </c>
      <c r="C171" s="19">
        <v>1483</v>
      </c>
      <c r="D171" s="19">
        <v>1541</v>
      </c>
      <c r="E171" s="19">
        <v>1569</v>
      </c>
      <c r="F171" s="19">
        <v>1562</v>
      </c>
      <c r="G171" s="19">
        <v>1579</v>
      </c>
      <c r="H171" s="19">
        <v>1654</v>
      </c>
      <c r="I171" s="19">
        <v>1766</v>
      </c>
      <c r="J171" s="19">
        <v>1753</v>
      </c>
      <c r="K171" s="19">
        <v>1735</v>
      </c>
      <c r="L171" s="19">
        <v>1713</v>
      </c>
      <c r="M171" s="19">
        <v>1673</v>
      </c>
      <c r="N171" s="19">
        <v>1644</v>
      </c>
      <c r="O171" s="19">
        <v>1616</v>
      </c>
      <c r="P171" s="19">
        <v>1664</v>
      </c>
      <c r="Q171" s="19">
        <v>1599</v>
      </c>
      <c r="R171" s="19">
        <v>1521</v>
      </c>
      <c r="S171" s="19">
        <v>1520</v>
      </c>
      <c r="T171" s="19">
        <v>1539</v>
      </c>
      <c r="U171" s="19">
        <v>1634</v>
      </c>
      <c r="V171" s="19">
        <v>1652</v>
      </c>
      <c r="W171" s="19">
        <v>1581</v>
      </c>
      <c r="X171" s="19">
        <v>1513</v>
      </c>
      <c r="Y171" s="19">
        <v>1414</v>
      </c>
      <c r="Z171" s="19">
        <v>1372</v>
      </c>
      <c r="AA171" s="19">
        <v>1404</v>
      </c>
      <c r="AB171" s="19">
        <v>1455</v>
      </c>
      <c r="AC171" s="19">
        <v>1408</v>
      </c>
      <c r="AD171" s="19">
        <v>1347</v>
      </c>
      <c r="AE171" s="19">
        <v>1335</v>
      </c>
      <c r="AF171" s="19">
        <v>1378</v>
      </c>
      <c r="AG171" s="19">
        <v>1517</v>
      </c>
      <c r="AH171" s="19">
        <v>1510</v>
      </c>
      <c r="AI171" s="19">
        <v>1515</v>
      </c>
      <c r="AJ171" s="19">
        <v>1471</v>
      </c>
      <c r="AK171" s="19">
        <v>1432</v>
      </c>
      <c r="AL171" s="19">
        <v>1430</v>
      </c>
      <c r="AM171" s="19">
        <v>1505</v>
      </c>
      <c r="AN171" s="19">
        <v>1730</v>
      </c>
      <c r="AO171" s="19">
        <v>1747</v>
      </c>
      <c r="AP171" s="19">
        <v>1762</v>
      </c>
      <c r="AQ171" s="19">
        <v>1947</v>
      </c>
      <c r="AR171" s="19">
        <v>2188</v>
      </c>
      <c r="AS171" s="19">
        <v>2547</v>
      </c>
      <c r="AT171" s="19">
        <v>2952</v>
      </c>
      <c r="AU171" s="19">
        <v>3073</v>
      </c>
      <c r="AV171" s="19">
        <v>3035</v>
      </c>
      <c r="AW171" s="19">
        <v>3052</v>
      </c>
      <c r="AX171" s="19">
        <v>3054</v>
      </c>
      <c r="AY171" s="19">
        <v>3007</v>
      </c>
      <c r="AZ171" s="19">
        <v>3061</v>
      </c>
      <c r="BA171" s="19">
        <v>3000</v>
      </c>
      <c r="BB171" s="19">
        <v>2829</v>
      </c>
      <c r="BC171" s="19">
        <v>2691</v>
      </c>
      <c r="BD171" s="19">
        <v>2724</v>
      </c>
      <c r="BE171" s="19">
        <v>3026</v>
      </c>
      <c r="BF171" s="19">
        <v>3104</v>
      </c>
      <c r="BG171" s="19">
        <v>2944</v>
      </c>
      <c r="BH171" s="19">
        <v>2830</v>
      </c>
      <c r="BI171" s="19">
        <v>2626</v>
      </c>
      <c r="BJ171" s="19">
        <v>2524</v>
      </c>
      <c r="BK171" s="19">
        <v>2452</v>
      </c>
      <c r="BL171" s="19">
        <v>2446</v>
      </c>
      <c r="BM171" s="19">
        <v>2389</v>
      </c>
      <c r="BN171" s="19">
        <v>2363</v>
      </c>
      <c r="BO171" s="19">
        <v>2251</v>
      </c>
      <c r="BP171" s="19">
        <v>2299</v>
      </c>
      <c r="BQ171" s="19">
        <v>2648</v>
      </c>
      <c r="BR171" s="19">
        <v>2795</v>
      </c>
      <c r="BS171" s="19">
        <v>2717</v>
      </c>
      <c r="BT171" s="19">
        <v>2688</v>
      </c>
      <c r="BU171" s="19">
        <v>2640</v>
      </c>
      <c r="BV171" s="19">
        <v>2541</v>
      </c>
      <c r="BW171" s="19">
        <v>2663</v>
      </c>
      <c r="BX171" s="19">
        <v>2800</v>
      </c>
      <c r="BY171" s="19">
        <v>2723</v>
      </c>
      <c r="BZ171" s="19">
        <v>2671</v>
      </c>
      <c r="CA171" s="19">
        <v>2656</v>
      </c>
      <c r="CB171" s="19">
        <v>2670</v>
      </c>
      <c r="CC171" s="19">
        <v>3021</v>
      </c>
      <c r="CD171" s="19">
        <v>3124</v>
      </c>
      <c r="CE171" s="19">
        <v>3087</v>
      </c>
      <c r="CF171" s="19">
        <v>2894</v>
      </c>
      <c r="CG171" s="19">
        <v>2781</v>
      </c>
      <c r="CH171" s="49">
        <v>2708</v>
      </c>
      <c r="CI171" s="49">
        <v>2757</v>
      </c>
      <c r="CJ171" s="49">
        <v>2773</v>
      </c>
      <c r="CK171" s="49">
        <v>2707</v>
      </c>
      <c r="CL171" s="49">
        <v>2671</v>
      </c>
      <c r="CM171" s="49">
        <v>2598</v>
      </c>
      <c r="CN171" s="49">
        <v>2532</v>
      </c>
      <c r="CO171" s="17" t="s">
        <v>219</v>
      </c>
      <c r="CT171" t="s">
        <v>219</v>
      </c>
      <c r="CV171" t="s">
        <v>219</v>
      </c>
      <c r="CX171">
        <v>85800</v>
      </c>
      <c r="CY171">
        <v>86600</v>
      </c>
      <c r="CZ171">
        <v>87200</v>
      </c>
      <c r="DA171">
        <v>88500</v>
      </c>
      <c r="DB171">
        <v>87300</v>
      </c>
      <c r="DC171">
        <v>85800</v>
      </c>
      <c r="DD171">
        <v>85100</v>
      </c>
      <c r="DE171">
        <v>84700</v>
      </c>
      <c r="DF171">
        <v>84900</v>
      </c>
      <c r="DG171">
        <v>85100</v>
      </c>
      <c r="DH171">
        <v>84000</v>
      </c>
      <c r="DI171">
        <v>85300</v>
      </c>
      <c r="DJ171">
        <v>86700</v>
      </c>
      <c r="DK171">
        <v>86400</v>
      </c>
      <c r="DL171">
        <v>87200</v>
      </c>
      <c r="DM171">
        <v>85900</v>
      </c>
      <c r="DN171">
        <v>85200</v>
      </c>
      <c r="DO171">
        <v>85200</v>
      </c>
      <c r="DP171">
        <v>84100</v>
      </c>
      <c r="DQ171">
        <v>84400</v>
      </c>
      <c r="DR171">
        <v>82500</v>
      </c>
      <c r="DS171">
        <v>80900</v>
      </c>
      <c r="DT171">
        <v>80800</v>
      </c>
      <c r="DU171">
        <v>81200</v>
      </c>
      <c r="DV171">
        <v>80900</v>
      </c>
      <c r="DW171">
        <v>82200</v>
      </c>
      <c r="DX171">
        <v>81900</v>
      </c>
      <c r="DY171" s="19"/>
      <c r="DZ171" s="19"/>
      <c r="EA171" s="19"/>
      <c r="EB171" s="19"/>
      <c r="ED171" s="31">
        <f t="shared" si="54"/>
        <v>2.0221445221445221E-2</v>
      </c>
      <c r="EE171" s="31">
        <f t="shared" si="55"/>
        <v>1.8983833718244802E-2</v>
      </c>
      <c r="EF171" s="31">
        <f t="shared" si="56"/>
        <v>1.8337155963302751E-2</v>
      </c>
      <c r="EG171" s="31">
        <f t="shared" si="57"/>
        <v>1.7389830508474577E-2</v>
      </c>
      <c r="EH171" s="31">
        <f t="shared" si="58"/>
        <v>1.8109965635738832E-2</v>
      </c>
      <c r="EI171" s="31">
        <f t="shared" si="59"/>
        <v>1.5990675990675992E-2</v>
      </c>
      <c r="EJ171" s="31">
        <f t="shared" si="60"/>
        <v>1.6545240893066981E-2</v>
      </c>
      <c r="EK171" s="31">
        <f t="shared" si="61"/>
        <v>1.6269185360094449E-2</v>
      </c>
      <c r="EL171" s="31">
        <f t="shared" si="62"/>
        <v>1.7844522968197881E-2</v>
      </c>
      <c r="EM171" s="31">
        <f t="shared" si="63"/>
        <v>1.680376028202115E-2</v>
      </c>
      <c r="EN171" s="31">
        <f t="shared" si="64"/>
        <v>2.0797619047619047E-2</v>
      </c>
      <c r="EO171" s="31">
        <f t="shared" si="65"/>
        <v>2.5650644783118407E-2</v>
      </c>
      <c r="EP171" s="31">
        <f t="shared" si="66"/>
        <v>3.5444059976931952E-2</v>
      </c>
      <c r="EQ171" s="31">
        <f t="shared" si="67"/>
        <v>3.5347222222222224E-2</v>
      </c>
      <c r="ER171" s="31">
        <f t="shared" si="68"/>
        <v>3.4403669724770644E-2</v>
      </c>
      <c r="ES171" s="31">
        <f t="shared" si="69"/>
        <v>3.1711292200232825E-2</v>
      </c>
      <c r="ET171" s="31">
        <f t="shared" si="70"/>
        <v>3.4553990610328641E-2</v>
      </c>
      <c r="EU171" s="31">
        <f t="shared" si="71"/>
        <v>2.9624413145539905E-2</v>
      </c>
      <c r="EV171" s="31">
        <f t="shared" si="72"/>
        <v>2.8406658739595719E-2</v>
      </c>
      <c r="EW171" s="31">
        <f t="shared" si="73"/>
        <v>2.7239336492890995E-2</v>
      </c>
      <c r="EX171" s="31">
        <f t="shared" si="74"/>
        <v>3.2933333333333335E-2</v>
      </c>
      <c r="EY171" s="31">
        <f t="shared" si="75"/>
        <v>3.1409147095179231E-2</v>
      </c>
      <c r="EZ171" s="31">
        <f t="shared" si="76"/>
        <v>3.3700495049504953E-2</v>
      </c>
      <c r="FA171" s="31">
        <f t="shared" si="77"/>
        <v>3.2881773399014776E-2</v>
      </c>
      <c r="FB171" s="50">
        <f t="shared" si="78"/>
        <v>3.8158220024721877E-2</v>
      </c>
      <c r="FC171" s="50">
        <f t="shared" si="79"/>
        <v>3.2944038929440388E-2</v>
      </c>
      <c r="FD171" s="50">
        <f t="shared" si="80"/>
        <v>3.3052503052503054E-2</v>
      </c>
    </row>
    <row r="172" spans="1:160" ht="15" x14ac:dyDescent="0.25">
      <c r="A172" s="17" t="s">
        <v>17</v>
      </c>
      <c r="B172" s="19">
        <v>9026</v>
      </c>
      <c r="C172" s="19">
        <v>9359</v>
      </c>
      <c r="D172" s="19">
        <v>9675</v>
      </c>
      <c r="E172" s="19">
        <v>9509</v>
      </c>
      <c r="F172" s="19">
        <v>9273</v>
      </c>
      <c r="G172" s="19">
        <v>9201</v>
      </c>
      <c r="H172" s="19">
        <v>9082</v>
      </c>
      <c r="I172" s="19">
        <v>9760</v>
      </c>
      <c r="J172" s="19">
        <v>10410</v>
      </c>
      <c r="K172" s="19">
        <v>10579</v>
      </c>
      <c r="L172" s="19">
        <v>10493</v>
      </c>
      <c r="M172" s="19">
        <v>10312</v>
      </c>
      <c r="N172" s="19">
        <v>10296</v>
      </c>
      <c r="O172" s="19">
        <v>10767</v>
      </c>
      <c r="P172" s="19">
        <v>10736</v>
      </c>
      <c r="Q172" s="19">
        <v>10669</v>
      </c>
      <c r="R172" s="19">
        <v>10384</v>
      </c>
      <c r="S172" s="19">
        <v>10184</v>
      </c>
      <c r="T172" s="19">
        <v>9480</v>
      </c>
      <c r="U172" s="19">
        <v>10068</v>
      </c>
      <c r="V172" s="19">
        <v>10178</v>
      </c>
      <c r="W172" s="19">
        <v>9977</v>
      </c>
      <c r="X172" s="19">
        <v>9429</v>
      </c>
      <c r="Y172" s="19">
        <v>9283</v>
      </c>
      <c r="Z172" s="19">
        <v>9108</v>
      </c>
      <c r="AA172" s="19">
        <v>8960</v>
      </c>
      <c r="AB172" s="19">
        <v>8978</v>
      </c>
      <c r="AC172" s="19">
        <v>8481</v>
      </c>
      <c r="AD172" s="19">
        <v>8199</v>
      </c>
      <c r="AE172" s="19">
        <v>7727</v>
      </c>
      <c r="AF172" s="19">
        <v>7481</v>
      </c>
      <c r="AG172" s="19">
        <v>8005</v>
      </c>
      <c r="AH172" s="19">
        <v>8327</v>
      </c>
      <c r="AI172" s="19">
        <v>8391</v>
      </c>
      <c r="AJ172" s="19">
        <v>8311</v>
      </c>
      <c r="AK172" s="19">
        <v>8252</v>
      </c>
      <c r="AL172" s="19">
        <v>8295</v>
      </c>
      <c r="AM172" s="19">
        <v>8681</v>
      </c>
      <c r="AN172" s="19">
        <v>9418</v>
      </c>
      <c r="AO172" s="19">
        <v>9765</v>
      </c>
      <c r="AP172" s="19">
        <v>10163</v>
      </c>
      <c r="AQ172" s="19">
        <v>11070</v>
      </c>
      <c r="AR172" s="19">
        <v>12327</v>
      </c>
      <c r="AS172" s="19">
        <v>14242</v>
      </c>
      <c r="AT172" s="19">
        <v>17078</v>
      </c>
      <c r="AU172" s="19">
        <v>18217</v>
      </c>
      <c r="AV172" s="19">
        <v>19154</v>
      </c>
      <c r="AW172" s="19">
        <v>19693</v>
      </c>
      <c r="AX172" s="19">
        <v>19368</v>
      </c>
      <c r="AY172" s="19">
        <v>19680</v>
      </c>
      <c r="AZ172" s="19">
        <v>20006</v>
      </c>
      <c r="BA172" s="19">
        <v>19784</v>
      </c>
      <c r="BB172" s="19">
        <v>19623</v>
      </c>
      <c r="BC172" s="19">
        <v>19248</v>
      </c>
      <c r="BD172" s="19">
        <v>18969</v>
      </c>
      <c r="BE172" s="19">
        <v>20362</v>
      </c>
      <c r="BF172" s="19">
        <v>20449</v>
      </c>
      <c r="BG172" s="19">
        <v>19792</v>
      </c>
      <c r="BH172" s="19">
        <v>19947</v>
      </c>
      <c r="BI172" s="19">
        <v>18755</v>
      </c>
      <c r="BJ172" s="19">
        <v>17680</v>
      </c>
      <c r="BK172" s="19">
        <v>17500</v>
      </c>
      <c r="BL172" s="19">
        <v>17798</v>
      </c>
      <c r="BM172" s="19">
        <v>17584</v>
      </c>
      <c r="BN172" s="19">
        <v>17131</v>
      </c>
      <c r="BO172" s="19">
        <v>16916</v>
      </c>
      <c r="BP172" s="19">
        <v>16713</v>
      </c>
      <c r="BQ172" s="19">
        <v>17411</v>
      </c>
      <c r="BR172" s="19">
        <v>18070</v>
      </c>
      <c r="BS172" s="19">
        <v>17913</v>
      </c>
      <c r="BT172" s="19">
        <v>17862</v>
      </c>
      <c r="BU172" s="19">
        <v>17602</v>
      </c>
      <c r="BV172" s="19">
        <v>17424</v>
      </c>
      <c r="BW172" s="19">
        <v>18136</v>
      </c>
      <c r="BX172" s="19">
        <v>18358</v>
      </c>
      <c r="BY172" s="19">
        <v>18487</v>
      </c>
      <c r="BZ172" s="19">
        <v>18096</v>
      </c>
      <c r="CA172" s="19">
        <v>18034</v>
      </c>
      <c r="CB172" s="19">
        <v>17953</v>
      </c>
      <c r="CC172" s="19">
        <v>18874</v>
      </c>
      <c r="CD172" s="19">
        <v>19462</v>
      </c>
      <c r="CE172" s="19">
        <v>19127</v>
      </c>
      <c r="CF172" s="19">
        <v>18281</v>
      </c>
      <c r="CG172" s="19">
        <v>18018</v>
      </c>
      <c r="CH172" s="49">
        <v>17369</v>
      </c>
      <c r="CI172" s="49">
        <v>17576</v>
      </c>
      <c r="CJ172" s="49">
        <v>17465</v>
      </c>
      <c r="CK172" s="49">
        <v>17526</v>
      </c>
      <c r="CL172" s="49">
        <v>17317</v>
      </c>
      <c r="CM172" s="49">
        <v>17054</v>
      </c>
      <c r="CN172" s="49">
        <v>16875</v>
      </c>
      <c r="CO172" s="17" t="s">
        <v>17</v>
      </c>
      <c r="CT172" t="s">
        <v>17</v>
      </c>
      <c r="CV172" t="s">
        <v>17</v>
      </c>
      <c r="CX172">
        <v>551100</v>
      </c>
      <c r="CY172">
        <v>555700</v>
      </c>
      <c r="CZ172">
        <v>552900</v>
      </c>
      <c r="DA172">
        <v>546000</v>
      </c>
      <c r="DB172">
        <v>543700</v>
      </c>
      <c r="DC172">
        <v>541200</v>
      </c>
      <c r="DD172">
        <v>538800</v>
      </c>
      <c r="DE172">
        <v>544800</v>
      </c>
      <c r="DF172">
        <v>551200</v>
      </c>
      <c r="DG172">
        <v>555400</v>
      </c>
      <c r="DH172">
        <v>556000</v>
      </c>
      <c r="DI172">
        <v>564300</v>
      </c>
      <c r="DJ172">
        <v>564200</v>
      </c>
      <c r="DK172">
        <v>562400</v>
      </c>
      <c r="DL172">
        <v>566500</v>
      </c>
      <c r="DM172">
        <v>562500</v>
      </c>
      <c r="DN172">
        <v>566000</v>
      </c>
      <c r="DO172">
        <v>568500</v>
      </c>
      <c r="DP172">
        <v>568500</v>
      </c>
      <c r="DQ172">
        <v>565000</v>
      </c>
      <c r="DR172">
        <v>562400</v>
      </c>
      <c r="DS172">
        <v>563600</v>
      </c>
      <c r="DT172">
        <v>566600</v>
      </c>
      <c r="DU172">
        <v>571400</v>
      </c>
      <c r="DV172">
        <v>575200</v>
      </c>
      <c r="DW172">
        <v>578500</v>
      </c>
      <c r="DX172">
        <v>577800</v>
      </c>
      <c r="DY172" s="19"/>
      <c r="DZ172" s="19"/>
      <c r="EA172" s="19"/>
      <c r="EB172" s="19"/>
      <c r="ED172" s="31">
        <f t="shared" si="54"/>
        <v>1.9196153148248955E-2</v>
      </c>
      <c r="EE172" s="31">
        <f t="shared" si="55"/>
        <v>1.8527982724491632E-2</v>
      </c>
      <c r="EF172" s="31">
        <f t="shared" si="56"/>
        <v>1.9296436968710435E-2</v>
      </c>
      <c r="EG172" s="31">
        <f t="shared" si="57"/>
        <v>1.7362637362637361E-2</v>
      </c>
      <c r="EH172" s="31">
        <f t="shared" si="58"/>
        <v>1.8350193121206549E-2</v>
      </c>
      <c r="EI172" s="31">
        <f t="shared" si="59"/>
        <v>1.6829268292682928E-2</v>
      </c>
      <c r="EJ172" s="31">
        <f t="shared" si="60"/>
        <v>1.5740534521158128E-2</v>
      </c>
      <c r="EK172" s="31">
        <f t="shared" si="61"/>
        <v>1.3731644640234948E-2</v>
      </c>
      <c r="EL172" s="31">
        <f t="shared" si="62"/>
        <v>1.5223149492017416E-2</v>
      </c>
      <c r="EM172" s="31">
        <f t="shared" si="63"/>
        <v>1.4935181850918256E-2</v>
      </c>
      <c r="EN172" s="31">
        <f t="shared" si="64"/>
        <v>1.7562949640287769E-2</v>
      </c>
      <c r="EO172" s="31">
        <f t="shared" si="65"/>
        <v>2.1844763423710792E-2</v>
      </c>
      <c r="EP172" s="31">
        <f t="shared" si="66"/>
        <v>3.2288195675292453E-2</v>
      </c>
      <c r="EQ172" s="31">
        <f t="shared" si="67"/>
        <v>3.4438122332859172E-2</v>
      </c>
      <c r="ER172" s="31">
        <f t="shared" si="68"/>
        <v>3.4923212709620476E-2</v>
      </c>
      <c r="ES172" s="31">
        <f t="shared" si="69"/>
        <v>3.3722666666666665E-2</v>
      </c>
      <c r="ET172" s="31">
        <f t="shared" si="70"/>
        <v>3.4968197879858658E-2</v>
      </c>
      <c r="EU172" s="31">
        <f t="shared" si="71"/>
        <v>3.1099384344766931E-2</v>
      </c>
      <c r="EV172" s="31">
        <f t="shared" si="72"/>
        <v>3.0930518909410731E-2</v>
      </c>
      <c r="EW172" s="31">
        <f t="shared" si="73"/>
        <v>2.9580530973451327E-2</v>
      </c>
      <c r="EX172" s="31">
        <f t="shared" si="74"/>
        <v>3.1850995732574681E-2</v>
      </c>
      <c r="EY172" s="31">
        <f t="shared" si="75"/>
        <v>3.0915542938254079E-2</v>
      </c>
      <c r="EZ172" s="31">
        <f t="shared" si="76"/>
        <v>3.2627956230144722E-2</v>
      </c>
      <c r="FA172" s="31">
        <f t="shared" si="77"/>
        <v>3.1419320966048304E-2</v>
      </c>
      <c r="FB172" s="50">
        <f t="shared" si="78"/>
        <v>3.3252781641168287E-2</v>
      </c>
      <c r="FC172" s="50">
        <f t="shared" si="79"/>
        <v>3.0024200518582542E-2</v>
      </c>
      <c r="FD172" s="50">
        <f t="shared" si="80"/>
        <v>3.0332294911734163E-2</v>
      </c>
    </row>
    <row r="173" spans="1:160" ht="15" x14ac:dyDescent="0.25">
      <c r="A173" s="17" t="s">
        <v>220</v>
      </c>
      <c r="B173" s="19">
        <v>876</v>
      </c>
      <c r="C173" s="19">
        <v>903</v>
      </c>
      <c r="D173" s="19">
        <v>910</v>
      </c>
      <c r="E173" s="19">
        <v>899</v>
      </c>
      <c r="F173" s="19">
        <v>914</v>
      </c>
      <c r="G173" s="19">
        <v>939</v>
      </c>
      <c r="H173" s="19">
        <v>919</v>
      </c>
      <c r="I173" s="19">
        <v>998</v>
      </c>
      <c r="J173" s="19">
        <v>1040</v>
      </c>
      <c r="K173" s="19">
        <v>1013</v>
      </c>
      <c r="L173" s="19">
        <v>970</v>
      </c>
      <c r="M173" s="19">
        <v>939</v>
      </c>
      <c r="N173" s="19">
        <v>904</v>
      </c>
      <c r="O173" s="19">
        <v>958</v>
      </c>
      <c r="P173" s="19">
        <v>992</v>
      </c>
      <c r="Q173" s="19">
        <v>988</v>
      </c>
      <c r="R173" s="19">
        <v>957</v>
      </c>
      <c r="S173" s="19">
        <v>911</v>
      </c>
      <c r="T173" s="19">
        <v>882</v>
      </c>
      <c r="U173" s="19">
        <v>938</v>
      </c>
      <c r="V173" s="19">
        <v>962</v>
      </c>
      <c r="W173" s="19">
        <v>943</v>
      </c>
      <c r="X173" s="19">
        <v>889</v>
      </c>
      <c r="Y173" s="19">
        <v>898</v>
      </c>
      <c r="Z173" s="19">
        <v>885</v>
      </c>
      <c r="AA173" s="19">
        <v>867</v>
      </c>
      <c r="AB173" s="19">
        <v>841</v>
      </c>
      <c r="AC173" s="19">
        <v>789</v>
      </c>
      <c r="AD173" s="19">
        <v>761</v>
      </c>
      <c r="AE173" s="19">
        <v>698</v>
      </c>
      <c r="AF173" s="19">
        <v>702</v>
      </c>
      <c r="AG173" s="19">
        <v>765</v>
      </c>
      <c r="AH173" s="19">
        <v>780</v>
      </c>
      <c r="AI173" s="19">
        <v>745</v>
      </c>
      <c r="AJ173" s="19">
        <v>770</v>
      </c>
      <c r="AK173" s="19">
        <v>750</v>
      </c>
      <c r="AL173" s="19">
        <v>779</v>
      </c>
      <c r="AM173" s="19">
        <v>822</v>
      </c>
      <c r="AN173" s="19">
        <v>844</v>
      </c>
      <c r="AO173" s="19">
        <v>884</v>
      </c>
      <c r="AP173" s="19">
        <v>921</v>
      </c>
      <c r="AQ173" s="19">
        <v>987</v>
      </c>
      <c r="AR173" s="19">
        <v>1118</v>
      </c>
      <c r="AS173" s="19">
        <v>1301</v>
      </c>
      <c r="AT173" s="19">
        <v>1508</v>
      </c>
      <c r="AU173" s="19">
        <v>1629</v>
      </c>
      <c r="AV173" s="19">
        <v>1671</v>
      </c>
      <c r="AW173" s="19">
        <v>1717</v>
      </c>
      <c r="AX173" s="19">
        <v>1676</v>
      </c>
      <c r="AY173" s="19">
        <v>1741</v>
      </c>
      <c r="AZ173" s="19">
        <v>1749</v>
      </c>
      <c r="BA173" s="19">
        <v>1769</v>
      </c>
      <c r="BB173" s="19">
        <v>1756</v>
      </c>
      <c r="BC173" s="19">
        <v>1767</v>
      </c>
      <c r="BD173" s="19">
        <v>1782</v>
      </c>
      <c r="BE173" s="19">
        <v>1879</v>
      </c>
      <c r="BF173" s="19">
        <v>1907</v>
      </c>
      <c r="BG173" s="19">
        <v>1859</v>
      </c>
      <c r="BH173" s="19">
        <v>1853</v>
      </c>
      <c r="BI173" s="19">
        <v>1720</v>
      </c>
      <c r="BJ173" s="19">
        <v>1661</v>
      </c>
      <c r="BK173" s="19">
        <v>1648</v>
      </c>
      <c r="BL173" s="19">
        <v>1661</v>
      </c>
      <c r="BM173" s="19">
        <v>1652</v>
      </c>
      <c r="BN173" s="19">
        <v>1646</v>
      </c>
      <c r="BO173" s="19">
        <v>1610</v>
      </c>
      <c r="BP173" s="19">
        <v>1600</v>
      </c>
      <c r="BQ173" s="19">
        <v>1642</v>
      </c>
      <c r="BR173" s="19">
        <v>1689</v>
      </c>
      <c r="BS173" s="19">
        <v>1658</v>
      </c>
      <c r="BT173" s="19">
        <v>1640</v>
      </c>
      <c r="BU173" s="19">
        <v>1593</v>
      </c>
      <c r="BV173" s="19">
        <v>1560</v>
      </c>
      <c r="BW173" s="19">
        <v>1584</v>
      </c>
      <c r="BX173" s="19">
        <v>1586</v>
      </c>
      <c r="BY173" s="19">
        <v>1594</v>
      </c>
      <c r="BZ173" s="19">
        <v>1527</v>
      </c>
      <c r="CA173" s="19">
        <v>1541</v>
      </c>
      <c r="CB173" s="19">
        <v>1508</v>
      </c>
      <c r="CC173" s="19">
        <v>1536</v>
      </c>
      <c r="CD173" s="19">
        <v>1574</v>
      </c>
      <c r="CE173" s="19">
        <v>1543</v>
      </c>
      <c r="CF173" s="19">
        <v>1546</v>
      </c>
      <c r="CG173" s="19">
        <v>1499</v>
      </c>
      <c r="CH173" s="49">
        <v>1444</v>
      </c>
      <c r="CI173" s="49">
        <v>1496</v>
      </c>
      <c r="CJ173" s="49">
        <v>1479</v>
      </c>
      <c r="CK173" s="49">
        <v>1515</v>
      </c>
      <c r="CL173" s="49">
        <v>1496</v>
      </c>
      <c r="CM173" s="49">
        <v>1479</v>
      </c>
      <c r="CN173" s="49">
        <v>1476</v>
      </c>
      <c r="CO173" s="17" t="s">
        <v>220</v>
      </c>
      <c r="CT173" t="s">
        <v>220</v>
      </c>
      <c r="CV173" t="s">
        <v>220</v>
      </c>
      <c r="CX173">
        <v>45100</v>
      </c>
      <c r="CY173">
        <v>46000</v>
      </c>
      <c r="CZ173">
        <v>46200</v>
      </c>
      <c r="DA173">
        <v>46600</v>
      </c>
      <c r="DB173">
        <v>46200</v>
      </c>
      <c r="DC173">
        <v>47000</v>
      </c>
      <c r="DD173">
        <v>47400</v>
      </c>
      <c r="DE173">
        <v>48100</v>
      </c>
      <c r="DF173">
        <v>48800</v>
      </c>
      <c r="DG173">
        <v>48800</v>
      </c>
      <c r="DH173">
        <v>49500</v>
      </c>
      <c r="DI173">
        <v>49200</v>
      </c>
      <c r="DJ173">
        <v>50100</v>
      </c>
      <c r="DK173">
        <v>51100</v>
      </c>
      <c r="DL173">
        <v>50600</v>
      </c>
      <c r="DM173">
        <v>50000</v>
      </c>
      <c r="DN173">
        <v>48000</v>
      </c>
      <c r="DO173">
        <v>49100</v>
      </c>
      <c r="DP173">
        <v>49900</v>
      </c>
      <c r="DQ173">
        <v>49100</v>
      </c>
      <c r="DR173">
        <v>52100</v>
      </c>
      <c r="DS173">
        <v>51200</v>
      </c>
      <c r="DT173">
        <v>52200</v>
      </c>
      <c r="DU173">
        <v>51300</v>
      </c>
      <c r="DV173">
        <v>51100</v>
      </c>
      <c r="DW173">
        <v>51900</v>
      </c>
      <c r="DX173">
        <v>52100</v>
      </c>
      <c r="DY173" s="19"/>
      <c r="DZ173" s="19"/>
      <c r="EA173" s="19"/>
      <c r="EB173" s="19"/>
      <c r="ED173" s="31">
        <f t="shared" si="54"/>
        <v>2.2461197339246119E-2</v>
      </c>
      <c r="EE173" s="31">
        <f t="shared" si="55"/>
        <v>1.965217391304348E-2</v>
      </c>
      <c r="EF173" s="31">
        <f t="shared" si="56"/>
        <v>2.1385281385281386E-2</v>
      </c>
      <c r="EG173" s="31">
        <f t="shared" si="57"/>
        <v>1.8927038626609442E-2</v>
      </c>
      <c r="EH173" s="31">
        <f t="shared" si="58"/>
        <v>2.0411255411255411E-2</v>
      </c>
      <c r="EI173" s="31">
        <f t="shared" si="59"/>
        <v>1.8829787234042553E-2</v>
      </c>
      <c r="EJ173" s="31">
        <f t="shared" si="60"/>
        <v>1.6645569620253164E-2</v>
      </c>
      <c r="EK173" s="31">
        <f t="shared" si="61"/>
        <v>1.4594594594594595E-2</v>
      </c>
      <c r="EL173" s="31">
        <f t="shared" si="62"/>
        <v>1.526639344262295E-2</v>
      </c>
      <c r="EM173" s="31">
        <f t="shared" si="63"/>
        <v>1.5963114754098361E-2</v>
      </c>
      <c r="EN173" s="31">
        <f t="shared" si="64"/>
        <v>1.7858585858585858E-2</v>
      </c>
      <c r="EO173" s="31">
        <f t="shared" si="65"/>
        <v>2.2723577235772358E-2</v>
      </c>
      <c r="EP173" s="31">
        <f t="shared" si="66"/>
        <v>3.2514970059880237E-2</v>
      </c>
      <c r="EQ173" s="31">
        <f t="shared" si="67"/>
        <v>3.2798434442270062E-2</v>
      </c>
      <c r="ER173" s="31">
        <f t="shared" si="68"/>
        <v>3.4960474308300397E-2</v>
      </c>
      <c r="ES173" s="31">
        <f t="shared" si="69"/>
        <v>3.5639999999999998E-2</v>
      </c>
      <c r="ET173" s="31">
        <f t="shared" si="70"/>
        <v>3.8729166666666669E-2</v>
      </c>
      <c r="EU173" s="31">
        <f t="shared" si="71"/>
        <v>3.3828920570264764E-2</v>
      </c>
      <c r="EV173" s="31">
        <f t="shared" si="72"/>
        <v>3.31062124248497E-2</v>
      </c>
      <c r="EW173" s="31">
        <f t="shared" si="73"/>
        <v>3.2586558044806514E-2</v>
      </c>
      <c r="EX173" s="31">
        <f t="shared" si="74"/>
        <v>3.1823416506717848E-2</v>
      </c>
      <c r="EY173" s="31">
        <f t="shared" si="75"/>
        <v>3.0468749999999999E-2</v>
      </c>
      <c r="EZ173" s="31">
        <f t="shared" si="76"/>
        <v>3.0536398467432949E-2</v>
      </c>
      <c r="FA173" s="31">
        <f t="shared" si="77"/>
        <v>2.9395711500974659E-2</v>
      </c>
      <c r="FB173" s="50">
        <f t="shared" si="78"/>
        <v>3.0195694716242661E-2</v>
      </c>
      <c r="FC173" s="50">
        <f t="shared" si="79"/>
        <v>2.7822736030828518E-2</v>
      </c>
      <c r="FD173" s="50">
        <f t="shared" si="80"/>
        <v>2.9078694817658349E-2</v>
      </c>
    </row>
    <row r="174" spans="1:160" ht="15" x14ac:dyDescent="0.25">
      <c r="A174" s="17" t="s">
        <v>221</v>
      </c>
      <c r="B174" s="19">
        <v>760</v>
      </c>
      <c r="C174" s="19">
        <v>727</v>
      </c>
      <c r="D174" s="19">
        <v>765</v>
      </c>
      <c r="E174" s="19">
        <v>719</v>
      </c>
      <c r="F174" s="19">
        <v>761</v>
      </c>
      <c r="G174" s="19">
        <v>830</v>
      </c>
      <c r="H174" s="19">
        <v>841</v>
      </c>
      <c r="I174" s="19">
        <v>914</v>
      </c>
      <c r="J174" s="19">
        <v>956</v>
      </c>
      <c r="K174" s="19">
        <v>986</v>
      </c>
      <c r="L174" s="19">
        <v>956</v>
      </c>
      <c r="M174" s="19">
        <v>922</v>
      </c>
      <c r="N174" s="19">
        <v>919</v>
      </c>
      <c r="O174" s="19">
        <v>926</v>
      </c>
      <c r="P174" s="19">
        <v>912</v>
      </c>
      <c r="Q174" s="19">
        <v>915</v>
      </c>
      <c r="R174" s="19">
        <v>891</v>
      </c>
      <c r="S174" s="19">
        <v>916</v>
      </c>
      <c r="T174" s="19">
        <v>962</v>
      </c>
      <c r="U174" s="19">
        <v>988</v>
      </c>
      <c r="V174" s="19">
        <v>1023</v>
      </c>
      <c r="W174" s="19">
        <v>1033</v>
      </c>
      <c r="X174" s="19">
        <v>1014</v>
      </c>
      <c r="Y174" s="19">
        <v>988</v>
      </c>
      <c r="Z174" s="19">
        <v>898</v>
      </c>
      <c r="AA174" s="19">
        <v>919</v>
      </c>
      <c r="AB174" s="19">
        <v>923</v>
      </c>
      <c r="AC174" s="19">
        <v>880</v>
      </c>
      <c r="AD174" s="19">
        <v>869</v>
      </c>
      <c r="AE174" s="19">
        <v>846</v>
      </c>
      <c r="AF174" s="19">
        <v>857</v>
      </c>
      <c r="AG174" s="19">
        <v>932</v>
      </c>
      <c r="AH174" s="19">
        <v>942</v>
      </c>
      <c r="AI174" s="19">
        <v>954</v>
      </c>
      <c r="AJ174" s="19">
        <v>927</v>
      </c>
      <c r="AK174" s="19">
        <v>940</v>
      </c>
      <c r="AL174" s="19">
        <v>885</v>
      </c>
      <c r="AM174" s="19">
        <v>921</v>
      </c>
      <c r="AN174" s="19">
        <v>988</v>
      </c>
      <c r="AO174" s="19">
        <v>1002</v>
      </c>
      <c r="AP174" s="19">
        <v>1132</v>
      </c>
      <c r="AQ174" s="19">
        <v>1352</v>
      </c>
      <c r="AR174" s="19">
        <v>1543</v>
      </c>
      <c r="AS174" s="19">
        <v>1719</v>
      </c>
      <c r="AT174" s="19">
        <v>2003</v>
      </c>
      <c r="AU174" s="19">
        <v>2070</v>
      </c>
      <c r="AV174" s="19">
        <v>2122</v>
      </c>
      <c r="AW174" s="19">
        <v>2107</v>
      </c>
      <c r="AX174" s="19">
        <v>2068</v>
      </c>
      <c r="AY174" s="19">
        <v>2027</v>
      </c>
      <c r="AZ174" s="19">
        <v>2005</v>
      </c>
      <c r="BA174" s="19">
        <v>1931</v>
      </c>
      <c r="BB174" s="19">
        <v>1929</v>
      </c>
      <c r="BC174" s="19">
        <v>1918</v>
      </c>
      <c r="BD174" s="19">
        <v>1901</v>
      </c>
      <c r="BE174" s="19">
        <v>2058</v>
      </c>
      <c r="BF174" s="19">
        <v>2033</v>
      </c>
      <c r="BG174" s="19">
        <v>1924</v>
      </c>
      <c r="BH174" s="19">
        <v>1901</v>
      </c>
      <c r="BI174" s="19">
        <v>1802</v>
      </c>
      <c r="BJ174" s="19">
        <v>1696</v>
      </c>
      <c r="BK174" s="19">
        <v>1688</v>
      </c>
      <c r="BL174" s="19">
        <v>1720</v>
      </c>
      <c r="BM174" s="19">
        <v>1691</v>
      </c>
      <c r="BN174" s="19">
        <v>1594</v>
      </c>
      <c r="BO174" s="19">
        <v>1577</v>
      </c>
      <c r="BP174" s="19">
        <v>1686</v>
      </c>
      <c r="BQ174" s="19">
        <v>1839</v>
      </c>
      <c r="BR174" s="19">
        <v>1813</v>
      </c>
      <c r="BS174" s="19">
        <v>1785</v>
      </c>
      <c r="BT174" s="19">
        <v>1802</v>
      </c>
      <c r="BU174" s="19">
        <v>1772</v>
      </c>
      <c r="BV174" s="19">
        <v>1754</v>
      </c>
      <c r="BW174" s="19">
        <v>1843</v>
      </c>
      <c r="BX174" s="19">
        <v>1888</v>
      </c>
      <c r="BY174" s="19">
        <v>1884</v>
      </c>
      <c r="BZ174" s="19">
        <v>1833</v>
      </c>
      <c r="CA174" s="19">
        <v>1875</v>
      </c>
      <c r="CB174" s="19">
        <v>1844</v>
      </c>
      <c r="CC174" s="19">
        <v>1982</v>
      </c>
      <c r="CD174" s="19">
        <v>1982</v>
      </c>
      <c r="CE174" s="19">
        <v>1964</v>
      </c>
      <c r="CF174" s="19">
        <v>1876</v>
      </c>
      <c r="CG174" s="19">
        <v>1829</v>
      </c>
      <c r="CH174" s="49">
        <v>1857</v>
      </c>
      <c r="CI174" s="49">
        <v>1859</v>
      </c>
      <c r="CJ174" s="49">
        <v>1842</v>
      </c>
      <c r="CK174" s="49">
        <v>1764</v>
      </c>
      <c r="CL174" s="49">
        <v>1830</v>
      </c>
      <c r="CM174" s="49">
        <v>1779</v>
      </c>
      <c r="CN174" s="49">
        <v>1734</v>
      </c>
      <c r="CO174" s="17" t="s">
        <v>221</v>
      </c>
      <c r="CT174" t="s">
        <v>221</v>
      </c>
      <c r="CV174" t="s">
        <v>221</v>
      </c>
      <c r="CX174">
        <v>46800</v>
      </c>
      <c r="CY174">
        <v>46800</v>
      </c>
      <c r="CZ174">
        <v>46300</v>
      </c>
      <c r="DA174">
        <v>46500</v>
      </c>
      <c r="DB174">
        <v>46600</v>
      </c>
      <c r="DC174">
        <v>46200</v>
      </c>
      <c r="DD174">
        <v>47200</v>
      </c>
      <c r="DE174">
        <v>47500</v>
      </c>
      <c r="DF174">
        <v>46400</v>
      </c>
      <c r="DG174">
        <v>48200</v>
      </c>
      <c r="DH174">
        <v>49000</v>
      </c>
      <c r="DI174">
        <v>48400</v>
      </c>
      <c r="DJ174">
        <v>49400</v>
      </c>
      <c r="DK174">
        <v>50700</v>
      </c>
      <c r="DL174">
        <v>51200</v>
      </c>
      <c r="DM174">
        <v>51400</v>
      </c>
      <c r="DN174">
        <v>51100</v>
      </c>
      <c r="DO174">
        <v>50300</v>
      </c>
      <c r="DP174">
        <v>47300</v>
      </c>
      <c r="DQ174">
        <v>48200</v>
      </c>
      <c r="DR174">
        <v>47300</v>
      </c>
      <c r="DS174">
        <v>46900</v>
      </c>
      <c r="DT174">
        <v>49100</v>
      </c>
      <c r="DU174">
        <v>46800</v>
      </c>
      <c r="DV174">
        <v>46700</v>
      </c>
      <c r="DW174">
        <v>48800</v>
      </c>
      <c r="DX174">
        <v>46200</v>
      </c>
      <c r="DY174" s="19"/>
      <c r="DZ174" s="19"/>
      <c r="EA174" s="19"/>
      <c r="EB174" s="19"/>
      <c r="ED174" s="31">
        <f t="shared" si="54"/>
        <v>2.1068376068376068E-2</v>
      </c>
      <c r="EE174" s="31">
        <f t="shared" si="55"/>
        <v>1.9636752136752138E-2</v>
      </c>
      <c r="EF174" s="31">
        <f t="shared" si="56"/>
        <v>1.976241900647948E-2</v>
      </c>
      <c r="EG174" s="31">
        <f t="shared" si="57"/>
        <v>2.0688172043010752E-2</v>
      </c>
      <c r="EH174" s="31">
        <f t="shared" si="58"/>
        <v>2.2167381974248928E-2</v>
      </c>
      <c r="EI174" s="31">
        <f t="shared" si="59"/>
        <v>1.9437229437229437E-2</v>
      </c>
      <c r="EJ174" s="31">
        <f t="shared" si="60"/>
        <v>1.864406779661017E-2</v>
      </c>
      <c r="EK174" s="31">
        <f t="shared" si="61"/>
        <v>1.8042105263157894E-2</v>
      </c>
      <c r="EL174" s="31">
        <f t="shared" si="62"/>
        <v>2.0560344827586206E-2</v>
      </c>
      <c r="EM174" s="31">
        <f t="shared" si="63"/>
        <v>1.8360995850622407E-2</v>
      </c>
      <c r="EN174" s="31">
        <f t="shared" si="64"/>
        <v>2.0448979591836735E-2</v>
      </c>
      <c r="EO174" s="31">
        <f t="shared" si="65"/>
        <v>3.1880165289256197E-2</v>
      </c>
      <c r="EP174" s="31">
        <f t="shared" si="66"/>
        <v>4.1902834008097169E-2</v>
      </c>
      <c r="EQ174" s="31">
        <f t="shared" si="67"/>
        <v>4.0788954635108482E-2</v>
      </c>
      <c r="ER174" s="31">
        <f t="shared" si="68"/>
        <v>3.7714843749999998E-2</v>
      </c>
      <c r="ES174" s="31">
        <f t="shared" si="69"/>
        <v>3.6984435797665367E-2</v>
      </c>
      <c r="ET174" s="31">
        <f t="shared" si="70"/>
        <v>3.7651663405088062E-2</v>
      </c>
      <c r="EU174" s="31">
        <f t="shared" si="71"/>
        <v>3.3717693836978133E-2</v>
      </c>
      <c r="EV174" s="31">
        <f t="shared" si="72"/>
        <v>3.5750528541226213E-2</v>
      </c>
      <c r="EW174" s="31">
        <f t="shared" si="73"/>
        <v>3.4979253112033197E-2</v>
      </c>
      <c r="EX174" s="31">
        <f t="shared" si="74"/>
        <v>3.7737843551797039E-2</v>
      </c>
      <c r="EY174" s="31">
        <f t="shared" si="75"/>
        <v>3.7398720682302773E-2</v>
      </c>
      <c r="EZ174" s="31">
        <f t="shared" si="76"/>
        <v>3.8370672097759677E-2</v>
      </c>
      <c r="FA174" s="31">
        <f t="shared" si="77"/>
        <v>3.9401709401709402E-2</v>
      </c>
      <c r="FB174" s="50">
        <f t="shared" si="78"/>
        <v>4.2055674518201282E-2</v>
      </c>
      <c r="FC174" s="50">
        <f t="shared" si="79"/>
        <v>3.8053278688524587E-2</v>
      </c>
      <c r="FD174" s="50">
        <f t="shared" si="80"/>
        <v>3.8181818181818185E-2</v>
      </c>
    </row>
    <row r="175" spans="1:160" ht="15" x14ac:dyDescent="0.25">
      <c r="A175" s="17" t="s">
        <v>222</v>
      </c>
      <c r="B175" s="19">
        <v>2785</v>
      </c>
      <c r="C175" s="19">
        <v>2712</v>
      </c>
      <c r="D175" s="19">
        <v>2783</v>
      </c>
      <c r="E175" s="19">
        <v>2602</v>
      </c>
      <c r="F175" s="19">
        <v>2645</v>
      </c>
      <c r="G175" s="19">
        <v>2845</v>
      </c>
      <c r="H175" s="19">
        <v>3038</v>
      </c>
      <c r="I175" s="19">
        <v>3310</v>
      </c>
      <c r="J175" s="19">
        <v>3393</v>
      </c>
      <c r="K175" s="19">
        <v>3259</v>
      </c>
      <c r="L175" s="19">
        <v>2942</v>
      </c>
      <c r="M175" s="19">
        <v>2775</v>
      </c>
      <c r="N175" s="19">
        <v>2717</v>
      </c>
      <c r="O175" s="19">
        <v>2677</v>
      </c>
      <c r="P175" s="19">
        <v>2627</v>
      </c>
      <c r="Q175" s="19">
        <v>2631</v>
      </c>
      <c r="R175" s="19">
        <v>2623</v>
      </c>
      <c r="S175" s="19">
        <v>2780</v>
      </c>
      <c r="T175" s="19">
        <v>2816</v>
      </c>
      <c r="U175" s="19">
        <v>3043</v>
      </c>
      <c r="V175" s="19">
        <v>3078</v>
      </c>
      <c r="W175" s="19">
        <v>2938</v>
      </c>
      <c r="X175" s="19">
        <v>2534</v>
      </c>
      <c r="Y175" s="19">
        <v>2305</v>
      </c>
      <c r="Z175" s="19">
        <v>2161</v>
      </c>
      <c r="AA175" s="19">
        <v>2213</v>
      </c>
      <c r="AB175" s="19">
        <v>2149</v>
      </c>
      <c r="AC175" s="19">
        <v>1904</v>
      </c>
      <c r="AD175" s="19">
        <v>1965</v>
      </c>
      <c r="AE175" s="19">
        <v>2169</v>
      </c>
      <c r="AF175" s="19">
        <v>2296</v>
      </c>
      <c r="AG175" s="19">
        <v>2510</v>
      </c>
      <c r="AH175" s="19">
        <v>2546</v>
      </c>
      <c r="AI175" s="19">
        <v>2419</v>
      </c>
      <c r="AJ175" s="19">
        <v>2163</v>
      </c>
      <c r="AK175" s="19">
        <v>2109</v>
      </c>
      <c r="AL175" s="19">
        <v>2002</v>
      </c>
      <c r="AM175" s="19">
        <v>2083</v>
      </c>
      <c r="AN175" s="19">
        <v>2156</v>
      </c>
      <c r="AO175" s="19">
        <v>2212</v>
      </c>
      <c r="AP175" s="19">
        <v>2400</v>
      </c>
      <c r="AQ175" s="19">
        <v>2867</v>
      </c>
      <c r="AR175" s="19">
        <v>3198</v>
      </c>
      <c r="AS175" s="19">
        <v>3639</v>
      </c>
      <c r="AT175" s="19">
        <v>4150</v>
      </c>
      <c r="AU175" s="19">
        <v>4238</v>
      </c>
      <c r="AV175" s="19">
        <v>3901</v>
      </c>
      <c r="AW175" s="19">
        <v>3773</v>
      </c>
      <c r="AX175" s="19">
        <v>3706</v>
      </c>
      <c r="AY175" s="19">
        <v>3626</v>
      </c>
      <c r="AZ175" s="19">
        <v>3633</v>
      </c>
      <c r="BA175" s="19">
        <v>3471</v>
      </c>
      <c r="BB175" s="19">
        <v>3632</v>
      </c>
      <c r="BC175" s="19">
        <v>3910</v>
      </c>
      <c r="BD175" s="19">
        <v>4114</v>
      </c>
      <c r="BE175" s="19">
        <v>4448</v>
      </c>
      <c r="BF175" s="19">
        <v>4534</v>
      </c>
      <c r="BG175" s="19">
        <v>4472</v>
      </c>
      <c r="BH175" s="19">
        <v>4124</v>
      </c>
      <c r="BI175" s="19">
        <v>3865</v>
      </c>
      <c r="BJ175" s="19">
        <v>3724</v>
      </c>
      <c r="BK175" s="19">
        <v>3652</v>
      </c>
      <c r="BL175" s="19">
        <v>3613</v>
      </c>
      <c r="BM175" s="19">
        <v>3275</v>
      </c>
      <c r="BN175" s="19">
        <v>3513</v>
      </c>
      <c r="BO175" s="19">
        <v>3882</v>
      </c>
      <c r="BP175" s="19">
        <v>4440</v>
      </c>
      <c r="BQ175" s="19">
        <v>4748</v>
      </c>
      <c r="BR175" s="19">
        <v>4790</v>
      </c>
      <c r="BS175" s="19">
        <v>4574</v>
      </c>
      <c r="BT175" s="19">
        <v>4149</v>
      </c>
      <c r="BU175" s="19">
        <v>3767</v>
      </c>
      <c r="BV175" s="19">
        <v>3731</v>
      </c>
      <c r="BW175" s="19">
        <v>3767</v>
      </c>
      <c r="BX175" s="19">
        <v>3758</v>
      </c>
      <c r="BY175" s="19">
        <v>3498</v>
      </c>
      <c r="BZ175" s="19">
        <v>3508</v>
      </c>
      <c r="CA175" s="19">
        <v>3889</v>
      </c>
      <c r="CB175" s="19">
        <v>4112</v>
      </c>
      <c r="CC175" s="19">
        <v>4351</v>
      </c>
      <c r="CD175" s="19">
        <v>4427</v>
      </c>
      <c r="CE175" s="19">
        <v>4433</v>
      </c>
      <c r="CF175" s="19">
        <v>3993</v>
      </c>
      <c r="CG175" s="19">
        <v>3777</v>
      </c>
      <c r="CH175" s="49">
        <v>3815</v>
      </c>
      <c r="CI175" s="49">
        <v>3750</v>
      </c>
      <c r="CJ175" s="49">
        <v>3788</v>
      </c>
      <c r="CK175" s="49">
        <v>3566</v>
      </c>
      <c r="CL175" s="49">
        <v>3621</v>
      </c>
      <c r="CM175" s="49">
        <v>3911</v>
      </c>
      <c r="CN175" s="49">
        <v>4113</v>
      </c>
      <c r="CO175" s="17" t="s">
        <v>222</v>
      </c>
      <c r="CT175" t="s">
        <v>222</v>
      </c>
      <c r="CV175" t="s">
        <v>222</v>
      </c>
      <c r="CX175">
        <v>108400</v>
      </c>
      <c r="CY175">
        <v>108600</v>
      </c>
      <c r="CZ175">
        <v>108300</v>
      </c>
      <c r="DA175">
        <v>109500</v>
      </c>
      <c r="DB175">
        <v>111200</v>
      </c>
      <c r="DC175">
        <v>110600</v>
      </c>
      <c r="DD175">
        <v>111200</v>
      </c>
      <c r="DE175">
        <v>111800</v>
      </c>
      <c r="DF175">
        <v>113600</v>
      </c>
      <c r="DG175">
        <v>114500</v>
      </c>
      <c r="DH175">
        <v>113900</v>
      </c>
      <c r="DI175">
        <v>111700</v>
      </c>
      <c r="DJ175">
        <v>111900</v>
      </c>
      <c r="DK175">
        <v>112500</v>
      </c>
      <c r="DL175">
        <v>114100</v>
      </c>
      <c r="DM175">
        <v>115800</v>
      </c>
      <c r="DN175">
        <v>114200</v>
      </c>
      <c r="DO175">
        <v>113900</v>
      </c>
      <c r="DP175">
        <v>113700</v>
      </c>
      <c r="DQ175">
        <v>113000</v>
      </c>
      <c r="DR175">
        <v>112500</v>
      </c>
      <c r="DS175">
        <v>112700</v>
      </c>
      <c r="DT175">
        <v>112100</v>
      </c>
      <c r="DU175">
        <v>113500</v>
      </c>
      <c r="DV175">
        <v>114500</v>
      </c>
      <c r="DW175">
        <v>113600</v>
      </c>
      <c r="DX175">
        <v>112000</v>
      </c>
      <c r="DY175" s="19"/>
      <c r="DZ175" s="19"/>
      <c r="EA175" s="19"/>
      <c r="EB175" s="19"/>
      <c r="ED175" s="31">
        <f t="shared" si="54"/>
        <v>3.0064575645756458E-2</v>
      </c>
      <c r="EE175" s="31">
        <f t="shared" si="55"/>
        <v>2.501841620626151E-2</v>
      </c>
      <c r="EF175" s="31">
        <f t="shared" si="56"/>
        <v>2.4293628808864265E-2</v>
      </c>
      <c r="EG175" s="31">
        <f t="shared" si="57"/>
        <v>2.571689497716895E-2</v>
      </c>
      <c r="EH175" s="31">
        <f t="shared" si="58"/>
        <v>2.6420863309352519E-2</v>
      </c>
      <c r="EI175" s="31">
        <f t="shared" si="59"/>
        <v>1.953887884267631E-2</v>
      </c>
      <c r="EJ175" s="31">
        <f t="shared" si="60"/>
        <v>1.7122302158273383E-2</v>
      </c>
      <c r="EK175" s="31">
        <f t="shared" si="61"/>
        <v>2.0536672629695885E-2</v>
      </c>
      <c r="EL175" s="31">
        <f t="shared" si="62"/>
        <v>2.1294014084507044E-2</v>
      </c>
      <c r="EM175" s="31">
        <f t="shared" si="63"/>
        <v>1.7484716157205239E-2</v>
      </c>
      <c r="EN175" s="31">
        <f t="shared" si="64"/>
        <v>1.942054433713784E-2</v>
      </c>
      <c r="EO175" s="31">
        <f t="shared" si="65"/>
        <v>2.8630259623992838E-2</v>
      </c>
      <c r="EP175" s="31">
        <f t="shared" si="66"/>
        <v>3.7873100983020554E-2</v>
      </c>
      <c r="EQ175" s="31">
        <f t="shared" si="67"/>
        <v>3.294222222222222E-2</v>
      </c>
      <c r="ER175" s="31">
        <f t="shared" si="68"/>
        <v>3.0420683610867659E-2</v>
      </c>
      <c r="ES175" s="31">
        <f t="shared" si="69"/>
        <v>3.552677029360967E-2</v>
      </c>
      <c r="ET175" s="31">
        <f t="shared" si="70"/>
        <v>3.9159369527145362E-2</v>
      </c>
      <c r="EU175" s="31">
        <f t="shared" si="71"/>
        <v>3.2695346795434593E-2</v>
      </c>
      <c r="EV175" s="31">
        <f t="shared" si="72"/>
        <v>2.880386983289358E-2</v>
      </c>
      <c r="EW175" s="31">
        <f t="shared" si="73"/>
        <v>3.9292035398230091E-2</v>
      </c>
      <c r="EX175" s="31">
        <f t="shared" si="74"/>
        <v>4.0657777777777779E-2</v>
      </c>
      <c r="EY175" s="31">
        <f t="shared" si="75"/>
        <v>3.3105590062111799E-2</v>
      </c>
      <c r="EZ175" s="31">
        <f t="shared" si="76"/>
        <v>3.1204281891168601E-2</v>
      </c>
      <c r="FA175" s="31">
        <f t="shared" si="77"/>
        <v>3.6229074889867839E-2</v>
      </c>
      <c r="FB175" s="50">
        <f t="shared" si="78"/>
        <v>3.8716157205240173E-2</v>
      </c>
      <c r="FC175" s="50">
        <f t="shared" si="79"/>
        <v>3.3582746478873236E-2</v>
      </c>
      <c r="FD175" s="50">
        <f t="shared" si="80"/>
        <v>3.1839285714285716E-2</v>
      </c>
    </row>
    <row r="176" spans="1:160" ht="15" x14ac:dyDescent="0.25">
      <c r="A176" s="17" t="s">
        <v>223</v>
      </c>
      <c r="B176" s="19">
        <v>3700</v>
      </c>
      <c r="C176" s="19">
        <v>3789</v>
      </c>
      <c r="D176" s="19">
        <v>3715</v>
      </c>
      <c r="E176" s="19">
        <v>3889</v>
      </c>
      <c r="F176" s="19">
        <v>3952</v>
      </c>
      <c r="G176" s="19">
        <v>3782</v>
      </c>
      <c r="H176" s="19">
        <v>3740</v>
      </c>
      <c r="I176" s="19">
        <v>3794</v>
      </c>
      <c r="J176" s="19">
        <v>3919</v>
      </c>
      <c r="K176" s="19">
        <v>3817</v>
      </c>
      <c r="L176" s="19">
        <v>3764</v>
      </c>
      <c r="M176" s="19">
        <v>3720</v>
      </c>
      <c r="N176" s="19">
        <v>3649</v>
      </c>
      <c r="O176" s="19">
        <v>3774</v>
      </c>
      <c r="P176" s="19">
        <v>3833</v>
      </c>
      <c r="Q176" s="19">
        <v>3948</v>
      </c>
      <c r="R176" s="19">
        <v>3843</v>
      </c>
      <c r="S176" s="19">
        <v>3683</v>
      </c>
      <c r="T176" s="19">
        <v>3508</v>
      </c>
      <c r="U176" s="19">
        <v>3554</v>
      </c>
      <c r="V176" s="19">
        <v>3575</v>
      </c>
      <c r="W176" s="19">
        <v>3509</v>
      </c>
      <c r="X176" s="19">
        <v>3327</v>
      </c>
      <c r="Y176" s="19">
        <v>3293</v>
      </c>
      <c r="Z176" s="19">
        <v>3278</v>
      </c>
      <c r="AA176" s="19">
        <v>3199</v>
      </c>
      <c r="AB176" s="19">
        <v>3219</v>
      </c>
      <c r="AC176" s="19">
        <v>3028</v>
      </c>
      <c r="AD176" s="19">
        <v>2974</v>
      </c>
      <c r="AE176" s="19">
        <v>2900</v>
      </c>
      <c r="AF176" s="19">
        <v>2907</v>
      </c>
      <c r="AG176" s="19">
        <v>2858</v>
      </c>
      <c r="AH176" s="19">
        <v>2888</v>
      </c>
      <c r="AI176" s="19">
        <v>2873</v>
      </c>
      <c r="AJ176" s="19">
        <v>2771</v>
      </c>
      <c r="AK176" s="19">
        <v>2739</v>
      </c>
      <c r="AL176" s="19">
        <v>2786</v>
      </c>
      <c r="AM176" s="19">
        <v>2877</v>
      </c>
      <c r="AN176" s="19">
        <v>3120</v>
      </c>
      <c r="AO176" s="19">
        <v>3119</v>
      </c>
      <c r="AP176" s="19">
        <v>3162</v>
      </c>
      <c r="AQ176" s="19">
        <v>3366</v>
      </c>
      <c r="AR176" s="19">
        <v>3748</v>
      </c>
      <c r="AS176" s="19">
        <v>4215</v>
      </c>
      <c r="AT176" s="19">
        <v>4919</v>
      </c>
      <c r="AU176" s="19">
        <v>5348</v>
      </c>
      <c r="AV176" s="19">
        <v>5597</v>
      </c>
      <c r="AW176" s="19">
        <v>5710</v>
      </c>
      <c r="AX176" s="19">
        <v>5705</v>
      </c>
      <c r="AY176" s="19">
        <v>5971</v>
      </c>
      <c r="AZ176" s="19">
        <v>5993</v>
      </c>
      <c r="BA176" s="19">
        <v>6106</v>
      </c>
      <c r="BB176" s="19">
        <v>6252</v>
      </c>
      <c r="BC176" s="19">
        <v>6152</v>
      </c>
      <c r="BD176" s="19">
        <v>6145</v>
      </c>
      <c r="BE176" s="19">
        <v>6432</v>
      </c>
      <c r="BF176" s="19">
        <v>6475</v>
      </c>
      <c r="BG176" s="19">
        <v>6372</v>
      </c>
      <c r="BH176" s="19">
        <v>6097</v>
      </c>
      <c r="BI176" s="19">
        <v>5888</v>
      </c>
      <c r="BJ176" s="19">
        <v>5502</v>
      </c>
      <c r="BK176" s="19">
        <v>5495</v>
      </c>
      <c r="BL176" s="19">
        <v>5460</v>
      </c>
      <c r="BM176" s="19">
        <v>5397</v>
      </c>
      <c r="BN176" s="19">
        <v>5273</v>
      </c>
      <c r="BO176" s="19">
        <v>5109</v>
      </c>
      <c r="BP176" s="19">
        <v>4936</v>
      </c>
      <c r="BQ176" s="19">
        <v>4958</v>
      </c>
      <c r="BR176" s="19">
        <v>5104</v>
      </c>
      <c r="BS176" s="19">
        <v>4982</v>
      </c>
      <c r="BT176" s="19">
        <v>5058</v>
      </c>
      <c r="BU176" s="19">
        <v>4899</v>
      </c>
      <c r="BV176" s="19">
        <v>4802</v>
      </c>
      <c r="BW176" s="19">
        <v>4923</v>
      </c>
      <c r="BX176" s="19">
        <v>5089</v>
      </c>
      <c r="BY176" s="19">
        <v>5229</v>
      </c>
      <c r="BZ176" s="19">
        <v>5290</v>
      </c>
      <c r="CA176" s="19">
        <v>5195</v>
      </c>
      <c r="CB176" s="19">
        <v>5190</v>
      </c>
      <c r="CC176" s="19">
        <v>5354</v>
      </c>
      <c r="CD176" s="19">
        <v>5535</v>
      </c>
      <c r="CE176" s="19">
        <v>5472</v>
      </c>
      <c r="CF176" s="19">
        <v>5299</v>
      </c>
      <c r="CG176" s="19">
        <v>5213</v>
      </c>
      <c r="CH176" s="49">
        <v>5023</v>
      </c>
      <c r="CI176" s="49">
        <v>5063</v>
      </c>
      <c r="CJ176" s="49">
        <v>4999</v>
      </c>
      <c r="CK176" s="49">
        <v>4957</v>
      </c>
      <c r="CL176" s="49">
        <v>4993</v>
      </c>
      <c r="CM176" s="49">
        <v>4896</v>
      </c>
      <c r="CN176" s="49">
        <v>4811</v>
      </c>
      <c r="CO176" s="17" t="s">
        <v>223</v>
      </c>
      <c r="CT176" t="s">
        <v>223</v>
      </c>
      <c r="CV176" t="s">
        <v>223</v>
      </c>
      <c r="CX176">
        <v>130000</v>
      </c>
      <c r="CY176">
        <v>131500</v>
      </c>
      <c r="CZ176">
        <v>129300</v>
      </c>
      <c r="DA176">
        <v>130000</v>
      </c>
      <c r="DB176">
        <v>126400</v>
      </c>
      <c r="DC176">
        <v>124700</v>
      </c>
      <c r="DD176">
        <v>121300</v>
      </c>
      <c r="DE176">
        <v>117300</v>
      </c>
      <c r="DF176">
        <v>119800</v>
      </c>
      <c r="DG176">
        <v>123700</v>
      </c>
      <c r="DH176">
        <v>128400</v>
      </c>
      <c r="DI176">
        <v>131100</v>
      </c>
      <c r="DJ176">
        <v>129700</v>
      </c>
      <c r="DK176">
        <v>129800</v>
      </c>
      <c r="DL176">
        <v>132100</v>
      </c>
      <c r="DM176">
        <v>135700</v>
      </c>
      <c r="DN176">
        <v>139400</v>
      </c>
      <c r="DO176">
        <v>138700</v>
      </c>
      <c r="DP176">
        <v>135900</v>
      </c>
      <c r="DQ176">
        <v>130900</v>
      </c>
      <c r="DR176">
        <v>134200</v>
      </c>
      <c r="DS176">
        <v>135100</v>
      </c>
      <c r="DT176">
        <v>136200</v>
      </c>
      <c r="DU176">
        <v>137400</v>
      </c>
      <c r="DV176">
        <v>135700</v>
      </c>
      <c r="DW176">
        <v>133600</v>
      </c>
      <c r="DX176">
        <v>138300</v>
      </c>
      <c r="DY176" s="19"/>
      <c r="DZ176" s="19"/>
      <c r="EA176" s="19"/>
      <c r="EB176" s="19"/>
      <c r="ED176" s="31">
        <f t="shared" si="54"/>
        <v>2.9361538461538463E-2</v>
      </c>
      <c r="EE176" s="31">
        <f t="shared" si="55"/>
        <v>2.7749049429657793E-2</v>
      </c>
      <c r="EF176" s="31">
        <f t="shared" si="56"/>
        <v>3.0533642691415314E-2</v>
      </c>
      <c r="EG176" s="31">
        <f t="shared" si="57"/>
        <v>2.6984615384615385E-2</v>
      </c>
      <c r="EH176" s="31">
        <f t="shared" si="58"/>
        <v>2.7761075949367088E-2</v>
      </c>
      <c r="EI176" s="31">
        <f t="shared" si="59"/>
        <v>2.628708901363272E-2</v>
      </c>
      <c r="EJ176" s="31">
        <f t="shared" si="60"/>
        <v>2.4962901896125309E-2</v>
      </c>
      <c r="EK176" s="31">
        <f t="shared" si="61"/>
        <v>2.4782608695652172E-2</v>
      </c>
      <c r="EL176" s="31">
        <f t="shared" si="62"/>
        <v>2.3981636060100169E-2</v>
      </c>
      <c r="EM176" s="31">
        <f t="shared" si="63"/>
        <v>2.2522231204527083E-2</v>
      </c>
      <c r="EN176" s="31">
        <f t="shared" si="64"/>
        <v>2.4291277258566977E-2</v>
      </c>
      <c r="EO176" s="31">
        <f t="shared" si="65"/>
        <v>2.8588863463005338E-2</v>
      </c>
      <c r="EP176" s="31">
        <f t="shared" si="66"/>
        <v>4.123361603700848E-2</v>
      </c>
      <c r="EQ176" s="31">
        <f t="shared" si="67"/>
        <v>4.3952234206471492E-2</v>
      </c>
      <c r="ER176" s="31">
        <f t="shared" si="68"/>
        <v>4.6222558667676002E-2</v>
      </c>
      <c r="ES176" s="31">
        <f t="shared" si="69"/>
        <v>4.5283714075165807E-2</v>
      </c>
      <c r="ET176" s="31">
        <f t="shared" si="70"/>
        <v>4.571018651362984E-2</v>
      </c>
      <c r="EU176" s="31">
        <f t="shared" si="71"/>
        <v>3.9668348954578228E-2</v>
      </c>
      <c r="EV176" s="31">
        <f t="shared" si="72"/>
        <v>3.9713024282560704E-2</v>
      </c>
      <c r="EW176" s="31">
        <f t="shared" si="73"/>
        <v>3.7708174178762412E-2</v>
      </c>
      <c r="EX176" s="31">
        <f t="shared" si="74"/>
        <v>3.7123695976154995E-2</v>
      </c>
      <c r="EY176" s="31">
        <f t="shared" si="75"/>
        <v>3.5544041450777199E-2</v>
      </c>
      <c r="EZ176" s="31">
        <f t="shared" si="76"/>
        <v>3.83920704845815E-2</v>
      </c>
      <c r="FA176" s="31">
        <f t="shared" si="77"/>
        <v>3.7772925764192139E-2</v>
      </c>
      <c r="FB176" s="50">
        <f t="shared" si="78"/>
        <v>4.032424465733235E-2</v>
      </c>
      <c r="FC176" s="50">
        <f t="shared" si="79"/>
        <v>3.7597305389221555E-2</v>
      </c>
      <c r="FD176" s="50">
        <f t="shared" si="80"/>
        <v>3.584237165582068E-2</v>
      </c>
    </row>
    <row r="177" spans="1:160" ht="15" x14ac:dyDescent="0.25">
      <c r="A177" s="17" t="s">
        <v>224</v>
      </c>
      <c r="B177" s="19">
        <v>794</v>
      </c>
      <c r="C177" s="19">
        <v>837</v>
      </c>
      <c r="D177" s="19">
        <v>852</v>
      </c>
      <c r="E177" s="19">
        <v>803</v>
      </c>
      <c r="F177" s="19">
        <v>748</v>
      </c>
      <c r="G177" s="19">
        <v>809</v>
      </c>
      <c r="H177" s="19">
        <v>831</v>
      </c>
      <c r="I177" s="19">
        <v>940</v>
      </c>
      <c r="J177" s="19">
        <v>1021</v>
      </c>
      <c r="K177" s="19">
        <v>992</v>
      </c>
      <c r="L177" s="19">
        <v>1018</v>
      </c>
      <c r="M177" s="19">
        <v>1007</v>
      </c>
      <c r="N177" s="19">
        <v>998</v>
      </c>
      <c r="O177" s="19">
        <v>977</v>
      </c>
      <c r="P177" s="19">
        <v>990</v>
      </c>
      <c r="Q177" s="19">
        <v>967</v>
      </c>
      <c r="R177" s="19">
        <v>945</v>
      </c>
      <c r="S177" s="19">
        <v>937</v>
      </c>
      <c r="T177" s="19">
        <v>944</v>
      </c>
      <c r="U177" s="19">
        <v>1017</v>
      </c>
      <c r="V177" s="19">
        <v>1047</v>
      </c>
      <c r="W177" s="19">
        <v>1010</v>
      </c>
      <c r="X177" s="19">
        <v>971</v>
      </c>
      <c r="Y177" s="19">
        <v>1017</v>
      </c>
      <c r="Z177" s="19">
        <v>926</v>
      </c>
      <c r="AA177" s="19">
        <v>881</v>
      </c>
      <c r="AB177" s="19">
        <v>950</v>
      </c>
      <c r="AC177" s="19">
        <v>865</v>
      </c>
      <c r="AD177" s="19">
        <v>831</v>
      </c>
      <c r="AE177" s="19">
        <v>867</v>
      </c>
      <c r="AF177" s="19">
        <v>824</v>
      </c>
      <c r="AG177" s="19">
        <v>911</v>
      </c>
      <c r="AH177" s="19">
        <v>935</v>
      </c>
      <c r="AI177" s="19">
        <v>925</v>
      </c>
      <c r="AJ177" s="19">
        <v>892</v>
      </c>
      <c r="AK177" s="19">
        <v>877</v>
      </c>
      <c r="AL177" s="19">
        <v>818</v>
      </c>
      <c r="AM177" s="19">
        <v>885</v>
      </c>
      <c r="AN177" s="19">
        <v>1014</v>
      </c>
      <c r="AO177" s="19">
        <v>1041</v>
      </c>
      <c r="AP177" s="19">
        <v>1065</v>
      </c>
      <c r="AQ177" s="19">
        <v>1201</v>
      </c>
      <c r="AR177" s="19">
        <v>1322</v>
      </c>
      <c r="AS177" s="19">
        <v>1623</v>
      </c>
      <c r="AT177" s="19">
        <v>2001</v>
      </c>
      <c r="AU177" s="19">
        <v>2099</v>
      </c>
      <c r="AV177" s="19">
        <v>2119</v>
      </c>
      <c r="AW177" s="19">
        <v>2099</v>
      </c>
      <c r="AX177" s="19">
        <v>2115</v>
      </c>
      <c r="AY177" s="19">
        <v>2098</v>
      </c>
      <c r="AZ177" s="19">
        <v>2176</v>
      </c>
      <c r="BA177" s="19">
        <v>2064</v>
      </c>
      <c r="BB177" s="19">
        <v>2075</v>
      </c>
      <c r="BC177" s="19">
        <v>1957</v>
      </c>
      <c r="BD177" s="19">
        <v>1970</v>
      </c>
      <c r="BE177" s="19">
        <v>2069</v>
      </c>
      <c r="BF177" s="19">
        <v>2065</v>
      </c>
      <c r="BG177" s="19">
        <v>1958</v>
      </c>
      <c r="BH177" s="19">
        <v>1890</v>
      </c>
      <c r="BI177" s="19">
        <v>1804</v>
      </c>
      <c r="BJ177" s="19">
        <v>1662</v>
      </c>
      <c r="BK177" s="19">
        <v>1646</v>
      </c>
      <c r="BL177" s="19">
        <v>1669</v>
      </c>
      <c r="BM177" s="19">
        <v>1600</v>
      </c>
      <c r="BN177" s="19">
        <v>1538</v>
      </c>
      <c r="BO177" s="19">
        <v>1529</v>
      </c>
      <c r="BP177" s="19">
        <v>1544</v>
      </c>
      <c r="BQ177" s="19">
        <v>1700</v>
      </c>
      <c r="BR177" s="19">
        <v>1706</v>
      </c>
      <c r="BS177" s="19">
        <v>1646</v>
      </c>
      <c r="BT177" s="19">
        <v>1683</v>
      </c>
      <c r="BU177" s="19">
        <v>1607</v>
      </c>
      <c r="BV177" s="19">
        <v>1610</v>
      </c>
      <c r="BW177" s="19">
        <v>1695</v>
      </c>
      <c r="BX177" s="19">
        <v>1765</v>
      </c>
      <c r="BY177" s="19">
        <v>1740</v>
      </c>
      <c r="BZ177" s="19">
        <v>1711</v>
      </c>
      <c r="CA177" s="19">
        <v>1703</v>
      </c>
      <c r="CB177" s="19">
        <v>1671</v>
      </c>
      <c r="CC177" s="19">
        <v>1819</v>
      </c>
      <c r="CD177" s="19">
        <v>1880</v>
      </c>
      <c r="CE177" s="19">
        <v>1877</v>
      </c>
      <c r="CF177" s="19">
        <v>1807</v>
      </c>
      <c r="CG177" s="19">
        <v>1737</v>
      </c>
      <c r="CH177" s="49">
        <v>1690</v>
      </c>
      <c r="CI177" s="49">
        <v>1717</v>
      </c>
      <c r="CJ177" s="49">
        <v>1681</v>
      </c>
      <c r="CK177" s="49">
        <v>1679</v>
      </c>
      <c r="CL177" s="49">
        <v>1594</v>
      </c>
      <c r="CM177" s="49">
        <v>1578</v>
      </c>
      <c r="CN177" s="49">
        <v>1560</v>
      </c>
      <c r="CO177" s="17" t="s">
        <v>224</v>
      </c>
      <c r="CT177" t="s">
        <v>224</v>
      </c>
      <c r="CV177" t="s">
        <v>224</v>
      </c>
      <c r="CX177">
        <v>56100</v>
      </c>
      <c r="CY177">
        <v>55900</v>
      </c>
      <c r="CZ177">
        <v>54300</v>
      </c>
      <c r="DA177">
        <v>54100</v>
      </c>
      <c r="DB177">
        <v>53800</v>
      </c>
      <c r="DC177">
        <v>53500</v>
      </c>
      <c r="DD177">
        <v>53100</v>
      </c>
      <c r="DE177">
        <v>51700</v>
      </c>
      <c r="DF177">
        <v>52000</v>
      </c>
      <c r="DG177">
        <v>52900</v>
      </c>
      <c r="DH177">
        <v>53400</v>
      </c>
      <c r="DI177">
        <v>54300</v>
      </c>
      <c r="DJ177">
        <v>53000</v>
      </c>
      <c r="DK177">
        <v>54300</v>
      </c>
      <c r="DL177">
        <v>55600</v>
      </c>
      <c r="DM177">
        <v>56800</v>
      </c>
      <c r="DN177">
        <v>56500</v>
      </c>
      <c r="DO177">
        <v>52900</v>
      </c>
      <c r="DP177">
        <v>52500</v>
      </c>
      <c r="DQ177">
        <v>51900</v>
      </c>
      <c r="DR177">
        <v>51300</v>
      </c>
      <c r="DS177">
        <v>51500</v>
      </c>
      <c r="DT177">
        <v>50600</v>
      </c>
      <c r="DU177">
        <v>49600</v>
      </c>
      <c r="DV177">
        <v>51900</v>
      </c>
      <c r="DW177">
        <v>52700</v>
      </c>
      <c r="DX177">
        <v>51600</v>
      </c>
      <c r="DY177" s="19"/>
      <c r="DZ177" s="19"/>
      <c r="EA177" s="19"/>
      <c r="EB177" s="19"/>
      <c r="ED177" s="31">
        <f t="shared" si="54"/>
        <v>1.7682709447415328E-2</v>
      </c>
      <c r="EE177" s="31">
        <f t="shared" si="55"/>
        <v>1.7853309481216457E-2</v>
      </c>
      <c r="EF177" s="31">
        <f t="shared" si="56"/>
        <v>1.7808471454880296E-2</v>
      </c>
      <c r="EG177" s="31">
        <f t="shared" si="57"/>
        <v>1.7449168207024031E-2</v>
      </c>
      <c r="EH177" s="31">
        <f t="shared" si="58"/>
        <v>1.8773234200743494E-2</v>
      </c>
      <c r="EI177" s="31">
        <f t="shared" si="59"/>
        <v>1.730841121495327E-2</v>
      </c>
      <c r="EJ177" s="31">
        <f t="shared" si="60"/>
        <v>1.6290018832391714E-2</v>
      </c>
      <c r="EK177" s="31">
        <f t="shared" si="61"/>
        <v>1.5938104448742746E-2</v>
      </c>
      <c r="EL177" s="31">
        <f t="shared" si="62"/>
        <v>1.7788461538461538E-2</v>
      </c>
      <c r="EM177" s="31">
        <f t="shared" si="63"/>
        <v>1.5463137996219282E-2</v>
      </c>
      <c r="EN177" s="31">
        <f t="shared" si="64"/>
        <v>1.9494382022471911E-2</v>
      </c>
      <c r="EO177" s="31">
        <f t="shared" si="65"/>
        <v>2.434622467771639E-2</v>
      </c>
      <c r="EP177" s="31">
        <f t="shared" si="66"/>
        <v>3.960377358490566E-2</v>
      </c>
      <c r="EQ177" s="31">
        <f t="shared" si="67"/>
        <v>3.8950276243093926E-2</v>
      </c>
      <c r="ER177" s="31">
        <f t="shared" si="68"/>
        <v>3.7122302158273383E-2</v>
      </c>
      <c r="ES177" s="31">
        <f t="shared" si="69"/>
        <v>3.4683098591549298E-2</v>
      </c>
      <c r="ET177" s="31">
        <f t="shared" si="70"/>
        <v>3.4654867256637169E-2</v>
      </c>
      <c r="EU177" s="31">
        <f t="shared" si="71"/>
        <v>3.1417769376181473E-2</v>
      </c>
      <c r="EV177" s="31">
        <f t="shared" si="72"/>
        <v>3.0476190476190476E-2</v>
      </c>
      <c r="EW177" s="31">
        <f t="shared" si="73"/>
        <v>2.9749518304431601E-2</v>
      </c>
      <c r="EX177" s="31">
        <f t="shared" si="74"/>
        <v>3.2085769980506822E-2</v>
      </c>
      <c r="EY177" s="31">
        <f t="shared" si="75"/>
        <v>3.1262135922330098E-2</v>
      </c>
      <c r="EZ177" s="31">
        <f t="shared" si="76"/>
        <v>3.4387351778656129E-2</v>
      </c>
      <c r="FA177" s="31">
        <f t="shared" si="77"/>
        <v>3.368951612903226E-2</v>
      </c>
      <c r="FB177" s="50">
        <f t="shared" si="78"/>
        <v>3.6165703275529863E-2</v>
      </c>
      <c r="FC177" s="50">
        <f t="shared" si="79"/>
        <v>3.2068311195445919E-2</v>
      </c>
      <c r="FD177" s="50">
        <f t="shared" si="80"/>
        <v>3.2538759689922481E-2</v>
      </c>
    </row>
    <row r="178" spans="1:160" ht="15" x14ac:dyDescent="0.25">
      <c r="A178" s="17" t="s">
        <v>225</v>
      </c>
      <c r="B178" s="19">
        <v>755</v>
      </c>
      <c r="C178" s="19">
        <v>727</v>
      </c>
      <c r="D178" s="19">
        <v>719</v>
      </c>
      <c r="E178" s="19">
        <v>739</v>
      </c>
      <c r="F178" s="19">
        <v>704</v>
      </c>
      <c r="G178" s="19">
        <v>736</v>
      </c>
      <c r="H178" s="19">
        <v>741</v>
      </c>
      <c r="I178" s="19">
        <v>821</v>
      </c>
      <c r="J178" s="19">
        <v>885</v>
      </c>
      <c r="K178" s="19">
        <v>874</v>
      </c>
      <c r="L178" s="19">
        <v>873</v>
      </c>
      <c r="M178" s="19">
        <v>892</v>
      </c>
      <c r="N178" s="19">
        <v>849</v>
      </c>
      <c r="O178" s="19">
        <v>826</v>
      </c>
      <c r="P178" s="19">
        <v>827</v>
      </c>
      <c r="Q178" s="19">
        <v>816</v>
      </c>
      <c r="R178" s="19">
        <v>806</v>
      </c>
      <c r="S178" s="19">
        <v>802</v>
      </c>
      <c r="T178" s="19">
        <v>762</v>
      </c>
      <c r="U178" s="19">
        <v>798</v>
      </c>
      <c r="V178" s="19">
        <v>815</v>
      </c>
      <c r="W178" s="19">
        <v>811</v>
      </c>
      <c r="X178" s="19">
        <v>753</v>
      </c>
      <c r="Y178" s="19">
        <v>719</v>
      </c>
      <c r="Z178" s="19">
        <v>665</v>
      </c>
      <c r="AA178" s="19">
        <v>654</v>
      </c>
      <c r="AB178" s="19">
        <v>671</v>
      </c>
      <c r="AC178" s="19">
        <v>623</v>
      </c>
      <c r="AD178" s="19">
        <v>625</v>
      </c>
      <c r="AE178" s="19">
        <v>623</v>
      </c>
      <c r="AF178" s="19">
        <v>656</v>
      </c>
      <c r="AG178" s="19">
        <v>652</v>
      </c>
      <c r="AH178" s="19">
        <v>652</v>
      </c>
      <c r="AI178" s="19">
        <v>667</v>
      </c>
      <c r="AJ178" s="19">
        <v>653</v>
      </c>
      <c r="AK178" s="19">
        <v>647</v>
      </c>
      <c r="AL178" s="19">
        <v>669</v>
      </c>
      <c r="AM178" s="19">
        <v>747</v>
      </c>
      <c r="AN178" s="19">
        <v>829</v>
      </c>
      <c r="AO178" s="19">
        <v>839</v>
      </c>
      <c r="AP178" s="19">
        <v>927</v>
      </c>
      <c r="AQ178" s="19">
        <v>1139</v>
      </c>
      <c r="AR178" s="19">
        <v>1213</v>
      </c>
      <c r="AS178" s="19">
        <v>1343</v>
      </c>
      <c r="AT178" s="19">
        <v>1683</v>
      </c>
      <c r="AU178" s="19">
        <v>1766</v>
      </c>
      <c r="AV178" s="19">
        <v>1811</v>
      </c>
      <c r="AW178" s="19">
        <v>1873</v>
      </c>
      <c r="AX178" s="19">
        <v>1818</v>
      </c>
      <c r="AY178" s="19">
        <v>1858</v>
      </c>
      <c r="AZ178" s="19">
        <v>1849</v>
      </c>
      <c r="BA178" s="19">
        <v>1836</v>
      </c>
      <c r="BB178" s="19">
        <v>1804</v>
      </c>
      <c r="BC178" s="19">
        <v>1844</v>
      </c>
      <c r="BD178" s="19">
        <v>1826</v>
      </c>
      <c r="BE178" s="19">
        <v>1890</v>
      </c>
      <c r="BF178" s="19">
        <v>1872</v>
      </c>
      <c r="BG178" s="19">
        <v>1784</v>
      </c>
      <c r="BH178" s="19">
        <v>1688</v>
      </c>
      <c r="BI178" s="19">
        <v>1569</v>
      </c>
      <c r="BJ178" s="19">
        <v>1461</v>
      </c>
      <c r="BK178" s="19">
        <v>1407</v>
      </c>
      <c r="BL178" s="19">
        <v>1427</v>
      </c>
      <c r="BM178" s="19">
        <v>1443</v>
      </c>
      <c r="BN178" s="19">
        <v>1435</v>
      </c>
      <c r="BO178" s="19">
        <v>1389</v>
      </c>
      <c r="BP178" s="19">
        <v>1398</v>
      </c>
      <c r="BQ178" s="19">
        <v>1476</v>
      </c>
      <c r="BR178" s="19">
        <v>1529</v>
      </c>
      <c r="BS178" s="19">
        <v>1521</v>
      </c>
      <c r="BT178" s="19">
        <v>1525</v>
      </c>
      <c r="BU178" s="19">
        <v>1502</v>
      </c>
      <c r="BV178" s="19">
        <v>1456</v>
      </c>
      <c r="BW178" s="19">
        <v>1547</v>
      </c>
      <c r="BX178" s="19">
        <v>1514</v>
      </c>
      <c r="BY178" s="19">
        <v>1465</v>
      </c>
      <c r="BZ178" s="19">
        <v>1373</v>
      </c>
      <c r="CA178" s="19">
        <v>1344</v>
      </c>
      <c r="CB178" s="19">
        <v>1360</v>
      </c>
      <c r="CC178" s="19">
        <v>1492</v>
      </c>
      <c r="CD178" s="19">
        <v>1530</v>
      </c>
      <c r="CE178" s="19">
        <v>1465</v>
      </c>
      <c r="CF178" s="19">
        <v>1361</v>
      </c>
      <c r="CG178" s="19">
        <v>1333</v>
      </c>
      <c r="CH178" s="49">
        <v>1295</v>
      </c>
      <c r="CI178" s="49">
        <v>1309</v>
      </c>
      <c r="CJ178" s="49">
        <v>1296</v>
      </c>
      <c r="CK178" s="49">
        <v>1317</v>
      </c>
      <c r="CL178" s="49">
        <v>1302</v>
      </c>
      <c r="CM178" s="49">
        <v>1250</v>
      </c>
      <c r="CN178" s="49">
        <v>1196</v>
      </c>
      <c r="CO178" s="17" t="s">
        <v>225</v>
      </c>
      <c r="CT178" t="s">
        <v>225</v>
      </c>
      <c r="CV178" t="s">
        <v>225</v>
      </c>
      <c r="CX178">
        <v>64100</v>
      </c>
      <c r="CY178">
        <v>63300</v>
      </c>
      <c r="CZ178">
        <v>62900</v>
      </c>
      <c r="DA178">
        <v>62100</v>
      </c>
      <c r="DB178">
        <v>62700</v>
      </c>
      <c r="DC178">
        <v>64600</v>
      </c>
      <c r="DD178">
        <v>65800</v>
      </c>
      <c r="DE178">
        <v>65300</v>
      </c>
      <c r="DF178">
        <v>64600</v>
      </c>
      <c r="DG178">
        <v>63700</v>
      </c>
      <c r="DH178">
        <v>63500</v>
      </c>
      <c r="DI178">
        <v>65100</v>
      </c>
      <c r="DJ178">
        <v>65400</v>
      </c>
      <c r="DK178">
        <v>65800</v>
      </c>
      <c r="DL178">
        <v>65200</v>
      </c>
      <c r="DM178">
        <v>65600</v>
      </c>
      <c r="DN178">
        <v>65400</v>
      </c>
      <c r="DO178">
        <v>65900</v>
      </c>
      <c r="DP178">
        <v>67800</v>
      </c>
      <c r="DQ178">
        <v>66000</v>
      </c>
      <c r="DR178">
        <v>67600</v>
      </c>
      <c r="DS178">
        <v>65000</v>
      </c>
      <c r="DT178">
        <v>64400</v>
      </c>
      <c r="DU178">
        <v>66000</v>
      </c>
      <c r="DV178">
        <v>64800</v>
      </c>
      <c r="DW178">
        <v>64200</v>
      </c>
      <c r="DX178">
        <v>64300</v>
      </c>
      <c r="DY178" s="19"/>
      <c r="DZ178" s="19"/>
      <c r="EA178" s="19"/>
      <c r="EB178" s="19"/>
      <c r="ED178" s="31">
        <f t="shared" si="54"/>
        <v>1.3634945397815913E-2</v>
      </c>
      <c r="EE178" s="31">
        <f t="shared" si="55"/>
        <v>1.3412322274881516E-2</v>
      </c>
      <c r="EF178" s="31">
        <f t="shared" si="56"/>
        <v>1.2972972972972972E-2</v>
      </c>
      <c r="EG178" s="31">
        <f t="shared" si="57"/>
        <v>1.2270531400966183E-2</v>
      </c>
      <c r="EH178" s="31">
        <f t="shared" si="58"/>
        <v>1.2934609250398724E-2</v>
      </c>
      <c r="EI178" s="31">
        <f t="shared" si="59"/>
        <v>1.0294117647058823E-2</v>
      </c>
      <c r="EJ178" s="31">
        <f t="shared" si="60"/>
        <v>9.4680851063829782E-3</v>
      </c>
      <c r="EK178" s="31">
        <f t="shared" si="61"/>
        <v>1.004594180704441E-2</v>
      </c>
      <c r="EL178" s="31">
        <f t="shared" si="62"/>
        <v>1.0325077399380805E-2</v>
      </c>
      <c r="EM178" s="31">
        <f t="shared" si="63"/>
        <v>1.0502354788069074E-2</v>
      </c>
      <c r="EN178" s="31">
        <f t="shared" si="64"/>
        <v>1.3212598425196851E-2</v>
      </c>
      <c r="EO178" s="31">
        <f t="shared" si="65"/>
        <v>1.8632872503840246E-2</v>
      </c>
      <c r="EP178" s="31">
        <f t="shared" si="66"/>
        <v>2.7003058103975536E-2</v>
      </c>
      <c r="EQ178" s="31">
        <f t="shared" si="67"/>
        <v>2.7629179331306992E-2</v>
      </c>
      <c r="ER178" s="31">
        <f t="shared" si="68"/>
        <v>2.8159509202453987E-2</v>
      </c>
      <c r="ES178" s="31">
        <f t="shared" si="69"/>
        <v>2.7835365853658537E-2</v>
      </c>
      <c r="ET178" s="31">
        <f t="shared" si="70"/>
        <v>2.7278287461773701E-2</v>
      </c>
      <c r="EU178" s="31">
        <f t="shared" si="71"/>
        <v>2.2169954476479514E-2</v>
      </c>
      <c r="EV178" s="31">
        <f t="shared" si="72"/>
        <v>2.1283185840707965E-2</v>
      </c>
      <c r="EW178" s="31">
        <f t="shared" si="73"/>
        <v>2.118181818181818E-2</v>
      </c>
      <c r="EX178" s="31">
        <f t="shared" si="74"/>
        <v>2.2499999999999999E-2</v>
      </c>
      <c r="EY178" s="31">
        <f t="shared" si="75"/>
        <v>2.24E-2</v>
      </c>
      <c r="EZ178" s="31">
        <f t="shared" si="76"/>
        <v>2.2748447204968943E-2</v>
      </c>
      <c r="FA178" s="31">
        <f t="shared" si="77"/>
        <v>2.0606060606060607E-2</v>
      </c>
      <c r="FB178" s="50">
        <f t="shared" si="78"/>
        <v>2.2608024691358024E-2</v>
      </c>
      <c r="FC178" s="50">
        <f t="shared" si="79"/>
        <v>2.0171339563862929E-2</v>
      </c>
      <c r="FD178" s="50">
        <f t="shared" si="80"/>
        <v>2.0482115085536549E-2</v>
      </c>
    </row>
    <row r="179" spans="1:160" ht="15" x14ac:dyDescent="0.25">
      <c r="A179" s="17" t="s">
        <v>226</v>
      </c>
      <c r="B179" s="19">
        <v>3244</v>
      </c>
      <c r="C179" s="19">
        <v>3382</v>
      </c>
      <c r="D179" s="19">
        <v>3468</v>
      </c>
      <c r="E179" s="19">
        <v>3317</v>
      </c>
      <c r="F179" s="19">
        <v>3608</v>
      </c>
      <c r="G179" s="19">
        <v>3387</v>
      </c>
      <c r="H179" s="19">
        <v>3389</v>
      </c>
      <c r="I179" s="19">
        <v>3514</v>
      </c>
      <c r="J179" s="19">
        <v>3569</v>
      </c>
      <c r="K179" s="19">
        <v>3651</v>
      </c>
      <c r="L179" s="19">
        <v>3693</v>
      </c>
      <c r="M179" s="19">
        <v>3628</v>
      </c>
      <c r="N179" s="19">
        <v>3605</v>
      </c>
      <c r="O179" s="19">
        <v>3510</v>
      </c>
      <c r="P179" s="19">
        <v>3390</v>
      </c>
      <c r="Q179" s="19">
        <v>3495</v>
      </c>
      <c r="R179" s="19">
        <v>3506</v>
      </c>
      <c r="S179" s="19">
        <v>3303</v>
      </c>
      <c r="T179" s="19">
        <v>3303</v>
      </c>
      <c r="U179" s="19">
        <v>3361</v>
      </c>
      <c r="V179" s="19">
        <v>3383</v>
      </c>
      <c r="W179" s="19">
        <v>3370</v>
      </c>
      <c r="X179" s="19">
        <v>3275</v>
      </c>
      <c r="Y179" s="19">
        <v>3194</v>
      </c>
      <c r="Z179" s="19">
        <v>2972</v>
      </c>
      <c r="AA179" s="19">
        <v>2924</v>
      </c>
      <c r="AB179" s="19">
        <v>2997</v>
      </c>
      <c r="AC179" s="19">
        <v>2866</v>
      </c>
      <c r="AD179" s="19">
        <v>2784</v>
      </c>
      <c r="AE179" s="19">
        <v>2719</v>
      </c>
      <c r="AF179" s="19">
        <v>2712</v>
      </c>
      <c r="AG179" s="19">
        <v>2739</v>
      </c>
      <c r="AH179" s="19">
        <v>2742</v>
      </c>
      <c r="AI179" s="19">
        <v>2741</v>
      </c>
      <c r="AJ179" s="19">
        <v>2654</v>
      </c>
      <c r="AK179" s="19">
        <v>2667</v>
      </c>
      <c r="AL179" s="19">
        <v>2627</v>
      </c>
      <c r="AM179" s="19">
        <v>2800</v>
      </c>
      <c r="AN179" s="19">
        <v>2940</v>
      </c>
      <c r="AO179" s="19">
        <v>3064</v>
      </c>
      <c r="AP179" s="19">
        <v>3146</v>
      </c>
      <c r="AQ179" s="19">
        <v>3268</v>
      </c>
      <c r="AR179" s="19">
        <v>3522</v>
      </c>
      <c r="AS179" s="19">
        <v>3925</v>
      </c>
      <c r="AT179" s="19">
        <v>4511</v>
      </c>
      <c r="AU179" s="19">
        <v>4851</v>
      </c>
      <c r="AV179" s="19">
        <v>5025</v>
      </c>
      <c r="AW179" s="19">
        <v>5229</v>
      </c>
      <c r="AX179" s="19">
        <v>5143</v>
      </c>
      <c r="AY179" s="19">
        <v>5363</v>
      </c>
      <c r="AZ179" s="19">
        <v>5429</v>
      </c>
      <c r="BA179" s="19">
        <v>5553</v>
      </c>
      <c r="BB179" s="19">
        <v>5508</v>
      </c>
      <c r="BC179" s="19">
        <v>5431</v>
      </c>
      <c r="BD179" s="19">
        <v>5593</v>
      </c>
      <c r="BE179" s="19">
        <v>5618</v>
      </c>
      <c r="BF179" s="19">
        <v>5543</v>
      </c>
      <c r="BG179" s="19">
        <v>5574</v>
      </c>
      <c r="BH179" s="19">
        <v>5558</v>
      </c>
      <c r="BI179" s="19">
        <v>5196</v>
      </c>
      <c r="BJ179" s="19">
        <v>5053</v>
      </c>
      <c r="BK179" s="19">
        <v>4930</v>
      </c>
      <c r="BL179" s="19">
        <v>4999</v>
      </c>
      <c r="BM179" s="19">
        <v>5014</v>
      </c>
      <c r="BN179" s="19">
        <v>4950</v>
      </c>
      <c r="BO179" s="19">
        <v>4967</v>
      </c>
      <c r="BP179" s="19">
        <v>4873</v>
      </c>
      <c r="BQ179" s="19">
        <v>4915</v>
      </c>
      <c r="BR179" s="19">
        <v>4981</v>
      </c>
      <c r="BS179" s="19">
        <v>5108</v>
      </c>
      <c r="BT179" s="19">
        <v>5264</v>
      </c>
      <c r="BU179" s="19">
        <v>5197</v>
      </c>
      <c r="BV179" s="19">
        <v>5084</v>
      </c>
      <c r="BW179" s="19">
        <v>5263</v>
      </c>
      <c r="BX179" s="19">
        <v>5482</v>
      </c>
      <c r="BY179" s="19">
        <v>5523</v>
      </c>
      <c r="BZ179" s="19">
        <v>5507</v>
      </c>
      <c r="CA179" s="19">
        <v>5391</v>
      </c>
      <c r="CB179" s="19">
        <v>5346</v>
      </c>
      <c r="CC179" s="19">
        <v>5230</v>
      </c>
      <c r="CD179" s="19">
        <v>5397</v>
      </c>
      <c r="CE179" s="19">
        <v>5368</v>
      </c>
      <c r="CF179" s="19">
        <v>5066</v>
      </c>
      <c r="CG179" s="19">
        <v>4979</v>
      </c>
      <c r="CH179" s="49">
        <v>4814</v>
      </c>
      <c r="CI179" s="49">
        <v>4851</v>
      </c>
      <c r="CJ179" s="49">
        <v>4820</v>
      </c>
      <c r="CK179" s="49">
        <v>4881</v>
      </c>
      <c r="CL179" s="49">
        <v>4968</v>
      </c>
      <c r="CM179" s="49">
        <v>4968</v>
      </c>
      <c r="CN179" s="49">
        <v>4909</v>
      </c>
      <c r="CO179" s="17" t="s">
        <v>226</v>
      </c>
      <c r="CT179" t="s">
        <v>226</v>
      </c>
      <c r="CV179" t="s">
        <v>226</v>
      </c>
      <c r="CX179">
        <v>122800</v>
      </c>
      <c r="CY179">
        <v>123600</v>
      </c>
      <c r="CZ179">
        <v>122400</v>
      </c>
      <c r="DA179">
        <v>125400</v>
      </c>
      <c r="DB179">
        <v>125200</v>
      </c>
      <c r="DC179">
        <v>125500</v>
      </c>
      <c r="DD179">
        <v>122900</v>
      </c>
      <c r="DE179">
        <v>118100</v>
      </c>
      <c r="DF179">
        <v>120400</v>
      </c>
      <c r="DG179">
        <v>119600</v>
      </c>
      <c r="DH179">
        <v>123500</v>
      </c>
      <c r="DI179">
        <v>121700</v>
      </c>
      <c r="DJ179">
        <v>122500</v>
      </c>
      <c r="DK179">
        <v>122000</v>
      </c>
      <c r="DL179">
        <v>124700</v>
      </c>
      <c r="DM179">
        <v>127800</v>
      </c>
      <c r="DN179">
        <v>126900</v>
      </c>
      <c r="DO179">
        <v>131200</v>
      </c>
      <c r="DP179">
        <v>130600</v>
      </c>
      <c r="DQ179">
        <v>128600</v>
      </c>
      <c r="DR179">
        <v>130500</v>
      </c>
      <c r="DS179">
        <v>128000</v>
      </c>
      <c r="DT179">
        <v>130500</v>
      </c>
      <c r="DU179">
        <v>130800</v>
      </c>
      <c r="DV179">
        <v>132800</v>
      </c>
      <c r="DW179">
        <v>133600</v>
      </c>
      <c r="DX179">
        <v>130400</v>
      </c>
      <c r="DY179" s="19"/>
      <c r="DZ179" s="19"/>
      <c r="EA179" s="19"/>
      <c r="EB179" s="19"/>
      <c r="ED179" s="31">
        <f t="shared" si="54"/>
        <v>2.9731270358306187E-2</v>
      </c>
      <c r="EE179" s="31">
        <f t="shared" si="55"/>
        <v>2.9166666666666667E-2</v>
      </c>
      <c r="EF179" s="31">
        <f t="shared" si="56"/>
        <v>2.855392156862745E-2</v>
      </c>
      <c r="EG179" s="31">
        <f t="shared" si="57"/>
        <v>2.6339712918660288E-2</v>
      </c>
      <c r="EH179" s="31">
        <f t="shared" si="58"/>
        <v>2.6916932907348243E-2</v>
      </c>
      <c r="EI179" s="31">
        <f t="shared" si="59"/>
        <v>2.3681274900398407E-2</v>
      </c>
      <c r="EJ179" s="31">
        <f t="shared" si="60"/>
        <v>2.3319772172497966E-2</v>
      </c>
      <c r="EK179" s="31">
        <f t="shared" si="61"/>
        <v>2.2963590177815411E-2</v>
      </c>
      <c r="EL179" s="31">
        <f t="shared" si="62"/>
        <v>2.2765780730897009E-2</v>
      </c>
      <c r="EM179" s="31">
        <f t="shared" si="63"/>
        <v>2.1964882943143811E-2</v>
      </c>
      <c r="EN179" s="31">
        <f t="shared" si="64"/>
        <v>2.4809716599190283E-2</v>
      </c>
      <c r="EO179" s="31">
        <f t="shared" si="65"/>
        <v>2.894001643385374E-2</v>
      </c>
      <c r="EP179" s="31">
        <f t="shared" si="66"/>
        <v>3.9600000000000003E-2</v>
      </c>
      <c r="EQ179" s="31">
        <f t="shared" si="67"/>
        <v>4.2155737704918032E-2</v>
      </c>
      <c r="ER179" s="31">
        <f t="shared" si="68"/>
        <v>4.4530874097834801E-2</v>
      </c>
      <c r="ES179" s="31">
        <f t="shared" si="69"/>
        <v>4.3763693270735524E-2</v>
      </c>
      <c r="ET179" s="31">
        <f t="shared" si="70"/>
        <v>4.3924349881796693E-2</v>
      </c>
      <c r="EU179" s="31">
        <f t="shared" si="71"/>
        <v>3.8513719512195121E-2</v>
      </c>
      <c r="EV179" s="31">
        <f t="shared" si="72"/>
        <v>3.8392036753445637E-2</v>
      </c>
      <c r="EW179" s="31">
        <f t="shared" si="73"/>
        <v>3.7892690513219286E-2</v>
      </c>
      <c r="EX179" s="31">
        <f t="shared" si="74"/>
        <v>3.9141762452107279E-2</v>
      </c>
      <c r="EY179" s="31">
        <f t="shared" si="75"/>
        <v>3.9718749999999997E-2</v>
      </c>
      <c r="EZ179" s="31">
        <f t="shared" si="76"/>
        <v>4.2321839080459771E-2</v>
      </c>
      <c r="FA179" s="31">
        <f t="shared" si="77"/>
        <v>4.0871559633027521E-2</v>
      </c>
      <c r="FB179" s="50">
        <f t="shared" si="78"/>
        <v>4.0421686746987949E-2</v>
      </c>
      <c r="FC179" s="50">
        <f t="shared" si="79"/>
        <v>3.6032934131736527E-2</v>
      </c>
      <c r="FD179" s="50">
        <f t="shared" si="80"/>
        <v>3.7430981595092026E-2</v>
      </c>
    </row>
    <row r="180" spans="1:160" ht="15" x14ac:dyDescent="0.25">
      <c r="A180" s="17" t="s">
        <v>227</v>
      </c>
      <c r="B180" s="19">
        <v>1095</v>
      </c>
      <c r="C180" s="19">
        <v>1115</v>
      </c>
      <c r="D180" s="19">
        <v>1149</v>
      </c>
      <c r="E180" s="19">
        <v>1163</v>
      </c>
      <c r="F180" s="19">
        <v>1097</v>
      </c>
      <c r="G180" s="19">
        <v>1078</v>
      </c>
      <c r="H180" s="19">
        <v>1119</v>
      </c>
      <c r="I180" s="19">
        <v>1202</v>
      </c>
      <c r="J180" s="19">
        <v>1237</v>
      </c>
      <c r="K180" s="19">
        <v>1223</v>
      </c>
      <c r="L180" s="19">
        <v>1157</v>
      </c>
      <c r="M180" s="19">
        <v>1245</v>
      </c>
      <c r="N180" s="19">
        <v>1183</v>
      </c>
      <c r="O180" s="19">
        <v>1167</v>
      </c>
      <c r="P180" s="19">
        <v>1263</v>
      </c>
      <c r="Q180" s="19">
        <v>1328</v>
      </c>
      <c r="R180" s="19">
        <v>1393</v>
      </c>
      <c r="S180" s="19">
        <v>1364</v>
      </c>
      <c r="T180" s="19">
        <v>1332</v>
      </c>
      <c r="U180" s="19">
        <v>1423</v>
      </c>
      <c r="V180" s="19">
        <v>1397</v>
      </c>
      <c r="W180" s="19">
        <v>1304</v>
      </c>
      <c r="X180" s="19">
        <v>1300</v>
      </c>
      <c r="Y180" s="19">
        <v>1230</v>
      </c>
      <c r="Z180" s="19">
        <v>1143</v>
      </c>
      <c r="AA180" s="19">
        <v>1049</v>
      </c>
      <c r="AB180" s="19">
        <v>1082</v>
      </c>
      <c r="AC180" s="19">
        <v>1081</v>
      </c>
      <c r="AD180" s="19">
        <v>1064</v>
      </c>
      <c r="AE180" s="19">
        <v>1038</v>
      </c>
      <c r="AF180" s="19">
        <v>1028</v>
      </c>
      <c r="AG180" s="19">
        <v>1125</v>
      </c>
      <c r="AH180" s="19">
        <v>1142</v>
      </c>
      <c r="AI180" s="19">
        <v>1183</v>
      </c>
      <c r="AJ180" s="19">
        <v>1175</v>
      </c>
      <c r="AK180" s="19">
        <v>1206</v>
      </c>
      <c r="AL180" s="19">
        <v>1243</v>
      </c>
      <c r="AM180" s="19">
        <v>1269</v>
      </c>
      <c r="AN180" s="19">
        <v>1388</v>
      </c>
      <c r="AO180" s="19">
        <v>1372</v>
      </c>
      <c r="AP180" s="19">
        <v>1418</v>
      </c>
      <c r="AQ180" s="19">
        <v>1704</v>
      </c>
      <c r="AR180" s="19">
        <v>1928</v>
      </c>
      <c r="AS180" s="19">
        <v>2210</v>
      </c>
      <c r="AT180" s="19">
        <v>2655</v>
      </c>
      <c r="AU180" s="19">
        <v>2850</v>
      </c>
      <c r="AV180" s="19">
        <v>2914</v>
      </c>
      <c r="AW180" s="19">
        <v>2910</v>
      </c>
      <c r="AX180" s="19">
        <v>2873</v>
      </c>
      <c r="AY180" s="19">
        <v>2866</v>
      </c>
      <c r="AZ180" s="19">
        <v>2872</v>
      </c>
      <c r="BA180" s="19">
        <v>2766</v>
      </c>
      <c r="BB180" s="19">
        <v>2684</v>
      </c>
      <c r="BC180" s="19">
        <v>2630</v>
      </c>
      <c r="BD180" s="19">
        <v>2603</v>
      </c>
      <c r="BE180" s="19">
        <v>2764</v>
      </c>
      <c r="BF180" s="19">
        <v>2764</v>
      </c>
      <c r="BG180" s="19">
        <v>2694</v>
      </c>
      <c r="BH180" s="19">
        <v>2611</v>
      </c>
      <c r="BI180" s="19">
        <v>2466</v>
      </c>
      <c r="BJ180" s="19">
        <v>2340</v>
      </c>
      <c r="BK180" s="19">
        <v>2288</v>
      </c>
      <c r="BL180" s="19">
        <v>2325</v>
      </c>
      <c r="BM180" s="19">
        <v>2239</v>
      </c>
      <c r="BN180" s="19">
        <v>2192</v>
      </c>
      <c r="BO180" s="19">
        <v>2107</v>
      </c>
      <c r="BP180" s="19">
        <v>2095</v>
      </c>
      <c r="BQ180" s="19">
        <v>2261</v>
      </c>
      <c r="BR180" s="19">
        <v>2339</v>
      </c>
      <c r="BS180" s="19">
        <v>2333</v>
      </c>
      <c r="BT180" s="19">
        <v>2363</v>
      </c>
      <c r="BU180" s="19">
        <v>2327</v>
      </c>
      <c r="BV180" s="19">
        <v>2274</v>
      </c>
      <c r="BW180" s="19">
        <v>2362</v>
      </c>
      <c r="BX180" s="19">
        <v>2459</v>
      </c>
      <c r="BY180" s="19">
        <v>2557</v>
      </c>
      <c r="BZ180" s="19">
        <v>2461</v>
      </c>
      <c r="CA180" s="19">
        <v>2391</v>
      </c>
      <c r="CB180" s="19">
        <v>2366</v>
      </c>
      <c r="CC180" s="19">
        <v>2578</v>
      </c>
      <c r="CD180" s="19">
        <v>2685</v>
      </c>
      <c r="CE180" s="19">
        <v>2689</v>
      </c>
      <c r="CF180" s="19">
        <v>2599</v>
      </c>
      <c r="CG180" s="19">
        <v>2498</v>
      </c>
      <c r="CH180" s="49">
        <v>2397</v>
      </c>
      <c r="CI180" s="49">
        <v>2472</v>
      </c>
      <c r="CJ180" s="49">
        <v>2475</v>
      </c>
      <c r="CK180" s="49">
        <v>2507</v>
      </c>
      <c r="CL180" s="49">
        <v>2468</v>
      </c>
      <c r="CM180" s="49">
        <v>2371</v>
      </c>
      <c r="CN180" s="49">
        <v>2284</v>
      </c>
      <c r="CO180" s="17" t="s">
        <v>227</v>
      </c>
      <c r="CT180" t="s">
        <v>227</v>
      </c>
      <c r="CV180" t="s">
        <v>227</v>
      </c>
      <c r="CX180">
        <v>89600</v>
      </c>
      <c r="CY180">
        <v>88500</v>
      </c>
      <c r="CZ180">
        <v>89000</v>
      </c>
      <c r="DA180">
        <v>88600</v>
      </c>
      <c r="DB180">
        <v>88600</v>
      </c>
      <c r="DC180">
        <v>88600</v>
      </c>
      <c r="DD180">
        <v>86600</v>
      </c>
      <c r="DE180">
        <v>87800</v>
      </c>
      <c r="DF180">
        <v>88300</v>
      </c>
      <c r="DG180">
        <v>89500</v>
      </c>
      <c r="DH180">
        <v>89100</v>
      </c>
      <c r="DI180">
        <v>88100</v>
      </c>
      <c r="DJ180">
        <v>88000</v>
      </c>
      <c r="DK180">
        <v>88100</v>
      </c>
      <c r="DL180">
        <v>88600</v>
      </c>
      <c r="DM180">
        <v>87900</v>
      </c>
      <c r="DN180">
        <v>85900</v>
      </c>
      <c r="DO180">
        <v>85200</v>
      </c>
      <c r="DP180">
        <v>85200</v>
      </c>
      <c r="DQ180">
        <v>84700</v>
      </c>
      <c r="DR180">
        <v>86200</v>
      </c>
      <c r="DS180">
        <v>86200</v>
      </c>
      <c r="DT180">
        <v>85300</v>
      </c>
      <c r="DU180">
        <v>84800</v>
      </c>
      <c r="DV180">
        <v>86300</v>
      </c>
      <c r="DW180">
        <v>86200</v>
      </c>
      <c r="DX180">
        <v>88000</v>
      </c>
      <c r="DY180" s="19"/>
      <c r="DZ180" s="19"/>
      <c r="EA180" s="19"/>
      <c r="EB180" s="19"/>
      <c r="ED180" s="31">
        <f t="shared" si="54"/>
        <v>1.3649553571428571E-2</v>
      </c>
      <c r="EE180" s="31">
        <f t="shared" si="55"/>
        <v>1.3367231638418079E-2</v>
      </c>
      <c r="EF180" s="31">
        <f t="shared" si="56"/>
        <v>1.4921348314606741E-2</v>
      </c>
      <c r="EG180" s="31">
        <f t="shared" si="57"/>
        <v>1.5033860045146726E-2</v>
      </c>
      <c r="EH180" s="31">
        <f t="shared" si="58"/>
        <v>1.471783295711061E-2</v>
      </c>
      <c r="EI180" s="31">
        <f t="shared" si="59"/>
        <v>1.2900677200902934E-2</v>
      </c>
      <c r="EJ180" s="31">
        <f t="shared" si="60"/>
        <v>1.2482678983833718E-2</v>
      </c>
      <c r="EK180" s="31">
        <f t="shared" si="61"/>
        <v>1.1708428246013668E-2</v>
      </c>
      <c r="EL180" s="31">
        <f t="shared" si="62"/>
        <v>1.3397508493771235E-2</v>
      </c>
      <c r="EM180" s="31">
        <f t="shared" si="63"/>
        <v>1.388826815642458E-2</v>
      </c>
      <c r="EN180" s="31">
        <f t="shared" si="64"/>
        <v>1.5398428731762065E-2</v>
      </c>
      <c r="EO180" s="31">
        <f t="shared" si="65"/>
        <v>2.188422247446084E-2</v>
      </c>
      <c r="EP180" s="31">
        <f t="shared" si="66"/>
        <v>3.2386363636363637E-2</v>
      </c>
      <c r="EQ180" s="31">
        <f t="shared" si="67"/>
        <v>3.2610669693530082E-2</v>
      </c>
      <c r="ER180" s="31">
        <f t="shared" si="68"/>
        <v>3.1218961625282166E-2</v>
      </c>
      <c r="ES180" s="31">
        <f t="shared" si="69"/>
        <v>2.9613196814562003E-2</v>
      </c>
      <c r="ET180" s="31">
        <f t="shared" si="70"/>
        <v>3.1362048894062862E-2</v>
      </c>
      <c r="EU180" s="31">
        <f t="shared" si="71"/>
        <v>2.7464788732394368E-2</v>
      </c>
      <c r="EV180" s="31">
        <f t="shared" si="72"/>
        <v>2.6279342723004695E-2</v>
      </c>
      <c r="EW180" s="31">
        <f t="shared" si="73"/>
        <v>2.4734356552538372E-2</v>
      </c>
      <c r="EX180" s="31">
        <f t="shared" si="74"/>
        <v>2.7064965197215778E-2</v>
      </c>
      <c r="EY180" s="31">
        <f t="shared" si="75"/>
        <v>2.6380510440835267E-2</v>
      </c>
      <c r="EZ180" s="31">
        <f t="shared" si="76"/>
        <v>2.9976553341148886E-2</v>
      </c>
      <c r="FA180" s="31">
        <f t="shared" si="77"/>
        <v>2.7900943396226414E-2</v>
      </c>
      <c r="FB180" s="50">
        <f t="shared" si="78"/>
        <v>3.1158748551564312E-2</v>
      </c>
      <c r="FC180" s="50">
        <f t="shared" si="79"/>
        <v>2.7807424593967518E-2</v>
      </c>
      <c r="FD180" s="50">
        <f t="shared" si="80"/>
        <v>2.8488636363636365E-2</v>
      </c>
    </row>
    <row r="181" spans="1:160" ht="15" x14ac:dyDescent="0.25">
      <c r="A181" s="17" t="s">
        <v>228</v>
      </c>
      <c r="B181" s="19">
        <v>1015</v>
      </c>
      <c r="C181" s="19">
        <v>992</v>
      </c>
      <c r="D181" s="19">
        <v>1043</v>
      </c>
      <c r="E181" s="19">
        <v>917</v>
      </c>
      <c r="F181" s="19">
        <v>955</v>
      </c>
      <c r="G181" s="19">
        <v>972</v>
      </c>
      <c r="H181" s="19">
        <v>1007</v>
      </c>
      <c r="I181" s="19">
        <v>1148</v>
      </c>
      <c r="J181" s="19">
        <v>1204</v>
      </c>
      <c r="K181" s="19">
        <v>1218</v>
      </c>
      <c r="L181" s="19">
        <v>1202</v>
      </c>
      <c r="M181" s="19">
        <v>1232</v>
      </c>
      <c r="N181" s="19">
        <v>1154</v>
      </c>
      <c r="O181" s="19">
        <v>1147</v>
      </c>
      <c r="P181" s="19">
        <v>1099</v>
      </c>
      <c r="Q181" s="19">
        <v>949</v>
      </c>
      <c r="R181" s="19">
        <v>920</v>
      </c>
      <c r="S181" s="19">
        <v>926</v>
      </c>
      <c r="T181" s="19">
        <v>967</v>
      </c>
      <c r="U181" s="19">
        <v>1067</v>
      </c>
      <c r="V181" s="19">
        <v>1090</v>
      </c>
      <c r="W181" s="19">
        <v>1111</v>
      </c>
      <c r="X181" s="19">
        <v>1063</v>
      </c>
      <c r="Y181" s="19">
        <v>1036</v>
      </c>
      <c r="Z181" s="19">
        <v>945</v>
      </c>
      <c r="AA181" s="19">
        <v>963</v>
      </c>
      <c r="AB181" s="19">
        <v>1006</v>
      </c>
      <c r="AC181" s="19">
        <v>919</v>
      </c>
      <c r="AD181" s="19">
        <v>882</v>
      </c>
      <c r="AE181" s="19">
        <v>888</v>
      </c>
      <c r="AF181" s="19">
        <v>946</v>
      </c>
      <c r="AG181" s="19">
        <v>1110</v>
      </c>
      <c r="AH181" s="19">
        <v>1132</v>
      </c>
      <c r="AI181" s="19">
        <v>1130</v>
      </c>
      <c r="AJ181" s="19">
        <v>1081</v>
      </c>
      <c r="AK181" s="19">
        <v>1059</v>
      </c>
      <c r="AL181" s="19">
        <v>1081</v>
      </c>
      <c r="AM181" s="19">
        <v>1139</v>
      </c>
      <c r="AN181" s="19">
        <v>1174</v>
      </c>
      <c r="AO181" s="19">
        <v>1194</v>
      </c>
      <c r="AP181" s="19">
        <v>1258</v>
      </c>
      <c r="AQ181" s="19">
        <v>1410</v>
      </c>
      <c r="AR181" s="19">
        <v>1588</v>
      </c>
      <c r="AS181" s="19">
        <v>1753</v>
      </c>
      <c r="AT181" s="19">
        <v>2014</v>
      </c>
      <c r="AU181" s="19">
        <v>2090</v>
      </c>
      <c r="AV181" s="19">
        <v>2134</v>
      </c>
      <c r="AW181" s="19">
        <v>2161</v>
      </c>
      <c r="AX181" s="19">
        <v>2073</v>
      </c>
      <c r="AY181" s="19">
        <v>2120</v>
      </c>
      <c r="AZ181" s="19">
        <v>2116</v>
      </c>
      <c r="BA181" s="19">
        <v>2036</v>
      </c>
      <c r="BB181" s="19">
        <v>2018</v>
      </c>
      <c r="BC181" s="19">
        <v>1979</v>
      </c>
      <c r="BD181" s="19">
        <v>2049</v>
      </c>
      <c r="BE181" s="19">
        <v>2185</v>
      </c>
      <c r="BF181" s="19">
        <v>2170</v>
      </c>
      <c r="BG181" s="19">
        <v>2071</v>
      </c>
      <c r="BH181" s="19">
        <v>1952</v>
      </c>
      <c r="BI181" s="19">
        <v>1814</v>
      </c>
      <c r="BJ181" s="19">
        <v>1775</v>
      </c>
      <c r="BK181" s="19">
        <v>1812</v>
      </c>
      <c r="BL181" s="19">
        <v>1843</v>
      </c>
      <c r="BM181" s="19">
        <v>1744</v>
      </c>
      <c r="BN181" s="19">
        <v>1719</v>
      </c>
      <c r="BO181" s="19">
        <v>1600</v>
      </c>
      <c r="BP181" s="19">
        <v>1649</v>
      </c>
      <c r="BQ181" s="19">
        <v>1839</v>
      </c>
      <c r="BR181" s="19">
        <v>1897</v>
      </c>
      <c r="BS181" s="19">
        <v>1914</v>
      </c>
      <c r="BT181" s="19">
        <v>1913</v>
      </c>
      <c r="BU181" s="19">
        <v>1912</v>
      </c>
      <c r="BV181" s="19">
        <v>1766</v>
      </c>
      <c r="BW181" s="19">
        <v>1907</v>
      </c>
      <c r="BX181" s="19">
        <v>1960</v>
      </c>
      <c r="BY181" s="19">
        <v>1951</v>
      </c>
      <c r="BZ181" s="19">
        <v>1919</v>
      </c>
      <c r="CA181" s="19">
        <v>1880</v>
      </c>
      <c r="CB181" s="19">
        <v>1902</v>
      </c>
      <c r="CC181" s="19">
        <v>2026</v>
      </c>
      <c r="CD181" s="19">
        <v>2118</v>
      </c>
      <c r="CE181" s="19">
        <v>2159</v>
      </c>
      <c r="CF181" s="19">
        <v>2071</v>
      </c>
      <c r="CG181" s="19">
        <v>1906</v>
      </c>
      <c r="CH181" s="49">
        <v>1972</v>
      </c>
      <c r="CI181" s="49">
        <v>2030</v>
      </c>
      <c r="CJ181" s="49">
        <v>2054</v>
      </c>
      <c r="CK181" s="49">
        <v>1946</v>
      </c>
      <c r="CL181" s="49">
        <v>1883</v>
      </c>
      <c r="CM181" s="49">
        <v>1865</v>
      </c>
      <c r="CN181" s="49">
        <v>1934</v>
      </c>
      <c r="CO181" s="17" t="s">
        <v>228</v>
      </c>
      <c r="CT181" t="s">
        <v>228</v>
      </c>
      <c r="CV181" t="s">
        <v>228</v>
      </c>
      <c r="CX181">
        <v>35200</v>
      </c>
      <c r="CY181">
        <v>35400</v>
      </c>
      <c r="CZ181">
        <v>35800</v>
      </c>
      <c r="DA181">
        <v>34100</v>
      </c>
      <c r="DB181">
        <v>34300</v>
      </c>
      <c r="DC181">
        <v>35900</v>
      </c>
      <c r="DD181">
        <v>34600</v>
      </c>
      <c r="DE181">
        <v>35500</v>
      </c>
      <c r="DF181">
        <v>35800</v>
      </c>
      <c r="DG181">
        <v>35700</v>
      </c>
      <c r="DH181">
        <v>37300</v>
      </c>
      <c r="DI181">
        <v>37200</v>
      </c>
      <c r="DJ181">
        <v>36000</v>
      </c>
      <c r="DK181">
        <v>36800</v>
      </c>
      <c r="DL181">
        <v>37300</v>
      </c>
      <c r="DM181">
        <v>37500</v>
      </c>
      <c r="DN181">
        <v>38200</v>
      </c>
      <c r="DO181">
        <v>37000</v>
      </c>
      <c r="DP181">
        <v>36600</v>
      </c>
      <c r="DQ181">
        <v>38100</v>
      </c>
      <c r="DR181">
        <v>36600</v>
      </c>
      <c r="DS181">
        <v>35000</v>
      </c>
      <c r="DT181">
        <v>35200</v>
      </c>
      <c r="DU181">
        <v>36100</v>
      </c>
      <c r="DV181">
        <v>37100</v>
      </c>
      <c r="DW181">
        <v>40400</v>
      </c>
      <c r="DX181">
        <v>40800</v>
      </c>
      <c r="DY181" s="19"/>
      <c r="DZ181" s="19"/>
      <c r="EA181" s="19"/>
      <c r="EB181" s="19"/>
      <c r="ED181" s="31">
        <f t="shared" si="54"/>
        <v>3.4602272727272725E-2</v>
      </c>
      <c r="EE181" s="31">
        <f t="shared" si="55"/>
        <v>3.2598870056497177E-2</v>
      </c>
      <c r="EF181" s="31">
        <f t="shared" si="56"/>
        <v>2.6508379888268156E-2</v>
      </c>
      <c r="EG181" s="31">
        <f t="shared" si="57"/>
        <v>2.8357771260997068E-2</v>
      </c>
      <c r="EH181" s="31">
        <f t="shared" si="58"/>
        <v>3.2390670553935859E-2</v>
      </c>
      <c r="EI181" s="31">
        <f t="shared" si="59"/>
        <v>2.6323119777158774E-2</v>
      </c>
      <c r="EJ181" s="31">
        <f t="shared" si="60"/>
        <v>2.6560693641618498E-2</v>
      </c>
      <c r="EK181" s="31">
        <f t="shared" si="61"/>
        <v>2.6647887323943662E-2</v>
      </c>
      <c r="EL181" s="31">
        <f t="shared" si="62"/>
        <v>3.1564245810055867E-2</v>
      </c>
      <c r="EM181" s="31">
        <f t="shared" si="63"/>
        <v>3.0280112044817929E-2</v>
      </c>
      <c r="EN181" s="31">
        <f t="shared" si="64"/>
        <v>3.2010723860589813E-2</v>
      </c>
      <c r="EO181" s="31">
        <f t="shared" si="65"/>
        <v>4.2688172043010751E-2</v>
      </c>
      <c r="EP181" s="31">
        <f t="shared" si="66"/>
        <v>5.8055555555555555E-2</v>
      </c>
      <c r="EQ181" s="31">
        <f t="shared" si="67"/>
        <v>5.6331521739130433E-2</v>
      </c>
      <c r="ER181" s="31">
        <f t="shared" si="68"/>
        <v>5.4584450402144775E-2</v>
      </c>
      <c r="ES181" s="31">
        <f t="shared" si="69"/>
        <v>5.4640000000000001E-2</v>
      </c>
      <c r="ET181" s="31">
        <f t="shared" si="70"/>
        <v>5.4214659685863871E-2</v>
      </c>
      <c r="EU181" s="31">
        <f t="shared" si="71"/>
        <v>4.7972972972972976E-2</v>
      </c>
      <c r="EV181" s="31">
        <f t="shared" si="72"/>
        <v>4.7650273224043714E-2</v>
      </c>
      <c r="EW181" s="31">
        <f t="shared" si="73"/>
        <v>4.3280839895013121E-2</v>
      </c>
      <c r="EX181" s="31">
        <f t="shared" si="74"/>
        <v>5.2295081967213115E-2</v>
      </c>
      <c r="EY181" s="31">
        <f t="shared" si="75"/>
        <v>5.045714285714286E-2</v>
      </c>
      <c r="EZ181" s="31">
        <f t="shared" si="76"/>
        <v>5.5426136363636365E-2</v>
      </c>
      <c r="FA181" s="31">
        <f t="shared" si="77"/>
        <v>5.2686980609418281E-2</v>
      </c>
      <c r="FB181" s="50">
        <f t="shared" si="78"/>
        <v>5.8194070080862532E-2</v>
      </c>
      <c r="FC181" s="50">
        <f t="shared" si="79"/>
        <v>4.8811881188118814E-2</v>
      </c>
      <c r="FD181" s="50">
        <f t="shared" si="80"/>
        <v>4.7696078431372552E-2</v>
      </c>
    </row>
    <row r="182" spans="1:160" ht="15" x14ac:dyDescent="0.25">
      <c r="A182" s="17" t="s">
        <v>229</v>
      </c>
      <c r="B182" s="19">
        <v>2431</v>
      </c>
      <c r="C182" s="19">
        <v>2485</v>
      </c>
      <c r="D182" s="19">
        <v>2492</v>
      </c>
      <c r="E182" s="19">
        <v>2191</v>
      </c>
      <c r="F182" s="19">
        <v>2117</v>
      </c>
      <c r="G182" s="19">
        <v>2110</v>
      </c>
      <c r="H182" s="19">
        <v>2030</v>
      </c>
      <c r="I182" s="19">
        <v>2403</v>
      </c>
      <c r="J182" s="19">
        <v>2468</v>
      </c>
      <c r="K182" s="19">
        <v>2379</v>
      </c>
      <c r="L182" s="19">
        <v>2313</v>
      </c>
      <c r="M182" s="19">
        <v>2412</v>
      </c>
      <c r="N182" s="19">
        <v>2412</v>
      </c>
      <c r="O182" s="19">
        <v>2593</v>
      </c>
      <c r="P182" s="19">
        <v>2605</v>
      </c>
      <c r="Q182" s="19">
        <v>2273</v>
      </c>
      <c r="R182" s="19">
        <v>2243</v>
      </c>
      <c r="S182" s="19">
        <v>2113</v>
      </c>
      <c r="T182" s="19">
        <v>1993</v>
      </c>
      <c r="U182" s="19">
        <v>2292</v>
      </c>
      <c r="V182" s="19">
        <v>2364</v>
      </c>
      <c r="W182" s="19">
        <v>2278</v>
      </c>
      <c r="X182" s="19">
        <v>2235</v>
      </c>
      <c r="Y182" s="19">
        <v>2130</v>
      </c>
      <c r="Z182" s="19">
        <v>2060</v>
      </c>
      <c r="AA182" s="19">
        <v>2033</v>
      </c>
      <c r="AB182" s="19">
        <v>2026</v>
      </c>
      <c r="AC182" s="19">
        <v>1807</v>
      </c>
      <c r="AD182" s="19">
        <v>1662</v>
      </c>
      <c r="AE182" s="19">
        <v>1611</v>
      </c>
      <c r="AF182" s="19">
        <v>1636</v>
      </c>
      <c r="AG182" s="19">
        <v>1888</v>
      </c>
      <c r="AH182" s="19">
        <v>1944</v>
      </c>
      <c r="AI182" s="19">
        <v>1891</v>
      </c>
      <c r="AJ182" s="19">
        <v>1865</v>
      </c>
      <c r="AK182" s="19">
        <v>1836</v>
      </c>
      <c r="AL182" s="19">
        <v>1879</v>
      </c>
      <c r="AM182" s="19">
        <v>2023</v>
      </c>
      <c r="AN182" s="19">
        <v>2133</v>
      </c>
      <c r="AO182" s="19">
        <v>2003</v>
      </c>
      <c r="AP182" s="19">
        <v>1932</v>
      </c>
      <c r="AQ182" s="19">
        <v>1921</v>
      </c>
      <c r="AR182" s="19">
        <v>2005</v>
      </c>
      <c r="AS182" s="19">
        <v>2356</v>
      </c>
      <c r="AT182" s="19">
        <v>2576</v>
      </c>
      <c r="AU182" s="19">
        <v>2545</v>
      </c>
      <c r="AV182" s="19">
        <v>2572</v>
      </c>
      <c r="AW182" s="19">
        <v>2596</v>
      </c>
      <c r="AX182" s="19">
        <v>2729</v>
      </c>
      <c r="AY182" s="19">
        <v>2928</v>
      </c>
      <c r="AZ182" s="19">
        <v>2879</v>
      </c>
      <c r="BA182" s="19">
        <v>2747</v>
      </c>
      <c r="BB182" s="19">
        <v>2607</v>
      </c>
      <c r="BC182" s="19">
        <v>2332</v>
      </c>
      <c r="BD182" s="19">
        <v>2207</v>
      </c>
      <c r="BE182" s="19">
        <v>2627</v>
      </c>
      <c r="BF182" s="19">
        <v>2619</v>
      </c>
      <c r="BG182" s="19">
        <v>2574</v>
      </c>
      <c r="BH182" s="19">
        <v>2578</v>
      </c>
      <c r="BI182" s="19">
        <v>2452</v>
      </c>
      <c r="BJ182" s="19">
        <v>2423</v>
      </c>
      <c r="BK182" s="19">
        <v>2560</v>
      </c>
      <c r="BL182" s="19">
        <v>2556</v>
      </c>
      <c r="BM182" s="19">
        <v>2229</v>
      </c>
      <c r="BN182" s="19">
        <v>2185</v>
      </c>
      <c r="BO182" s="19">
        <v>2122</v>
      </c>
      <c r="BP182" s="19">
        <v>1987</v>
      </c>
      <c r="BQ182" s="19">
        <v>2596</v>
      </c>
      <c r="BR182" s="19">
        <v>2692</v>
      </c>
      <c r="BS182" s="19">
        <v>2683</v>
      </c>
      <c r="BT182" s="19">
        <v>2648</v>
      </c>
      <c r="BU182" s="19">
        <v>2667</v>
      </c>
      <c r="BV182" s="19">
        <v>2674</v>
      </c>
      <c r="BW182" s="19">
        <v>2879</v>
      </c>
      <c r="BX182" s="19">
        <v>3057</v>
      </c>
      <c r="BY182" s="19">
        <v>2820</v>
      </c>
      <c r="BZ182" s="19">
        <v>2692</v>
      </c>
      <c r="CA182" s="19">
        <v>2559</v>
      </c>
      <c r="CB182" s="19">
        <v>2505</v>
      </c>
      <c r="CC182" s="19">
        <v>3003</v>
      </c>
      <c r="CD182" s="19">
        <v>3062</v>
      </c>
      <c r="CE182" s="19">
        <v>3023</v>
      </c>
      <c r="CF182" s="19">
        <v>2967</v>
      </c>
      <c r="CG182" s="19">
        <v>2868</v>
      </c>
      <c r="CH182" s="49">
        <v>2817</v>
      </c>
      <c r="CI182" s="49">
        <v>2911</v>
      </c>
      <c r="CJ182" s="49">
        <v>3021</v>
      </c>
      <c r="CK182" s="49">
        <v>2755</v>
      </c>
      <c r="CL182" s="49">
        <v>2623</v>
      </c>
      <c r="CM182" s="49">
        <v>2420</v>
      </c>
      <c r="CN182" s="49">
        <v>2270</v>
      </c>
      <c r="CO182" s="17" t="s">
        <v>229</v>
      </c>
      <c r="CT182" t="s">
        <v>229</v>
      </c>
      <c r="CV182" t="s">
        <v>229</v>
      </c>
      <c r="CX182">
        <v>38400</v>
      </c>
      <c r="CY182">
        <v>38700</v>
      </c>
      <c r="CZ182">
        <v>39600</v>
      </c>
      <c r="DA182">
        <v>39600</v>
      </c>
      <c r="DB182">
        <v>39500</v>
      </c>
      <c r="DC182">
        <v>39800</v>
      </c>
      <c r="DD182">
        <v>39200</v>
      </c>
      <c r="DE182">
        <v>38300</v>
      </c>
      <c r="DF182">
        <v>39000</v>
      </c>
      <c r="DG182">
        <v>39000</v>
      </c>
      <c r="DH182">
        <v>39400</v>
      </c>
      <c r="DI182">
        <v>39000</v>
      </c>
      <c r="DJ182">
        <v>38900</v>
      </c>
      <c r="DK182">
        <v>38400</v>
      </c>
      <c r="DL182">
        <v>37200</v>
      </c>
      <c r="DM182">
        <v>37700</v>
      </c>
      <c r="DN182">
        <v>38300</v>
      </c>
      <c r="DO182">
        <v>38600</v>
      </c>
      <c r="DP182">
        <v>39300</v>
      </c>
      <c r="DQ182">
        <v>39000</v>
      </c>
      <c r="DR182">
        <v>38900</v>
      </c>
      <c r="DS182">
        <v>39300</v>
      </c>
      <c r="DT182">
        <v>39000</v>
      </c>
      <c r="DU182">
        <v>39100</v>
      </c>
      <c r="DV182">
        <v>38800</v>
      </c>
      <c r="DW182">
        <v>38900</v>
      </c>
      <c r="DX182">
        <v>38400</v>
      </c>
      <c r="DY182" s="19"/>
      <c r="DZ182" s="19"/>
      <c r="EA182" s="19"/>
      <c r="EB182" s="19"/>
      <c r="ED182" s="31">
        <f t="shared" si="54"/>
        <v>6.1953124999999998E-2</v>
      </c>
      <c r="EE182" s="31">
        <f t="shared" si="55"/>
        <v>6.2325581395348835E-2</v>
      </c>
      <c r="EF182" s="31">
        <f t="shared" si="56"/>
        <v>5.7398989898989901E-2</v>
      </c>
      <c r="EG182" s="31">
        <f t="shared" si="57"/>
        <v>5.0328282828282826E-2</v>
      </c>
      <c r="EH182" s="31">
        <f t="shared" si="58"/>
        <v>5.7670886075949369E-2</v>
      </c>
      <c r="EI182" s="31">
        <f t="shared" si="59"/>
        <v>5.1758793969849247E-2</v>
      </c>
      <c r="EJ182" s="31">
        <f t="shared" si="60"/>
        <v>4.6096938775510202E-2</v>
      </c>
      <c r="EK182" s="31">
        <f t="shared" si="61"/>
        <v>4.2715404699738904E-2</v>
      </c>
      <c r="EL182" s="31">
        <f t="shared" si="62"/>
        <v>4.848717948717949E-2</v>
      </c>
      <c r="EM182" s="31">
        <f t="shared" si="63"/>
        <v>4.8179487179487182E-2</v>
      </c>
      <c r="EN182" s="31">
        <f t="shared" si="64"/>
        <v>5.0837563451776653E-2</v>
      </c>
      <c r="EO182" s="31">
        <f t="shared" si="65"/>
        <v>5.1410256410256414E-2</v>
      </c>
      <c r="EP182" s="31">
        <f t="shared" si="66"/>
        <v>6.5424164524421596E-2</v>
      </c>
      <c r="EQ182" s="31">
        <f t="shared" si="67"/>
        <v>7.1067708333333326E-2</v>
      </c>
      <c r="ER182" s="31">
        <f t="shared" si="68"/>
        <v>7.384408602150537E-2</v>
      </c>
      <c r="ES182" s="31">
        <f t="shared" si="69"/>
        <v>5.8541114058355437E-2</v>
      </c>
      <c r="ET182" s="31">
        <f t="shared" si="70"/>
        <v>6.7206266318537863E-2</v>
      </c>
      <c r="EU182" s="31">
        <f t="shared" si="71"/>
        <v>6.2772020725388594E-2</v>
      </c>
      <c r="EV182" s="31">
        <f t="shared" si="72"/>
        <v>5.6717557251908399E-2</v>
      </c>
      <c r="EW182" s="31">
        <f t="shared" si="73"/>
        <v>5.0948717948717949E-2</v>
      </c>
      <c r="EX182" s="31">
        <f t="shared" si="74"/>
        <v>6.8971722365038554E-2</v>
      </c>
      <c r="EY182" s="31">
        <f t="shared" si="75"/>
        <v>6.804071246819339E-2</v>
      </c>
      <c r="EZ182" s="31">
        <f t="shared" si="76"/>
        <v>7.2307692307692309E-2</v>
      </c>
      <c r="FA182" s="31">
        <f t="shared" si="77"/>
        <v>6.4066496163682859E-2</v>
      </c>
      <c r="FB182" s="50">
        <f t="shared" si="78"/>
        <v>7.7912371134020622E-2</v>
      </c>
      <c r="FC182" s="50">
        <f t="shared" si="79"/>
        <v>7.2416452442159385E-2</v>
      </c>
      <c r="FD182" s="50">
        <f t="shared" si="80"/>
        <v>7.1744791666666669E-2</v>
      </c>
    </row>
    <row r="183" spans="1:160" ht="15" x14ac:dyDescent="0.25">
      <c r="A183" s="17" t="s">
        <v>230</v>
      </c>
      <c r="B183" s="19">
        <v>2165</v>
      </c>
      <c r="C183" s="19">
        <v>2200</v>
      </c>
      <c r="D183" s="19">
        <v>2090</v>
      </c>
      <c r="E183" s="19">
        <v>2010</v>
      </c>
      <c r="F183" s="19">
        <v>1912</v>
      </c>
      <c r="G183" s="19">
        <v>2046</v>
      </c>
      <c r="H183" s="19">
        <v>2067</v>
      </c>
      <c r="I183" s="19">
        <v>2351</v>
      </c>
      <c r="J183" s="19">
        <v>2503</v>
      </c>
      <c r="K183" s="19">
        <v>2563</v>
      </c>
      <c r="L183" s="19">
        <v>2584</v>
      </c>
      <c r="M183" s="19">
        <v>2561</v>
      </c>
      <c r="N183" s="19">
        <v>2479</v>
      </c>
      <c r="O183" s="19">
        <v>2558</v>
      </c>
      <c r="P183" s="19">
        <v>2562</v>
      </c>
      <c r="Q183" s="19">
        <v>2531</v>
      </c>
      <c r="R183" s="19">
        <v>2424</v>
      </c>
      <c r="S183" s="19">
        <v>2387</v>
      </c>
      <c r="T183" s="19">
        <v>2345</v>
      </c>
      <c r="U183" s="19">
        <v>2497</v>
      </c>
      <c r="V183" s="19">
        <v>2604</v>
      </c>
      <c r="W183" s="19">
        <v>2532</v>
      </c>
      <c r="X183" s="19">
        <v>2388</v>
      </c>
      <c r="Y183" s="19">
        <v>2420</v>
      </c>
      <c r="Z183" s="19">
        <v>2334</v>
      </c>
      <c r="AA183" s="19">
        <v>2364</v>
      </c>
      <c r="AB183" s="19">
        <v>2342</v>
      </c>
      <c r="AC183" s="19">
        <v>2275</v>
      </c>
      <c r="AD183" s="19">
        <v>2128</v>
      </c>
      <c r="AE183" s="19">
        <v>2077</v>
      </c>
      <c r="AF183" s="19">
        <v>2047</v>
      </c>
      <c r="AG183" s="19">
        <v>2145</v>
      </c>
      <c r="AH183" s="19">
        <v>2247</v>
      </c>
      <c r="AI183" s="19">
        <v>2240</v>
      </c>
      <c r="AJ183" s="19">
        <v>2257</v>
      </c>
      <c r="AK183" s="19">
        <v>2258</v>
      </c>
      <c r="AL183" s="19">
        <v>2292</v>
      </c>
      <c r="AM183" s="19">
        <v>2348</v>
      </c>
      <c r="AN183" s="19">
        <v>2583</v>
      </c>
      <c r="AO183" s="19">
        <v>2539</v>
      </c>
      <c r="AP183" s="19">
        <v>2554</v>
      </c>
      <c r="AQ183" s="19">
        <v>2738</v>
      </c>
      <c r="AR183" s="19">
        <v>2895</v>
      </c>
      <c r="AS183" s="19">
        <v>3333</v>
      </c>
      <c r="AT183" s="19">
        <v>3803</v>
      </c>
      <c r="AU183" s="19">
        <v>3984</v>
      </c>
      <c r="AV183" s="19">
        <v>3928</v>
      </c>
      <c r="AW183" s="19">
        <v>3847</v>
      </c>
      <c r="AX183" s="19">
        <v>3816</v>
      </c>
      <c r="AY183" s="19">
        <v>3769</v>
      </c>
      <c r="AZ183" s="19">
        <v>3858</v>
      </c>
      <c r="BA183" s="19">
        <v>3872</v>
      </c>
      <c r="BB183" s="19">
        <v>3825</v>
      </c>
      <c r="BC183" s="19">
        <v>3803</v>
      </c>
      <c r="BD183" s="19">
        <v>3792</v>
      </c>
      <c r="BE183" s="19">
        <v>3961</v>
      </c>
      <c r="BF183" s="19">
        <v>3910</v>
      </c>
      <c r="BG183" s="19">
        <v>3795</v>
      </c>
      <c r="BH183" s="19">
        <v>3702</v>
      </c>
      <c r="BI183" s="19">
        <v>3655</v>
      </c>
      <c r="BJ183" s="19">
        <v>3523</v>
      </c>
      <c r="BK183" s="19">
        <v>3614</v>
      </c>
      <c r="BL183" s="19">
        <v>3701</v>
      </c>
      <c r="BM183" s="19">
        <v>3618</v>
      </c>
      <c r="BN183" s="19">
        <v>3539</v>
      </c>
      <c r="BO183" s="19">
        <v>3506</v>
      </c>
      <c r="BP183" s="19">
        <v>3486</v>
      </c>
      <c r="BQ183" s="19">
        <v>3728</v>
      </c>
      <c r="BR183" s="19">
        <v>3850</v>
      </c>
      <c r="BS183" s="19">
        <v>3906</v>
      </c>
      <c r="BT183" s="19">
        <v>3967</v>
      </c>
      <c r="BU183" s="19">
        <v>3947</v>
      </c>
      <c r="BV183" s="19">
        <v>3964</v>
      </c>
      <c r="BW183" s="19">
        <v>4048</v>
      </c>
      <c r="BX183" s="19">
        <v>4124</v>
      </c>
      <c r="BY183" s="19">
        <v>4131</v>
      </c>
      <c r="BZ183" s="19">
        <v>4128</v>
      </c>
      <c r="CA183" s="19">
        <v>4143</v>
      </c>
      <c r="CB183" s="19">
        <v>4207</v>
      </c>
      <c r="CC183" s="19">
        <v>4431</v>
      </c>
      <c r="CD183" s="19">
        <v>4551</v>
      </c>
      <c r="CE183" s="19">
        <v>4495</v>
      </c>
      <c r="CF183" s="19">
        <v>4385</v>
      </c>
      <c r="CG183" s="19">
        <v>4330</v>
      </c>
      <c r="CH183" s="49">
        <v>4306</v>
      </c>
      <c r="CI183" s="49">
        <v>4232</v>
      </c>
      <c r="CJ183" s="49">
        <v>4161</v>
      </c>
      <c r="CK183" s="49">
        <v>4121</v>
      </c>
      <c r="CL183" s="49">
        <v>4009</v>
      </c>
      <c r="CM183" s="49">
        <v>3907</v>
      </c>
      <c r="CN183" s="49">
        <v>3847</v>
      </c>
      <c r="CO183" s="17" t="s">
        <v>230</v>
      </c>
      <c r="CT183" t="s">
        <v>230</v>
      </c>
      <c r="CV183" t="s">
        <v>230</v>
      </c>
      <c r="CX183">
        <v>60300</v>
      </c>
      <c r="CY183">
        <v>62900</v>
      </c>
      <c r="CZ183">
        <v>65400</v>
      </c>
      <c r="DA183">
        <v>65900</v>
      </c>
      <c r="DB183">
        <v>66600</v>
      </c>
      <c r="DC183">
        <v>65500</v>
      </c>
      <c r="DD183">
        <v>65300</v>
      </c>
      <c r="DE183">
        <v>64900</v>
      </c>
      <c r="DF183">
        <v>65600</v>
      </c>
      <c r="DG183">
        <v>66000</v>
      </c>
      <c r="DH183">
        <v>66700</v>
      </c>
      <c r="DI183">
        <v>65600</v>
      </c>
      <c r="DJ183">
        <v>66600</v>
      </c>
      <c r="DK183">
        <v>67700</v>
      </c>
      <c r="DL183">
        <v>67100</v>
      </c>
      <c r="DM183">
        <v>66300</v>
      </c>
      <c r="DN183">
        <v>66100</v>
      </c>
      <c r="DO183">
        <v>66300</v>
      </c>
      <c r="DP183">
        <v>67000</v>
      </c>
      <c r="DQ183">
        <v>64800</v>
      </c>
      <c r="DR183">
        <v>64900</v>
      </c>
      <c r="DS183">
        <v>64400</v>
      </c>
      <c r="DT183">
        <v>62200</v>
      </c>
      <c r="DU183">
        <v>66900</v>
      </c>
      <c r="DV183">
        <v>67300</v>
      </c>
      <c r="DW183">
        <v>67900</v>
      </c>
      <c r="DX183">
        <v>69800</v>
      </c>
      <c r="DY183" s="19"/>
      <c r="DZ183" s="19"/>
      <c r="EA183" s="19"/>
      <c r="EB183" s="19"/>
      <c r="ED183" s="31">
        <f t="shared" si="54"/>
        <v>4.2504145936981756E-2</v>
      </c>
      <c r="EE183" s="31">
        <f t="shared" si="55"/>
        <v>3.9411764705882354E-2</v>
      </c>
      <c r="EF183" s="31">
        <f t="shared" si="56"/>
        <v>3.8700305810397552E-2</v>
      </c>
      <c r="EG183" s="31">
        <f t="shared" si="57"/>
        <v>3.5584218512898329E-2</v>
      </c>
      <c r="EH183" s="31">
        <f t="shared" si="58"/>
        <v>3.8018018018018018E-2</v>
      </c>
      <c r="EI183" s="31">
        <f t="shared" si="59"/>
        <v>3.5633587786259545E-2</v>
      </c>
      <c r="EJ183" s="31">
        <f t="shared" si="60"/>
        <v>3.4839203675344564E-2</v>
      </c>
      <c r="EK183" s="31">
        <f t="shared" si="61"/>
        <v>3.1540832049306626E-2</v>
      </c>
      <c r="EL183" s="31">
        <f t="shared" si="62"/>
        <v>3.4146341463414637E-2</v>
      </c>
      <c r="EM183" s="31">
        <f t="shared" si="63"/>
        <v>3.4727272727272725E-2</v>
      </c>
      <c r="EN183" s="31">
        <f t="shared" si="64"/>
        <v>3.8065967016491752E-2</v>
      </c>
      <c r="EO183" s="31">
        <f t="shared" si="65"/>
        <v>4.4131097560975607E-2</v>
      </c>
      <c r="EP183" s="31">
        <f t="shared" si="66"/>
        <v>5.9819819819819819E-2</v>
      </c>
      <c r="EQ183" s="31">
        <f t="shared" si="67"/>
        <v>5.6366322008862629E-2</v>
      </c>
      <c r="ER183" s="31">
        <f t="shared" si="68"/>
        <v>5.7704918032786885E-2</v>
      </c>
      <c r="ES183" s="31">
        <f t="shared" si="69"/>
        <v>5.7194570135746609E-2</v>
      </c>
      <c r="ET183" s="31">
        <f t="shared" si="70"/>
        <v>5.7413010590015127E-2</v>
      </c>
      <c r="EU183" s="31">
        <f t="shared" si="71"/>
        <v>5.3137254901960786E-2</v>
      </c>
      <c r="EV183" s="31">
        <f t="shared" si="72"/>
        <v>5.3999999999999999E-2</v>
      </c>
      <c r="EW183" s="31">
        <f t="shared" si="73"/>
        <v>5.3796296296296293E-2</v>
      </c>
      <c r="EX183" s="31">
        <f t="shared" si="74"/>
        <v>6.0184899845916795E-2</v>
      </c>
      <c r="EY183" s="31">
        <f t="shared" si="75"/>
        <v>6.1552795031055901E-2</v>
      </c>
      <c r="EZ183" s="31">
        <f t="shared" si="76"/>
        <v>6.6414790996784559E-2</v>
      </c>
      <c r="FA183" s="31">
        <f t="shared" si="77"/>
        <v>6.2884902840059792E-2</v>
      </c>
      <c r="FB183" s="50">
        <f t="shared" si="78"/>
        <v>6.6790490341753342E-2</v>
      </c>
      <c r="FC183" s="50">
        <f t="shared" si="79"/>
        <v>6.3416789396170833E-2</v>
      </c>
      <c r="FD183" s="50">
        <f t="shared" si="80"/>
        <v>5.9040114613180518E-2</v>
      </c>
    </row>
    <row r="184" spans="1:160" ht="15" x14ac:dyDescent="0.25">
      <c r="A184" s="17" t="s">
        <v>231</v>
      </c>
      <c r="B184" s="19">
        <v>1434</v>
      </c>
      <c r="C184" s="19">
        <v>1406</v>
      </c>
      <c r="D184" s="19">
        <v>1424</v>
      </c>
      <c r="E184" s="19">
        <v>1516</v>
      </c>
      <c r="F184" s="19">
        <v>1606</v>
      </c>
      <c r="G184" s="19">
        <v>1848</v>
      </c>
      <c r="H184" s="19">
        <v>2080</v>
      </c>
      <c r="I184" s="19">
        <v>2389</v>
      </c>
      <c r="J184" s="19">
        <v>2470</v>
      </c>
      <c r="K184" s="19">
        <v>2338</v>
      </c>
      <c r="L184" s="19">
        <v>2061</v>
      </c>
      <c r="M184" s="19">
        <v>1917</v>
      </c>
      <c r="N184" s="19">
        <v>1788</v>
      </c>
      <c r="O184" s="19">
        <v>1820</v>
      </c>
      <c r="P184" s="19">
        <v>1806</v>
      </c>
      <c r="Q184" s="19">
        <v>1882</v>
      </c>
      <c r="R184" s="19">
        <v>1970</v>
      </c>
      <c r="S184" s="19">
        <v>2141</v>
      </c>
      <c r="T184" s="19">
        <v>2304</v>
      </c>
      <c r="U184" s="19">
        <v>2448</v>
      </c>
      <c r="V184" s="19">
        <v>2401</v>
      </c>
      <c r="W184" s="19">
        <v>2221</v>
      </c>
      <c r="X184" s="19">
        <v>1859</v>
      </c>
      <c r="Y184" s="19">
        <v>1703</v>
      </c>
      <c r="Z184" s="19">
        <v>1553</v>
      </c>
      <c r="AA184" s="19">
        <v>1511</v>
      </c>
      <c r="AB184" s="19">
        <v>1512</v>
      </c>
      <c r="AC184" s="19">
        <v>1496</v>
      </c>
      <c r="AD184" s="19">
        <v>1562</v>
      </c>
      <c r="AE184" s="19">
        <v>1715</v>
      </c>
      <c r="AF184" s="19">
        <v>1894</v>
      </c>
      <c r="AG184" s="19">
        <v>2070</v>
      </c>
      <c r="AH184" s="19">
        <v>2024</v>
      </c>
      <c r="AI184" s="19">
        <v>1824</v>
      </c>
      <c r="AJ184" s="19">
        <v>1579</v>
      </c>
      <c r="AK184" s="19">
        <v>1523</v>
      </c>
      <c r="AL184" s="19">
        <v>1370</v>
      </c>
      <c r="AM184" s="19">
        <v>1417</v>
      </c>
      <c r="AN184" s="19">
        <v>1539</v>
      </c>
      <c r="AO184" s="19">
        <v>1638</v>
      </c>
      <c r="AP184" s="19">
        <v>1772</v>
      </c>
      <c r="AQ184" s="19">
        <v>2157</v>
      </c>
      <c r="AR184" s="19">
        <v>2542</v>
      </c>
      <c r="AS184" s="19">
        <v>3155</v>
      </c>
      <c r="AT184" s="19">
        <v>3508</v>
      </c>
      <c r="AU184" s="19">
        <v>3492</v>
      </c>
      <c r="AV184" s="19">
        <v>3224</v>
      </c>
      <c r="AW184" s="19">
        <v>3068</v>
      </c>
      <c r="AX184" s="19">
        <v>2919</v>
      </c>
      <c r="AY184" s="19">
        <v>2995</v>
      </c>
      <c r="AZ184" s="19">
        <v>3196</v>
      </c>
      <c r="BA184" s="19">
        <v>3202</v>
      </c>
      <c r="BB184" s="19">
        <v>3234</v>
      </c>
      <c r="BC184" s="19">
        <v>3411</v>
      </c>
      <c r="BD184" s="19">
        <v>3565</v>
      </c>
      <c r="BE184" s="19">
        <v>3833</v>
      </c>
      <c r="BF184" s="19">
        <v>3813</v>
      </c>
      <c r="BG184" s="19">
        <v>3619</v>
      </c>
      <c r="BH184" s="19">
        <v>3424</v>
      </c>
      <c r="BI184" s="19">
        <v>2985</v>
      </c>
      <c r="BJ184" s="19">
        <v>2768</v>
      </c>
      <c r="BK184" s="19">
        <v>2619</v>
      </c>
      <c r="BL184" s="19">
        <v>2572</v>
      </c>
      <c r="BM184" s="19">
        <v>2663</v>
      </c>
      <c r="BN184" s="19">
        <v>2824</v>
      </c>
      <c r="BO184" s="19">
        <v>3083</v>
      </c>
      <c r="BP184" s="19">
        <v>3348</v>
      </c>
      <c r="BQ184" s="19">
        <v>3574</v>
      </c>
      <c r="BR184" s="19">
        <v>3702</v>
      </c>
      <c r="BS184" s="19">
        <v>3557</v>
      </c>
      <c r="BT184" s="19">
        <v>2973</v>
      </c>
      <c r="BU184" s="19">
        <v>2813</v>
      </c>
      <c r="BV184" s="19">
        <v>2657</v>
      </c>
      <c r="BW184" s="19">
        <v>2730</v>
      </c>
      <c r="BX184" s="19">
        <v>2829</v>
      </c>
      <c r="BY184" s="19">
        <v>2967</v>
      </c>
      <c r="BZ184" s="19">
        <v>3136</v>
      </c>
      <c r="CA184" s="19">
        <v>3439</v>
      </c>
      <c r="CB184" s="19">
        <v>3672</v>
      </c>
      <c r="CC184" s="19">
        <v>3964</v>
      </c>
      <c r="CD184" s="19">
        <v>4080</v>
      </c>
      <c r="CE184" s="19">
        <v>3886</v>
      </c>
      <c r="CF184" s="19">
        <v>3303</v>
      </c>
      <c r="CG184" s="19">
        <v>3107</v>
      </c>
      <c r="CH184" s="49">
        <v>2986</v>
      </c>
      <c r="CI184" s="49">
        <v>2937</v>
      </c>
      <c r="CJ184" s="49">
        <v>2959</v>
      </c>
      <c r="CK184" s="49">
        <v>2994</v>
      </c>
      <c r="CL184" s="49">
        <v>3158</v>
      </c>
      <c r="CM184" s="49">
        <v>3478</v>
      </c>
      <c r="CN184" s="49">
        <v>3701</v>
      </c>
      <c r="CO184" s="17" t="s">
        <v>231</v>
      </c>
      <c r="CT184" t="s">
        <v>231</v>
      </c>
      <c r="CV184" t="s">
        <v>231</v>
      </c>
      <c r="CX184">
        <v>62600</v>
      </c>
      <c r="CY184">
        <v>61700</v>
      </c>
      <c r="CZ184">
        <v>60800</v>
      </c>
      <c r="DA184">
        <v>60400</v>
      </c>
      <c r="DB184">
        <v>60200</v>
      </c>
      <c r="DC184">
        <v>60800</v>
      </c>
      <c r="DD184">
        <v>61500</v>
      </c>
      <c r="DE184">
        <v>61300</v>
      </c>
      <c r="DF184">
        <v>61000</v>
      </c>
      <c r="DG184">
        <v>61100</v>
      </c>
      <c r="DH184">
        <v>60600</v>
      </c>
      <c r="DI184">
        <v>62100</v>
      </c>
      <c r="DJ184">
        <v>61300</v>
      </c>
      <c r="DK184">
        <v>60900</v>
      </c>
      <c r="DL184">
        <v>59600</v>
      </c>
      <c r="DM184">
        <v>58600</v>
      </c>
      <c r="DN184">
        <v>58200</v>
      </c>
      <c r="DO184">
        <v>56700</v>
      </c>
      <c r="DP184">
        <v>56200</v>
      </c>
      <c r="DQ184">
        <v>56500</v>
      </c>
      <c r="DR184">
        <v>56900</v>
      </c>
      <c r="DS184">
        <v>56800</v>
      </c>
      <c r="DT184">
        <v>57300</v>
      </c>
      <c r="DU184">
        <v>57600</v>
      </c>
      <c r="DV184">
        <v>58700</v>
      </c>
      <c r="DW184">
        <v>59600</v>
      </c>
      <c r="DX184">
        <v>60600</v>
      </c>
      <c r="DY184" s="19"/>
      <c r="DZ184" s="19"/>
      <c r="EA184" s="19"/>
      <c r="EB184" s="19"/>
      <c r="ED184" s="31">
        <f t="shared" si="54"/>
        <v>3.7348242811501599E-2</v>
      </c>
      <c r="EE184" s="31">
        <f t="shared" si="55"/>
        <v>2.8978930307941655E-2</v>
      </c>
      <c r="EF184" s="31">
        <f t="shared" si="56"/>
        <v>3.0953947368421053E-2</v>
      </c>
      <c r="EG184" s="31">
        <f t="shared" si="57"/>
        <v>3.8145695364238411E-2</v>
      </c>
      <c r="EH184" s="31">
        <f t="shared" si="58"/>
        <v>3.6893687707641197E-2</v>
      </c>
      <c r="EI184" s="31">
        <f t="shared" si="59"/>
        <v>2.5542763157894739E-2</v>
      </c>
      <c r="EJ184" s="31">
        <f t="shared" si="60"/>
        <v>2.432520325203252E-2</v>
      </c>
      <c r="EK184" s="31">
        <f t="shared" si="61"/>
        <v>3.0897226753670473E-2</v>
      </c>
      <c r="EL184" s="31">
        <f t="shared" si="62"/>
        <v>2.9901639344262296E-2</v>
      </c>
      <c r="EM184" s="31">
        <f t="shared" si="63"/>
        <v>2.2422258592471357E-2</v>
      </c>
      <c r="EN184" s="31">
        <f t="shared" si="64"/>
        <v>2.7029702970297029E-2</v>
      </c>
      <c r="EO184" s="31">
        <f t="shared" si="65"/>
        <v>4.0933977455716586E-2</v>
      </c>
      <c r="EP184" s="31">
        <f t="shared" si="66"/>
        <v>5.6965742251223493E-2</v>
      </c>
      <c r="EQ184" s="31">
        <f t="shared" si="67"/>
        <v>4.7931034482758622E-2</v>
      </c>
      <c r="ER184" s="31">
        <f t="shared" si="68"/>
        <v>5.3724832214765102E-2</v>
      </c>
      <c r="ES184" s="31">
        <f t="shared" si="69"/>
        <v>6.0836177474402731E-2</v>
      </c>
      <c r="ET184" s="31">
        <f t="shared" si="70"/>
        <v>6.218213058419244E-2</v>
      </c>
      <c r="EU184" s="31">
        <f t="shared" si="71"/>
        <v>4.8818342151675485E-2</v>
      </c>
      <c r="EV184" s="31">
        <f t="shared" si="72"/>
        <v>4.7384341637010677E-2</v>
      </c>
      <c r="EW184" s="31">
        <f t="shared" si="73"/>
        <v>5.9256637168141592E-2</v>
      </c>
      <c r="EX184" s="31">
        <f t="shared" si="74"/>
        <v>6.2513181019332162E-2</v>
      </c>
      <c r="EY184" s="31">
        <f t="shared" si="75"/>
        <v>4.6778169014084506E-2</v>
      </c>
      <c r="EZ184" s="31">
        <f t="shared" si="76"/>
        <v>5.1780104712041884E-2</v>
      </c>
      <c r="FA184" s="31">
        <f t="shared" si="77"/>
        <v>6.3750000000000001E-2</v>
      </c>
      <c r="FB184" s="50">
        <f t="shared" si="78"/>
        <v>6.6201022146507665E-2</v>
      </c>
      <c r="FC184" s="50">
        <f t="shared" si="79"/>
        <v>5.01006711409396E-2</v>
      </c>
      <c r="FD184" s="50">
        <f t="shared" si="80"/>
        <v>4.9405940594059408E-2</v>
      </c>
    </row>
    <row r="185" spans="1:160" ht="15" x14ac:dyDescent="0.25">
      <c r="A185" s="17" t="s">
        <v>232</v>
      </c>
      <c r="B185" s="19">
        <v>3</v>
      </c>
      <c r="C185" s="19">
        <v>3</v>
      </c>
      <c r="D185" s="32" t="s">
        <v>481</v>
      </c>
      <c r="E185" s="32" t="s">
        <v>481</v>
      </c>
      <c r="F185" s="32" t="s">
        <v>481</v>
      </c>
      <c r="G185" s="19">
        <v>6</v>
      </c>
      <c r="H185" s="19">
        <v>11</v>
      </c>
      <c r="I185" s="19">
        <v>13</v>
      </c>
      <c r="J185" s="19">
        <v>17</v>
      </c>
      <c r="K185" s="19">
        <v>13</v>
      </c>
      <c r="L185" s="19">
        <v>8</v>
      </c>
      <c r="M185" s="19">
        <v>5</v>
      </c>
      <c r="N185" s="19">
        <v>4</v>
      </c>
      <c r="O185" s="19">
        <v>4</v>
      </c>
      <c r="P185" s="19">
        <v>8</v>
      </c>
      <c r="Q185" s="19">
        <v>8</v>
      </c>
      <c r="R185" s="19">
        <v>8</v>
      </c>
      <c r="S185" s="19">
        <v>11</v>
      </c>
      <c r="T185" s="19">
        <v>12</v>
      </c>
      <c r="U185" s="19">
        <v>14</v>
      </c>
      <c r="V185" s="19">
        <v>10</v>
      </c>
      <c r="W185" s="19">
        <v>12</v>
      </c>
      <c r="X185" s="19">
        <v>8</v>
      </c>
      <c r="Y185" s="19">
        <v>5</v>
      </c>
      <c r="Z185" s="32" t="s">
        <v>481</v>
      </c>
      <c r="AA185" s="19">
        <v>3</v>
      </c>
      <c r="AB185" s="19">
        <v>3</v>
      </c>
      <c r="AC185" s="32" t="s">
        <v>481</v>
      </c>
      <c r="AD185" s="32" t="s">
        <v>481</v>
      </c>
      <c r="AE185" s="19">
        <v>5</v>
      </c>
      <c r="AF185" s="19">
        <v>7</v>
      </c>
      <c r="AG185" s="19">
        <v>8</v>
      </c>
      <c r="AH185" s="19">
        <v>9</v>
      </c>
      <c r="AI185" s="19">
        <v>6</v>
      </c>
      <c r="AJ185" s="19">
        <v>5</v>
      </c>
      <c r="AK185" s="19">
        <v>4</v>
      </c>
      <c r="AL185" s="19">
        <v>3</v>
      </c>
      <c r="AM185" s="32" t="s">
        <v>481</v>
      </c>
      <c r="AN185" s="19">
        <v>3</v>
      </c>
      <c r="AO185" s="32" t="s">
        <v>481</v>
      </c>
      <c r="AP185" s="19">
        <v>3</v>
      </c>
      <c r="AQ185" s="19">
        <v>4</v>
      </c>
      <c r="AR185" s="19">
        <v>5</v>
      </c>
      <c r="AS185" s="19">
        <v>9</v>
      </c>
      <c r="AT185" s="19">
        <v>8</v>
      </c>
      <c r="AU185" s="19">
        <v>7</v>
      </c>
      <c r="AV185" s="19">
        <v>9</v>
      </c>
      <c r="AW185" s="19">
        <v>6</v>
      </c>
      <c r="AX185" s="19">
        <v>3</v>
      </c>
      <c r="AY185" s="19">
        <v>3</v>
      </c>
      <c r="AZ185" s="19">
        <v>3</v>
      </c>
      <c r="BA185" s="19">
        <v>6</v>
      </c>
      <c r="BB185" s="19">
        <v>6</v>
      </c>
      <c r="BC185" s="19">
        <v>7</v>
      </c>
      <c r="BD185" s="19">
        <v>6</v>
      </c>
      <c r="BE185" s="19">
        <v>7</v>
      </c>
      <c r="BF185" s="19">
        <v>7</v>
      </c>
      <c r="BG185" s="19">
        <v>8</v>
      </c>
      <c r="BH185" s="19">
        <v>7</v>
      </c>
      <c r="BI185" s="19">
        <v>4</v>
      </c>
      <c r="BJ185" s="19">
        <v>4</v>
      </c>
      <c r="BK185" s="19">
        <v>4</v>
      </c>
      <c r="BL185" s="19">
        <v>4</v>
      </c>
      <c r="BM185" s="19">
        <v>4</v>
      </c>
      <c r="BN185" s="19">
        <v>4</v>
      </c>
      <c r="BO185" s="19">
        <v>7</v>
      </c>
      <c r="BP185" s="19">
        <v>9</v>
      </c>
      <c r="BQ185" s="19">
        <v>9</v>
      </c>
      <c r="BR185" s="19">
        <v>10</v>
      </c>
      <c r="BS185" s="19">
        <v>10</v>
      </c>
      <c r="BT185" s="19">
        <v>5</v>
      </c>
      <c r="BU185" s="19">
        <v>6</v>
      </c>
      <c r="BV185" s="19">
        <v>5</v>
      </c>
      <c r="BW185" s="19">
        <v>3</v>
      </c>
      <c r="BX185" s="19">
        <v>3</v>
      </c>
      <c r="BY185" s="19">
        <v>5</v>
      </c>
      <c r="BZ185" s="19">
        <v>8</v>
      </c>
      <c r="CA185" s="19">
        <v>6</v>
      </c>
      <c r="CB185" s="19">
        <v>6</v>
      </c>
      <c r="CC185" s="19">
        <v>8</v>
      </c>
      <c r="CD185" s="19">
        <v>12</v>
      </c>
      <c r="CE185" s="19">
        <v>13</v>
      </c>
      <c r="CF185" s="19">
        <v>7</v>
      </c>
      <c r="CG185" s="19">
        <v>4</v>
      </c>
      <c r="CH185" s="49">
        <v>4</v>
      </c>
      <c r="CI185" s="49">
        <v>8</v>
      </c>
      <c r="CJ185" s="49">
        <v>5</v>
      </c>
      <c r="CK185" s="49">
        <v>5</v>
      </c>
      <c r="CL185" s="49">
        <v>6</v>
      </c>
      <c r="CM185" s="49">
        <v>12</v>
      </c>
      <c r="CN185" s="49">
        <v>13</v>
      </c>
      <c r="CO185" s="17" t="s">
        <v>232</v>
      </c>
      <c r="CT185" t="s">
        <v>233</v>
      </c>
      <c r="CV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 s="32"/>
      <c r="DZ185" s="32"/>
      <c r="EA185" s="32"/>
      <c r="EB185" s="32"/>
      <c r="ED185" s="31" t="e">
        <f t="shared" si="54"/>
        <v>#DIV/0!</v>
      </c>
      <c r="EE185" s="31" t="e">
        <f t="shared" si="55"/>
        <v>#DIV/0!</v>
      </c>
      <c r="EF185" s="31" t="e">
        <f t="shared" si="56"/>
        <v>#DIV/0!</v>
      </c>
      <c r="EG185" s="31" t="e">
        <f t="shared" si="57"/>
        <v>#DIV/0!</v>
      </c>
      <c r="EH185" s="31" t="e">
        <f t="shared" si="58"/>
        <v>#DIV/0!</v>
      </c>
      <c r="EI185" s="31" t="e">
        <f t="shared" si="59"/>
        <v>#VALUE!</v>
      </c>
      <c r="EJ185" s="31" t="e">
        <f t="shared" si="60"/>
        <v>#VALUE!</v>
      </c>
      <c r="EK185" s="31" t="e">
        <f t="shared" si="61"/>
        <v>#DIV/0!</v>
      </c>
      <c r="EL185" s="31" t="e">
        <f t="shared" si="62"/>
        <v>#DIV/0!</v>
      </c>
      <c r="EM185" s="31" t="e">
        <f t="shared" si="63"/>
        <v>#DIV/0!</v>
      </c>
      <c r="EN185" s="31" t="e">
        <f t="shared" si="64"/>
        <v>#VALUE!</v>
      </c>
      <c r="EO185" s="31" t="e">
        <f t="shared" si="65"/>
        <v>#DIV/0!</v>
      </c>
      <c r="EP185" s="31" t="e">
        <f t="shared" si="66"/>
        <v>#DIV/0!</v>
      </c>
      <c r="EQ185" s="31" t="e">
        <f t="shared" si="67"/>
        <v>#DIV/0!</v>
      </c>
      <c r="ER185" s="31" t="e">
        <f t="shared" si="68"/>
        <v>#DIV/0!</v>
      </c>
      <c r="ES185" s="31" t="e">
        <f t="shared" si="69"/>
        <v>#DIV/0!</v>
      </c>
      <c r="ET185" s="31" t="e">
        <f t="shared" si="70"/>
        <v>#DIV/0!</v>
      </c>
      <c r="EU185" s="31" t="e">
        <f t="shared" si="71"/>
        <v>#DIV/0!</v>
      </c>
      <c r="EV185" s="31" t="e">
        <f t="shared" si="72"/>
        <v>#DIV/0!</v>
      </c>
      <c r="EW185" s="31" t="e">
        <f t="shared" si="73"/>
        <v>#DIV/0!</v>
      </c>
      <c r="EX185" s="31" t="e">
        <f t="shared" si="74"/>
        <v>#DIV/0!</v>
      </c>
      <c r="EY185" s="31" t="e">
        <f t="shared" si="75"/>
        <v>#DIV/0!</v>
      </c>
      <c r="EZ185" s="31" t="e">
        <f t="shared" si="76"/>
        <v>#DIV/0!</v>
      </c>
      <c r="FA185" s="31" t="e">
        <f t="shared" si="77"/>
        <v>#DIV/0!</v>
      </c>
      <c r="FB185" s="50" t="e">
        <f t="shared" si="78"/>
        <v>#DIV/0!</v>
      </c>
      <c r="FC185" s="50" t="e">
        <f t="shared" si="79"/>
        <v>#DIV/0!</v>
      </c>
      <c r="FD185" s="50" t="e">
        <f t="shared" si="80"/>
        <v>#DIV/0!</v>
      </c>
    </row>
    <row r="186" spans="1:160" ht="15" x14ac:dyDescent="0.25">
      <c r="A186" s="17" t="s">
        <v>233</v>
      </c>
      <c r="B186" s="19">
        <v>5915</v>
      </c>
      <c r="C186" s="19">
        <v>5948</v>
      </c>
      <c r="D186" s="19">
        <v>6085</v>
      </c>
      <c r="E186" s="19">
        <v>6117</v>
      </c>
      <c r="F186" s="19">
        <v>6192</v>
      </c>
      <c r="G186" s="19">
        <v>6044</v>
      </c>
      <c r="H186" s="19">
        <v>6104</v>
      </c>
      <c r="I186" s="19">
        <v>6301</v>
      </c>
      <c r="J186" s="19">
        <v>6465</v>
      </c>
      <c r="K186" s="19">
        <v>6292</v>
      </c>
      <c r="L186" s="19">
        <v>6330</v>
      </c>
      <c r="M186" s="19">
        <v>6320</v>
      </c>
      <c r="N186" s="19">
        <v>6283</v>
      </c>
      <c r="O186" s="19">
        <v>6137</v>
      </c>
      <c r="P186" s="19">
        <v>5955</v>
      </c>
      <c r="Q186" s="19">
        <v>6064</v>
      </c>
      <c r="R186" s="19">
        <v>5929</v>
      </c>
      <c r="S186" s="19">
        <v>5747</v>
      </c>
      <c r="T186" s="19">
        <v>5579</v>
      </c>
      <c r="U186" s="19">
        <v>5638</v>
      </c>
      <c r="V186" s="19">
        <v>5640</v>
      </c>
      <c r="W186" s="19">
        <v>5694</v>
      </c>
      <c r="X186" s="19">
        <v>5521</v>
      </c>
      <c r="Y186" s="19">
        <v>5377</v>
      </c>
      <c r="Z186" s="19">
        <v>5189</v>
      </c>
      <c r="AA186" s="19">
        <v>5115</v>
      </c>
      <c r="AB186" s="19">
        <v>5168</v>
      </c>
      <c r="AC186" s="19">
        <v>5062</v>
      </c>
      <c r="AD186" s="19">
        <v>4963</v>
      </c>
      <c r="AE186" s="19">
        <v>4940</v>
      </c>
      <c r="AF186" s="19">
        <v>4908</v>
      </c>
      <c r="AG186" s="19">
        <v>4907</v>
      </c>
      <c r="AH186" s="19">
        <v>4890</v>
      </c>
      <c r="AI186" s="19">
        <v>4872</v>
      </c>
      <c r="AJ186" s="19">
        <v>4758</v>
      </c>
      <c r="AK186" s="19">
        <v>4726</v>
      </c>
      <c r="AL186" s="19">
        <v>4803</v>
      </c>
      <c r="AM186" s="19">
        <v>4796</v>
      </c>
      <c r="AN186" s="19">
        <v>4901</v>
      </c>
      <c r="AO186" s="19">
        <v>4965</v>
      </c>
      <c r="AP186" s="19">
        <v>5064</v>
      </c>
      <c r="AQ186" s="19">
        <v>5228</v>
      </c>
      <c r="AR186" s="19">
        <v>5570</v>
      </c>
      <c r="AS186" s="19">
        <v>5814</v>
      </c>
      <c r="AT186" s="19">
        <v>6389</v>
      </c>
      <c r="AU186" s="19">
        <v>6705</v>
      </c>
      <c r="AV186" s="19">
        <v>6996</v>
      </c>
      <c r="AW186" s="19">
        <v>7131</v>
      </c>
      <c r="AX186" s="19">
        <v>7172</v>
      </c>
      <c r="AY186" s="19">
        <v>7406</v>
      </c>
      <c r="AZ186" s="19">
        <v>7519</v>
      </c>
      <c r="BA186" s="19">
        <v>7841</v>
      </c>
      <c r="BB186" s="19">
        <v>8029</v>
      </c>
      <c r="BC186" s="19">
        <v>7921</v>
      </c>
      <c r="BD186" s="19">
        <v>7869</v>
      </c>
      <c r="BE186" s="19">
        <v>7913</v>
      </c>
      <c r="BF186" s="19">
        <v>7863</v>
      </c>
      <c r="BG186" s="19">
        <v>7651</v>
      </c>
      <c r="BH186" s="19">
        <v>7644</v>
      </c>
      <c r="BI186" s="19">
        <v>7430</v>
      </c>
      <c r="BJ186" s="19">
        <v>7194</v>
      </c>
      <c r="BK186" s="19">
        <v>7156</v>
      </c>
      <c r="BL186" s="19">
        <v>7149</v>
      </c>
      <c r="BM186" s="19">
        <v>7183</v>
      </c>
      <c r="BN186" s="19">
        <v>7031</v>
      </c>
      <c r="BO186" s="19">
        <v>7030</v>
      </c>
      <c r="BP186" s="19">
        <v>6865</v>
      </c>
      <c r="BQ186" s="19">
        <v>7071</v>
      </c>
      <c r="BR186" s="19">
        <v>7067</v>
      </c>
      <c r="BS186" s="19">
        <v>6959</v>
      </c>
      <c r="BT186" s="19">
        <v>7173</v>
      </c>
      <c r="BU186" s="19">
        <v>7188</v>
      </c>
      <c r="BV186" s="19">
        <v>7189</v>
      </c>
      <c r="BW186" s="19">
        <v>7290</v>
      </c>
      <c r="BX186" s="19">
        <v>7357</v>
      </c>
      <c r="BY186" s="19">
        <v>7390</v>
      </c>
      <c r="BZ186" s="19">
        <v>7351</v>
      </c>
      <c r="CA186" s="19">
        <v>7236</v>
      </c>
      <c r="CB186" s="19">
        <v>7209</v>
      </c>
      <c r="CC186" s="19">
        <v>7281</v>
      </c>
      <c r="CD186" s="19">
        <v>7363</v>
      </c>
      <c r="CE186" s="19">
        <v>7221</v>
      </c>
      <c r="CF186" s="19">
        <v>7120</v>
      </c>
      <c r="CG186" s="19">
        <v>6928</v>
      </c>
      <c r="CH186" s="49">
        <v>6804</v>
      </c>
      <c r="CI186" s="49">
        <v>6756</v>
      </c>
      <c r="CJ186" s="49">
        <v>6669</v>
      </c>
      <c r="CK186" s="49">
        <v>6876</v>
      </c>
      <c r="CL186" s="49">
        <v>6921</v>
      </c>
      <c r="CM186" s="49">
        <v>6956</v>
      </c>
      <c r="CN186" s="49">
        <v>6751</v>
      </c>
      <c r="CO186" s="17" t="s">
        <v>233</v>
      </c>
      <c r="CT186" t="s">
        <v>234</v>
      </c>
      <c r="CV186" t="s">
        <v>233</v>
      </c>
      <c r="CX186">
        <v>90400</v>
      </c>
      <c r="CY186">
        <v>91200</v>
      </c>
      <c r="CZ186">
        <v>93600</v>
      </c>
      <c r="DA186">
        <v>98200</v>
      </c>
      <c r="DB186">
        <v>100300</v>
      </c>
      <c r="DC186">
        <v>101200</v>
      </c>
      <c r="DD186">
        <v>98300</v>
      </c>
      <c r="DE186">
        <v>102300</v>
      </c>
      <c r="DF186">
        <v>101800</v>
      </c>
      <c r="DG186">
        <v>101000</v>
      </c>
      <c r="DH186">
        <v>103700</v>
      </c>
      <c r="DI186">
        <v>102200</v>
      </c>
      <c r="DJ186">
        <v>103200</v>
      </c>
      <c r="DK186">
        <v>103000</v>
      </c>
      <c r="DL186">
        <v>102700</v>
      </c>
      <c r="DM186">
        <v>105500</v>
      </c>
      <c r="DN186">
        <v>105900</v>
      </c>
      <c r="DO186">
        <v>104700</v>
      </c>
      <c r="DP186">
        <v>103800</v>
      </c>
      <c r="DQ186">
        <v>102600</v>
      </c>
      <c r="DR186">
        <v>103500</v>
      </c>
      <c r="DS186">
        <v>105700</v>
      </c>
      <c r="DT186">
        <v>109700</v>
      </c>
      <c r="DU186">
        <v>111700</v>
      </c>
      <c r="DV186">
        <v>112000</v>
      </c>
      <c r="DW186">
        <v>113700</v>
      </c>
      <c r="DX186">
        <v>112000</v>
      </c>
      <c r="DY186" s="19"/>
      <c r="DZ186" s="19"/>
      <c r="EA186" s="19"/>
      <c r="EB186" s="19"/>
      <c r="ED186" s="31">
        <f t="shared" si="54"/>
        <v>6.9601769911504421E-2</v>
      </c>
      <c r="EE186" s="31">
        <f t="shared" si="55"/>
        <v>6.8892543859649116E-2</v>
      </c>
      <c r="EF186" s="31">
        <f t="shared" si="56"/>
        <v>6.4786324786324789E-2</v>
      </c>
      <c r="EG186" s="31">
        <f t="shared" si="57"/>
        <v>5.6812627291242361E-2</v>
      </c>
      <c r="EH186" s="31">
        <f t="shared" si="58"/>
        <v>5.6769690927218348E-2</v>
      </c>
      <c r="EI186" s="31">
        <f t="shared" si="59"/>
        <v>5.127470355731225E-2</v>
      </c>
      <c r="EJ186" s="31">
        <f t="shared" si="60"/>
        <v>5.1495422177009156E-2</v>
      </c>
      <c r="EK186" s="31">
        <f t="shared" si="61"/>
        <v>4.7976539589442813E-2</v>
      </c>
      <c r="EL186" s="31">
        <f t="shared" si="62"/>
        <v>4.7858546168958745E-2</v>
      </c>
      <c r="EM186" s="31">
        <f t="shared" si="63"/>
        <v>4.7554455445544555E-2</v>
      </c>
      <c r="EN186" s="31">
        <f t="shared" si="64"/>
        <v>4.7878495660559309E-2</v>
      </c>
      <c r="EO186" s="31">
        <f t="shared" si="65"/>
        <v>5.4500978473581214E-2</v>
      </c>
      <c r="EP186" s="31">
        <f t="shared" si="66"/>
        <v>6.4970930232558136E-2</v>
      </c>
      <c r="EQ186" s="31">
        <f t="shared" si="67"/>
        <v>6.9631067961165055E-2</v>
      </c>
      <c r="ER186" s="31">
        <f t="shared" si="68"/>
        <v>7.6348588120740024E-2</v>
      </c>
      <c r="ES186" s="31">
        <f t="shared" si="69"/>
        <v>7.4587677725118484E-2</v>
      </c>
      <c r="ET186" s="31">
        <f t="shared" si="70"/>
        <v>7.2247403210576017E-2</v>
      </c>
      <c r="EU186" s="31">
        <f t="shared" si="71"/>
        <v>6.8710601719197711E-2</v>
      </c>
      <c r="EV186" s="31">
        <f t="shared" si="72"/>
        <v>6.9200385356454716E-2</v>
      </c>
      <c r="EW186" s="31">
        <f t="shared" si="73"/>
        <v>6.6910331384015601E-2</v>
      </c>
      <c r="EX186" s="31">
        <f t="shared" si="74"/>
        <v>6.7236714975845407E-2</v>
      </c>
      <c r="EY186" s="31">
        <f t="shared" si="75"/>
        <v>6.8013245033112582E-2</v>
      </c>
      <c r="EZ186" s="31">
        <f t="shared" si="76"/>
        <v>6.7365542388331812E-2</v>
      </c>
      <c r="FA186" s="31">
        <f t="shared" si="77"/>
        <v>6.4538943598925688E-2</v>
      </c>
      <c r="FB186" s="50">
        <f t="shared" si="78"/>
        <v>6.4473214285714286E-2</v>
      </c>
      <c r="FC186" s="50">
        <f t="shared" si="79"/>
        <v>5.9841688654353561E-2</v>
      </c>
      <c r="FD186" s="50">
        <f t="shared" si="80"/>
        <v>6.1392857142857145E-2</v>
      </c>
    </row>
    <row r="187" spans="1:160" ht="15" x14ac:dyDescent="0.25">
      <c r="A187" s="17" t="s">
        <v>234</v>
      </c>
      <c r="B187" s="19">
        <v>2700</v>
      </c>
      <c r="C187" s="19">
        <v>2726</v>
      </c>
      <c r="D187" s="19">
        <v>2721</v>
      </c>
      <c r="E187" s="19">
        <v>2676</v>
      </c>
      <c r="F187" s="19">
        <v>2746</v>
      </c>
      <c r="G187" s="19">
        <v>2776</v>
      </c>
      <c r="H187" s="19">
        <v>2756</v>
      </c>
      <c r="I187" s="19">
        <v>2774</v>
      </c>
      <c r="J187" s="19">
        <v>2848</v>
      </c>
      <c r="K187" s="19">
        <v>2723</v>
      </c>
      <c r="L187" s="19">
        <v>2755</v>
      </c>
      <c r="M187" s="19">
        <v>2741</v>
      </c>
      <c r="N187" s="19">
        <v>2722</v>
      </c>
      <c r="O187" s="19">
        <v>2615</v>
      </c>
      <c r="P187" s="19">
        <v>2488</v>
      </c>
      <c r="Q187" s="19">
        <v>2542</v>
      </c>
      <c r="R187" s="19">
        <v>2558</v>
      </c>
      <c r="S187" s="19">
        <v>2525</v>
      </c>
      <c r="T187" s="19">
        <v>2539</v>
      </c>
      <c r="U187" s="19">
        <v>2549</v>
      </c>
      <c r="V187" s="19">
        <v>2495</v>
      </c>
      <c r="W187" s="19">
        <v>2515</v>
      </c>
      <c r="X187" s="19">
        <v>2469</v>
      </c>
      <c r="Y187" s="19">
        <v>2426</v>
      </c>
      <c r="Z187" s="19">
        <v>2304</v>
      </c>
      <c r="AA187" s="19">
        <v>2281</v>
      </c>
      <c r="AB187" s="19">
        <v>2254</v>
      </c>
      <c r="AC187" s="19">
        <v>2205</v>
      </c>
      <c r="AD187" s="19">
        <v>2161</v>
      </c>
      <c r="AE187" s="19">
        <v>2124</v>
      </c>
      <c r="AF187" s="19">
        <v>2075</v>
      </c>
      <c r="AG187" s="19">
        <v>2074</v>
      </c>
      <c r="AH187" s="19">
        <v>2113</v>
      </c>
      <c r="AI187" s="19">
        <v>2128</v>
      </c>
      <c r="AJ187" s="19">
        <v>2123</v>
      </c>
      <c r="AK187" s="19">
        <v>2098</v>
      </c>
      <c r="AL187" s="19">
        <v>2158</v>
      </c>
      <c r="AM187" s="19">
        <v>2121</v>
      </c>
      <c r="AN187" s="19">
        <v>2160</v>
      </c>
      <c r="AO187" s="19">
        <v>2226</v>
      </c>
      <c r="AP187" s="19">
        <v>2265</v>
      </c>
      <c r="AQ187" s="19">
        <v>2408</v>
      </c>
      <c r="AR187" s="19">
        <v>2519</v>
      </c>
      <c r="AS187" s="19">
        <v>2615</v>
      </c>
      <c r="AT187" s="19">
        <v>2966</v>
      </c>
      <c r="AU187" s="19">
        <v>3135</v>
      </c>
      <c r="AV187" s="19">
        <v>3279</v>
      </c>
      <c r="AW187" s="19">
        <v>3319</v>
      </c>
      <c r="AX187" s="19">
        <v>3317</v>
      </c>
      <c r="AY187" s="19">
        <v>3364</v>
      </c>
      <c r="AZ187" s="19">
        <v>3447</v>
      </c>
      <c r="BA187" s="19">
        <v>3583</v>
      </c>
      <c r="BB187" s="19">
        <v>3609</v>
      </c>
      <c r="BC187" s="19">
        <v>3617</v>
      </c>
      <c r="BD187" s="19">
        <v>3590</v>
      </c>
      <c r="BE187" s="19">
        <v>3612</v>
      </c>
      <c r="BF187" s="19">
        <v>3541</v>
      </c>
      <c r="BG187" s="19">
        <v>3553</v>
      </c>
      <c r="BH187" s="19">
        <v>3584</v>
      </c>
      <c r="BI187" s="19">
        <v>3439</v>
      </c>
      <c r="BJ187" s="19">
        <v>3347</v>
      </c>
      <c r="BK187" s="19">
        <v>3339</v>
      </c>
      <c r="BL187" s="19">
        <v>3379</v>
      </c>
      <c r="BM187" s="19">
        <v>3475</v>
      </c>
      <c r="BN187" s="19">
        <v>3466</v>
      </c>
      <c r="BO187" s="19">
        <v>3431</v>
      </c>
      <c r="BP187" s="19">
        <v>3457</v>
      </c>
      <c r="BQ187" s="19">
        <v>3491</v>
      </c>
      <c r="BR187" s="19">
        <v>3531</v>
      </c>
      <c r="BS187" s="19">
        <v>3499</v>
      </c>
      <c r="BT187" s="19">
        <v>3447</v>
      </c>
      <c r="BU187" s="19">
        <v>3444</v>
      </c>
      <c r="BV187" s="19">
        <v>3469</v>
      </c>
      <c r="BW187" s="19">
        <v>3354</v>
      </c>
      <c r="BX187" s="19">
        <v>3409</v>
      </c>
      <c r="BY187" s="19">
        <v>3371</v>
      </c>
      <c r="BZ187" s="19">
        <v>3394</v>
      </c>
      <c r="CA187" s="19">
        <v>3308</v>
      </c>
      <c r="CB187" s="19">
        <v>3321</v>
      </c>
      <c r="CC187" s="19">
        <v>3248</v>
      </c>
      <c r="CD187" s="19">
        <v>3320</v>
      </c>
      <c r="CE187" s="19">
        <v>3264</v>
      </c>
      <c r="CF187" s="19">
        <v>3223</v>
      </c>
      <c r="CG187" s="19">
        <v>3169</v>
      </c>
      <c r="CH187" s="49">
        <v>3087</v>
      </c>
      <c r="CI187" s="49">
        <v>2991</v>
      </c>
      <c r="CJ187" s="49">
        <v>2950</v>
      </c>
      <c r="CK187" s="49">
        <v>3042</v>
      </c>
      <c r="CL187" s="49">
        <v>3056</v>
      </c>
      <c r="CM187" s="49">
        <v>2999</v>
      </c>
      <c r="CN187" s="49">
        <v>2922</v>
      </c>
      <c r="CO187" s="17" t="s">
        <v>234</v>
      </c>
      <c r="CT187" t="s">
        <v>235</v>
      </c>
      <c r="CV187" t="s">
        <v>234</v>
      </c>
      <c r="CX187">
        <v>85800</v>
      </c>
      <c r="CY187">
        <v>84400</v>
      </c>
      <c r="CZ187">
        <v>82400</v>
      </c>
      <c r="DA187">
        <v>79000</v>
      </c>
      <c r="DB187">
        <v>78400</v>
      </c>
      <c r="DC187">
        <v>80400</v>
      </c>
      <c r="DD187">
        <v>81100</v>
      </c>
      <c r="DE187">
        <v>83000</v>
      </c>
      <c r="DF187">
        <v>82600</v>
      </c>
      <c r="DG187">
        <v>82000</v>
      </c>
      <c r="DH187">
        <v>82300</v>
      </c>
      <c r="DI187">
        <v>83300</v>
      </c>
      <c r="DJ187">
        <v>84600</v>
      </c>
      <c r="DK187">
        <v>82100</v>
      </c>
      <c r="DL187">
        <v>81000</v>
      </c>
      <c r="DM187">
        <v>80000</v>
      </c>
      <c r="DN187">
        <v>78400</v>
      </c>
      <c r="DO187">
        <v>78300</v>
      </c>
      <c r="DP187">
        <v>77000</v>
      </c>
      <c r="DQ187">
        <v>77900</v>
      </c>
      <c r="DR187">
        <v>78000</v>
      </c>
      <c r="DS187">
        <v>79000</v>
      </c>
      <c r="DT187">
        <v>79100</v>
      </c>
      <c r="DU187">
        <v>78000</v>
      </c>
      <c r="DV187">
        <v>79700</v>
      </c>
      <c r="DW187">
        <v>78300</v>
      </c>
      <c r="DX187">
        <v>79600</v>
      </c>
      <c r="DY187" s="19"/>
      <c r="DZ187" s="19"/>
      <c r="EA187" s="19"/>
      <c r="EB187" s="19"/>
      <c r="ED187" s="31">
        <f t="shared" si="54"/>
        <v>3.1736596736596734E-2</v>
      </c>
      <c r="EE187" s="31">
        <f t="shared" si="55"/>
        <v>3.2251184834123224E-2</v>
      </c>
      <c r="EF187" s="31">
        <f t="shared" si="56"/>
        <v>3.0849514563106795E-2</v>
      </c>
      <c r="EG187" s="31">
        <f t="shared" si="57"/>
        <v>3.2139240506329117E-2</v>
      </c>
      <c r="EH187" s="31">
        <f t="shared" si="58"/>
        <v>3.2079081632653064E-2</v>
      </c>
      <c r="EI187" s="31">
        <f t="shared" si="59"/>
        <v>2.8656716417910448E-2</v>
      </c>
      <c r="EJ187" s="31">
        <f t="shared" si="60"/>
        <v>2.7188655980271269E-2</v>
      </c>
      <c r="EK187" s="31">
        <f t="shared" si="61"/>
        <v>2.5000000000000001E-2</v>
      </c>
      <c r="EL187" s="31">
        <f t="shared" si="62"/>
        <v>2.5762711864406779E-2</v>
      </c>
      <c r="EM187" s="31">
        <f t="shared" si="63"/>
        <v>2.6317073170731706E-2</v>
      </c>
      <c r="EN187" s="31">
        <f t="shared" si="64"/>
        <v>2.7047387606318349E-2</v>
      </c>
      <c r="EO187" s="31">
        <f t="shared" si="65"/>
        <v>3.0240096038415366E-2</v>
      </c>
      <c r="EP187" s="31">
        <f t="shared" si="66"/>
        <v>3.705673758865248E-2</v>
      </c>
      <c r="EQ187" s="31">
        <f t="shared" si="67"/>
        <v>4.0401948842874541E-2</v>
      </c>
      <c r="ER187" s="31">
        <f t="shared" si="68"/>
        <v>4.4234567901234569E-2</v>
      </c>
      <c r="ES187" s="31">
        <f t="shared" si="69"/>
        <v>4.4874999999999998E-2</v>
      </c>
      <c r="ET187" s="31">
        <f t="shared" si="70"/>
        <v>4.531887755102041E-2</v>
      </c>
      <c r="EU187" s="31">
        <f t="shared" si="71"/>
        <v>4.2745849297573434E-2</v>
      </c>
      <c r="EV187" s="31">
        <f t="shared" si="72"/>
        <v>4.5129870129870131E-2</v>
      </c>
      <c r="EW187" s="31">
        <f t="shared" si="73"/>
        <v>4.4377406931964056E-2</v>
      </c>
      <c r="EX187" s="31">
        <f t="shared" si="74"/>
        <v>4.485897435897436E-2</v>
      </c>
      <c r="EY187" s="31">
        <f t="shared" si="75"/>
        <v>4.3911392405063289E-2</v>
      </c>
      <c r="EZ187" s="31">
        <f t="shared" si="76"/>
        <v>4.2616940581542348E-2</v>
      </c>
      <c r="FA187" s="31">
        <f t="shared" si="77"/>
        <v>4.2576923076923075E-2</v>
      </c>
      <c r="FB187" s="50">
        <f t="shared" si="78"/>
        <v>4.0953575909661227E-2</v>
      </c>
      <c r="FC187" s="50">
        <f t="shared" si="79"/>
        <v>3.9425287356321836E-2</v>
      </c>
      <c r="FD187" s="50">
        <f t="shared" si="80"/>
        <v>3.821608040201005E-2</v>
      </c>
    </row>
    <row r="188" spans="1:160" ht="15" x14ac:dyDescent="0.25">
      <c r="A188" s="17" t="s">
        <v>235</v>
      </c>
      <c r="B188" s="19">
        <v>14762</v>
      </c>
      <c r="C188" s="19">
        <v>14866</v>
      </c>
      <c r="D188" s="19">
        <v>15222</v>
      </c>
      <c r="E188" s="19">
        <v>15498</v>
      </c>
      <c r="F188" s="19">
        <v>15475</v>
      </c>
      <c r="G188" s="19">
        <v>15926</v>
      </c>
      <c r="H188" s="19">
        <v>16333</v>
      </c>
      <c r="I188" s="19">
        <v>17513</v>
      </c>
      <c r="J188" s="19">
        <v>18456</v>
      </c>
      <c r="K188" s="19">
        <v>18553</v>
      </c>
      <c r="L188" s="19">
        <v>17957</v>
      </c>
      <c r="M188" s="19">
        <v>18298</v>
      </c>
      <c r="N188" s="19">
        <v>17689</v>
      </c>
      <c r="O188" s="19">
        <v>17857</v>
      </c>
      <c r="P188" s="19">
        <v>17349</v>
      </c>
      <c r="Q188" s="19">
        <v>16809</v>
      </c>
      <c r="R188" s="19">
        <v>16429</v>
      </c>
      <c r="S188" s="19">
        <v>16173</v>
      </c>
      <c r="T188" s="19">
        <v>16066</v>
      </c>
      <c r="U188" s="19">
        <v>16785</v>
      </c>
      <c r="V188" s="19">
        <v>17108</v>
      </c>
      <c r="W188" s="19">
        <v>16659</v>
      </c>
      <c r="X188" s="19">
        <v>16223</v>
      </c>
      <c r="Y188" s="19">
        <v>15505</v>
      </c>
      <c r="Z188" s="19">
        <v>14624</v>
      </c>
      <c r="AA188" s="19">
        <v>14441</v>
      </c>
      <c r="AB188" s="19">
        <v>14269</v>
      </c>
      <c r="AC188" s="19">
        <v>13736</v>
      </c>
      <c r="AD188" s="19">
        <v>13288</v>
      </c>
      <c r="AE188" s="19">
        <v>12841</v>
      </c>
      <c r="AF188" s="19">
        <v>12890</v>
      </c>
      <c r="AG188" s="19">
        <v>13464</v>
      </c>
      <c r="AH188" s="19">
        <v>13561</v>
      </c>
      <c r="AI188" s="19">
        <v>13542</v>
      </c>
      <c r="AJ188" s="19">
        <v>13378</v>
      </c>
      <c r="AK188" s="19">
        <v>13595</v>
      </c>
      <c r="AL188" s="19">
        <v>13348</v>
      </c>
      <c r="AM188" s="19">
        <v>13728</v>
      </c>
      <c r="AN188" s="19">
        <v>14777</v>
      </c>
      <c r="AO188" s="19">
        <v>15208</v>
      </c>
      <c r="AP188" s="19">
        <v>15665</v>
      </c>
      <c r="AQ188" s="19">
        <v>17660</v>
      </c>
      <c r="AR188" s="19">
        <v>19857</v>
      </c>
      <c r="AS188" s="19">
        <v>22452</v>
      </c>
      <c r="AT188" s="19">
        <v>26344</v>
      </c>
      <c r="AU188" s="19">
        <v>27564</v>
      </c>
      <c r="AV188" s="19">
        <v>27932</v>
      </c>
      <c r="AW188" s="19">
        <v>28180</v>
      </c>
      <c r="AX188" s="19">
        <v>27219</v>
      </c>
      <c r="AY188" s="19">
        <v>27053</v>
      </c>
      <c r="AZ188" s="19">
        <v>27827</v>
      </c>
      <c r="BA188" s="19">
        <v>27835</v>
      </c>
      <c r="BB188" s="19">
        <v>27767</v>
      </c>
      <c r="BC188" s="19">
        <v>27916</v>
      </c>
      <c r="BD188" s="19">
        <v>28065</v>
      </c>
      <c r="BE188" s="19">
        <v>29673</v>
      </c>
      <c r="BF188" s="19">
        <v>30147</v>
      </c>
      <c r="BG188" s="19">
        <v>29401</v>
      </c>
      <c r="BH188" s="19">
        <v>28453</v>
      </c>
      <c r="BI188" s="19">
        <v>27124</v>
      </c>
      <c r="BJ188" s="19">
        <v>25537</v>
      </c>
      <c r="BK188" s="19">
        <v>25166</v>
      </c>
      <c r="BL188" s="19">
        <v>25170</v>
      </c>
      <c r="BM188" s="19">
        <v>24827</v>
      </c>
      <c r="BN188" s="19">
        <v>24530</v>
      </c>
      <c r="BO188" s="19">
        <v>24749</v>
      </c>
      <c r="BP188" s="19">
        <v>25027</v>
      </c>
      <c r="BQ188" s="19">
        <v>26593</v>
      </c>
      <c r="BR188" s="19">
        <v>27407</v>
      </c>
      <c r="BS188" s="19">
        <v>27205</v>
      </c>
      <c r="BT188" s="19">
        <v>27045</v>
      </c>
      <c r="BU188" s="19">
        <v>27195</v>
      </c>
      <c r="BV188" s="19">
        <v>26651</v>
      </c>
      <c r="BW188" s="19">
        <v>27312</v>
      </c>
      <c r="BX188" s="19">
        <v>27754</v>
      </c>
      <c r="BY188" s="19">
        <v>28198</v>
      </c>
      <c r="BZ188" s="19">
        <v>28288</v>
      </c>
      <c r="CA188" s="19">
        <v>28586</v>
      </c>
      <c r="CB188" s="19">
        <v>29068</v>
      </c>
      <c r="CC188" s="19">
        <v>30297</v>
      </c>
      <c r="CD188" s="19">
        <v>31525</v>
      </c>
      <c r="CE188" s="19">
        <v>31088</v>
      </c>
      <c r="CF188" s="19">
        <v>30192</v>
      </c>
      <c r="CG188" s="19">
        <v>29626</v>
      </c>
      <c r="CH188" s="49">
        <v>28818</v>
      </c>
      <c r="CI188" s="49">
        <v>28746</v>
      </c>
      <c r="CJ188" s="49">
        <v>28631</v>
      </c>
      <c r="CK188" s="49">
        <v>28099</v>
      </c>
      <c r="CL188" s="49">
        <v>28086</v>
      </c>
      <c r="CM188" s="49">
        <v>27918</v>
      </c>
      <c r="CN188" s="49">
        <v>27747</v>
      </c>
      <c r="CO188" s="17" t="s">
        <v>235</v>
      </c>
      <c r="CT188" t="s">
        <v>236</v>
      </c>
      <c r="CV188" t="s">
        <v>235</v>
      </c>
      <c r="CX188">
        <v>667900</v>
      </c>
      <c r="CY188">
        <v>663200</v>
      </c>
      <c r="CZ188">
        <v>666800</v>
      </c>
      <c r="DA188">
        <v>670700</v>
      </c>
      <c r="DB188">
        <v>674600</v>
      </c>
      <c r="DC188">
        <v>675700</v>
      </c>
      <c r="DD188">
        <v>677500</v>
      </c>
      <c r="DE188">
        <v>680600</v>
      </c>
      <c r="DF188">
        <v>681900</v>
      </c>
      <c r="DG188">
        <v>682100</v>
      </c>
      <c r="DH188">
        <v>680600</v>
      </c>
      <c r="DI188">
        <v>680200</v>
      </c>
      <c r="DJ188">
        <v>686000</v>
      </c>
      <c r="DK188">
        <v>688800</v>
      </c>
      <c r="DL188">
        <v>688000</v>
      </c>
      <c r="DM188">
        <v>692300</v>
      </c>
      <c r="DN188">
        <v>693300</v>
      </c>
      <c r="DO188">
        <v>694700</v>
      </c>
      <c r="DP188">
        <v>699600</v>
      </c>
      <c r="DQ188">
        <v>699600</v>
      </c>
      <c r="DR188">
        <v>699300</v>
      </c>
      <c r="DS188">
        <v>700600</v>
      </c>
      <c r="DT188">
        <v>702600</v>
      </c>
      <c r="DU188">
        <v>699900</v>
      </c>
      <c r="DV188">
        <v>695800</v>
      </c>
      <c r="DW188">
        <v>691200</v>
      </c>
      <c r="DX188">
        <v>684800</v>
      </c>
      <c r="DY188" s="19"/>
      <c r="DZ188" s="19"/>
      <c r="EA188" s="19"/>
      <c r="EB188" s="19"/>
      <c r="ED188" s="31">
        <f t="shared" si="54"/>
        <v>2.777811049558317E-2</v>
      </c>
      <c r="EE188" s="31">
        <f t="shared" si="55"/>
        <v>2.6672195416164054E-2</v>
      </c>
      <c r="EF188" s="31">
        <f t="shared" si="56"/>
        <v>2.5208458308338334E-2</v>
      </c>
      <c r="EG188" s="31">
        <f t="shared" si="57"/>
        <v>2.3954077829133742E-2</v>
      </c>
      <c r="EH188" s="31">
        <f t="shared" si="58"/>
        <v>2.4694633857100506E-2</v>
      </c>
      <c r="EI188" s="31">
        <f t="shared" si="59"/>
        <v>2.1642740861328991E-2</v>
      </c>
      <c r="EJ188" s="31">
        <f t="shared" si="60"/>
        <v>2.0274538745387455E-2</v>
      </c>
      <c r="EK188" s="31">
        <f t="shared" si="61"/>
        <v>1.8939171319424037E-2</v>
      </c>
      <c r="EL188" s="31">
        <f t="shared" si="62"/>
        <v>1.9859216893972725E-2</v>
      </c>
      <c r="EM188" s="31">
        <f t="shared" si="63"/>
        <v>1.9568978155695645E-2</v>
      </c>
      <c r="EN188" s="31">
        <f t="shared" si="64"/>
        <v>2.2344989714957391E-2</v>
      </c>
      <c r="EO188" s="31">
        <f t="shared" si="65"/>
        <v>2.9192884445751251E-2</v>
      </c>
      <c r="EP188" s="31">
        <f t="shared" si="66"/>
        <v>4.0180758017492713E-2</v>
      </c>
      <c r="EQ188" s="31">
        <f t="shared" si="67"/>
        <v>3.9516550522648082E-2</v>
      </c>
      <c r="ER188" s="31">
        <f t="shared" si="68"/>
        <v>4.04578488372093E-2</v>
      </c>
      <c r="ES188" s="31">
        <f t="shared" si="69"/>
        <v>4.053878376426405E-2</v>
      </c>
      <c r="ET188" s="31">
        <f t="shared" si="70"/>
        <v>4.2407327275349779E-2</v>
      </c>
      <c r="EU188" s="31">
        <f t="shared" si="71"/>
        <v>3.6759752411112713E-2</v>
      </c>
      <c r="EV188" s="31">
        <f t="shared" si="72"/>
        <v>3.5487421383647799E-2</v>
      </c>
      <c r="EW188" s="31">
        <f t="shared" si="73"/>
        <v>3.5773299028016008E-2</v>
      </c>
      <c r="EX188" s="31">
        <f t="shared" si="74"/>
        <v>3.8903188903188904E-2</v>
      </c>
      <c r="EY188" s="31">
        <f t="shared" si="75"/>
        <v>3.8040251213245786E-2</v>
      </c>
      <c r="EZ188" s="31">
        <f t="shared" si="76"/>
        <v>4.0133788784514658E-2</v>
      </c>
      <c r="FA188" s="31">
        <f t="shared" si="77"/>
        <v>4.1531647378196888E-2</v>
      </c>
      <c r="FB188" s="50">
        <f t="shared" si="78"/>
        <v>4.4679505605058928E-2</v>
      </c>
      <c r="FC188" s="50">
        <f t="shared" si="79"/>
        <v>4.1692708333333335E-2</v>
      </c>
      <c r="FD188" s="50">
        <f t="shared" si="80"/>
        <v>4.1032418224299066E-2</v>
      </c>
    </row>
    <row r="189" spans="1:160" ht="15" x14ac:dyDescent="0.25">
      <c r="A189" s="17" t="s">
        <v>236</v>
      </c>
      <c r="B189" s="19">
        <v>886</v>
      </c>
      <c r="C189" s="19">
        <v>854</v>
      </c>
      <c r="D189" s="19">
        <v>899</v>
      </c>
      <c r="E189" s="19">
        <v>907</v>
      </c>
      <c r="F189" s="19">
        <v>891</v>
      </c>
      <c r="G189" s="19">
        <v>893</v>
      </c>
      <c r="H189" s="19">
        <v>934</v>
      </c>
      <c r="I189" s="19">
        <v>996</v>
      </c>
      <c r="J189" s="19">
        <v>1053</v>
      </c>
      <c r="K189" s="19">
        <v>1132</v>
      </c>
      <c r="L189" s="19">
        <v>1183</v>
      </c>
      <c r="M189" s="19">
        <v>1193</v>
      </c>
      <c r="N189" s="19">
        <v>1119</v>
      </c>
      <c r="O189" s="19">
        <v>1130</v>
      </c>
      <c r="P189" s="19">
        <v>1180</v>
      </c>
      <c r="Q189" s="19">
        <v>1112</v>
      </c>
      <c r="R189" s="19">
        <v>1100</v>
      </c>
      <c r="S189" s="19">
        <v>1084</v>
      </c>
      <c r="T189" s="19">
        <v>1145</v>
      </c>
      <c r="U189" s="19">
        <v>1185</v>
      </c>
      <c r="V189" s="19">
        <v>1207</v>
      </c>
      <c r="W189" s="19">
        <v>1170</v>
      </c>
      <c r="X189" s="19">
        <v>1114</v>
      </c>
      <c r="Y189" s="19">
        <v>1106</v>
      </c>
      <c r="Z189" s="19">
        <v>1096</v>
      </c>
      <c r="AA189" s="19">
        <v>1059</v>
      </c>
      <c r="AB189" s="19">
        <v>1075</v>
      </c>
      <c r="AC189" s="19">
        <v>1021</v>
      </c>
      <c r="AD189" s="19">
        <v>969</v>
      </c>
      <c r="AE189" s="19">
        <v>950</v>
      </c>
      <c r="AF189" s="19">
        <v>949</v>
      </c>
      <c r="AG189" s="19">
        <v>1078</v>
      </c>
      <c r="AH189" s="19">
        <v>1101</v>
      </c>
      <c r="AI189" s="19">
        <v>1140</v>
      </c>
      <c r="AJ189" s="19">
        <v>1073</v>
      </c>
      <c r="AK189" s="19">
        <v>1081</v>
      </c>
      <c r="AL189" s="19">
        <v>1109</v>
      </c>
      <c r="AM189" s="19">
        <v>1168</v>
      </c>
      <c r="AN189" s="19">
        <v>1308</v>
      </c>
      <c r="AO189" s="19">
        <v>1334</v>
      </c>
      <c r="AP189" s="19">
        <v>1385</v>
      </c>
      <c r="AQ189" s="19">
        <v>1571</v>
      </c>
      <c r="AR189" s="19">
        <v>1750</v>
      </c>
      <c r="AS189" s="19">
        <v>2016</v>
      </c>
      <c r="AT189" s="19">
        <v>2330</v>
      </c>
      <c r="AU189" s="19">
        <v>2359</v>
      </c>
      <c r="AV189" s="19">
        <v>2445</v>
      </c>
      <c r="AW189" s="19">
        <v>2474</v>
      </c>
      <c r="AX189" s="19">
        <v>2429</v>
      </c>
      <c r="AY189" s="19">
        <v>2423</v>
      </c>
      <c r="AZ189" s="19">
        <v>2427</v>
      </c>
      <c r="BA189" s="19">
        <v>2314</v>
      </c>
      <c r="BB189" s="19">
        <v>2276</v>
      </c>
      <c r="BC189" s="19">
        <v>2261</v>
      </c>
      <c r="BD189" s="19">
        <v>2224</v>
      </c>
      <c r="BE189" s="19">
        <v>2300</v>
      </c>
      <c r="BF189" s="19">
        <v>2256</v>
      </c>
      <c r="BG189" s="19">
        <v>2229</v>
      </c>
      <c r="BH189" s="19">
        <v>2088</v>
      </c>
      <c r="BI189" s="19">
        <v>2042</v>
      </c>
      <c r="BJ189" s="19">
        <v>2014</v>
      </c>
      <c r="BK189" s="19">
        <v>1943</v>
      </c>
      <c r="BL189" s="19">
        <v>1895</v>
      </c>
      <c r="BM189" s="19">
        <v>1885</v>
      </c>
      <c r="BN189" s="19">
        <v>1864</v>
      </c>
      <c r="BO189" s="19">
        <v>1870</v>
      </c>
      <c r="BP189" s="19">
        <v>1914</v>
      </c>
      <c r="BQ189" s="19">
        <v>1992</v>
      </c>
      <c r="BR189" s="19">
        <v>1970</v>
      </c>
      <c r="BS189" s="19">
        <v>2061</v>
      </c>
      <c r="BT189" s="19">
        <v>2037</v>
      </c>
      <c r="BU189" s="19">
        <v>2001</v>
      </c>
      <c r="BV189" s="19">
        <v>2012</v>
      </c>
      <c r="BW189" s="19">
        <v>2098</v>
      </c>
      <c r="BX189" s="19">
        <v>2090</v>
      </c>
      <c r="BY189" s="19">
        <v>2133</v>
      </c>
      <c r="BZ189" s="19">
        <v>2096</v>
      </c>
      <c r="CA189" s="19">
        <v>2070</v>
      </c>
      <c r="CB189" s="19">
        <v>2105</v>
      </c>
      <c r="CC189" s="19">
        <v>2229</v>
      </c>
      <c r="CD189" s="19">
        <v>2274</v>
      </c>
      <c r="CE189" s="19">
        <v>2350</v>
      </c>
      <c r="CF189" s="19">
        <v>2312</v>
      </c>
      <c r="CG189" s="19">
        <v>2257</v>
      </c>
      <c r="CH189" s="49">
        <v>2290</v>
      </c>
      <c r="CI189" s="49">
        <v>2363</v>
      </c>
      <c r="CJ189" s="49">
        <v>2420</v>
      </c>
      <c r="CK189" s="49">
        <v>2359</v>
      </c>
      <c r="CL189" s="49">
        <v>2273</v>
      </c>
      <c r="CM189" s="49">
        <v>2234</v>
      </c>
      <c r="CN189" s="49">
        <v>2218</v>
      </c>
      <c r="CO189" s="17" t="s">
        <v>236</v>
      </c>
      <c r="CT189" t="s">
        <v>237</v>
      </c>
      <c r="CV189" t="s">
        <v>236</v>
      </c>
      <c r="CX189">
        <v>42500</v>
      </c>
      <c r="CY189">
        <v>42500</v>
      </c>
      <c r="CZ189">
        <v>43200</v>
      </c>
      <c r="DA189">
        <v>45600</v>
      </c>
      <c r="DB189">
        <v>45900</v>
      </c>
      <c r="DC189">
        <v>47300</v>
      </c>
      <c r="DD189">
        <v>48500</v>
      </c>
      <c r="DE189">
        <v>49800</v>
      </c>
      <c r="DF189">
        <v>47800</v>
      </c>
      <c r="DG189">
        <v>47100</v>
      </c>
      <c r="DH189">
        <v>45800</v>
      </c>
      <c r="DI189">
        <v>45900</v>
      </c>
      <c r="DJ189">
        <v>46800</v>
      </c>
      <c r="DK189">
        <v>46900</v>
      </c>
      <c r="DL189">
        <v>47200</v>
      </c>
      <c r="DM189">
        <v>46900</v>
      </c>
      <c r="DN189">
        <v>45800</v>
      </c>
      <c r="DO189">
        <v>46000</v>
      </c>
      <c r="DP189">
        <v>46900</v>
      </c>
      <c r="DQ189">
        <v>47800</v>
      </c>
      <c r="DR189">
        <v>49000</v>
      </c>
      <c r="DS189">
        <v>49300</v>
      </c>
      <c r="DT189">
        <v>50600</v>
      </c>
      <c r="DU189">
        <v>50200</v>
      </c>
      <c r="DV189">
        <v>50400</v>
      </c>
      <c r="DW189">
        <v>48300</v>
      </c>
      <c r="DX189">
        <v>48200</v>
      </c>
      <c r="DY189" s="19"/>
      <c r="DZ189" s="19"/>
      <c r="EA189" s="19"/>
      <c r="EB189" s="19"/>
      <c r="ED189" s="31">
        <f t="shared" si="54"/>
        <v>2.6635294117647059E-2</v>
      </c>
      <c r="EE189" s="31">
        <f t="shared" si="55"/>
        <v>2.6329411764705882E-2</v>
      </c>
      <c r="EF189" s="31">
        <f t="shared" si="56"/>
        <v>2.5740740740740741E-2</v>
      </c>
      <c r="EG189" s="31">
        <f t="shared" si="57"/>
        <v>2.5109649122807019E-2</v>
      </c>
      <c r="EH189" s="31">
        <f t="shared" si="58"/>
        <v>2.5490196078431372E-2</v>
      </c>
      <c r="EI189" s="31">
        <f t="shared" si="59"/>
        <v>2.3171247357293871E-2</v>
      </c>
      <c r="EJ189" s="31">
        <f t="shared" si="60"/>
        <v>2.1051546391752576E-2</v>
      </c>
      <c r="EK189" s="31">
        <f t="shared" si="61"/>
        <v>1.9056224899598392E-2</v>
      </c>
      <c r="EL189" s="31">
        <f t="shared" si="62"/>
        <v>2.3849372384937239E-2</v>
      </c>
      <c r="EM189" s="31">
        <f t="shared" si="63"/>
        <v>2.3545647558386413E-2</v>
      </c>
      <c r="EN189" s="31">
        <f t="shared" si="64"/>
        <v>2.9126637554585152E-2</v>
      </c>
      <c r="EO189" s="31">
        <f t="shared" si="65"/>
        <v>3.8126361655773419E-2</v>
      </c>
      <c r="EP189" s="31">
        <f t="shared" si="66"/>
        <v>5.0405982905982909E-2</v>
      </c>
      <c r="EQ189" s="31">
        <f t="shared" si="67"/>
        <v>5.1791044776119406E-2</v>
      </c>
      <c r="ER189" s="31">
        <f t="shared" si="68"/>
        <v>4.9025423728813557E-2</v>
      </c>
      <c r="ES189" s="31">
        <f t="shared" si="69"/>
        <v>4.7420042643923244E-2</v>
      </c>
      <c r="ET189" s="31">
        <f t="shared" si="70"/>
        <v>4.866812227074236E-2</v>
      </c>
      <c r="EU189" s="31">
        <f t="shared" si="71"/>
        <v>4.3782608695652175E-2</v>
      </c>
      <c r="EV189" s="31">
        <f t="shared" si="72"/>
        <v>4.0191897654584224E-2</v>
      </c>
      <c r="EW189" s="31">
        <f t="shared" si="73"/>
        <v>4.0041841004184099E-2</v>
      </c>
      <c r="EX189" s="31">
        <f t="shared" si="74"/>
        <v>4.206122448979592E-2</v>
      </c>
      <c r="EY189" s="31">
        <f t="shared" si="75"/>
        <v>4.0811359026369169E-2</v>
      </c>
      <c r="EZ189" s="31">
        <f t="shared" si="76"/>
        <v>4.2154150197628457E-2</v>
      </c>
      <c r="FA189" s="31">
        <f t="shared" si="77"/>
        <v>4.1932270916334662E-2</v>
      </c>
      <c r="FB189" s="50">
        <f t="shared" si="78"/>
        <v>4.6626984126984128E-2</v>
      </c>
      <c r="FC189" s="50">
        <f t="shared" si="79"/>
        <v>4.7412008281573499E-2</v>
      </c>
      <c r="FD189" s="50">
        <f t="shared" si="80"/>
        <v>4.8941908713692944E-2</v>
      </c>
    </row>
    <row r="190" spans="1:160" ht="15" x14ac:dyDescent="0.25">
      <c r="A190" s="17" t="s">
        <v>237</v>
      </c>
      <c r="B190" s="19">
        <v>1482</v>
      </c>
      <c r="C190" s="19">
        <v>1505</v>
      </c>
      <c r="D190" s="19">
        <v>1526</v>
      </c>
      <c r="E190" s="19">
        <v>1550</v>
      </c>
      <c r="F190" s="19">
        <v>1553</v>
      </c>
      <c r="G190" s="19">
        <v>1627</v>
      </c>
      <c r="H190" s="19">
        <v>1703</v>
      </c>
      <c r="I190" s="19">
        <v>1834</v>
      </c>
      <c r="J190" s="19">
        <v>1885</v>
      </c>
      <c r="K190" s="19">
        <v>1850</v>
      </c>
      <c r="L190" s="19">
        <v>1875</v>
      </c>
      <c r="M190" s="19">
        <v>1843</v>
      </c>
      <c r="N190" s="19">
        <v>1813</v>
      </c>
      <c r="O190" s="19">
        <v>1697</v>
      </c>
      <c r="P190" s="19">
        <v>1579</v>
      </c>
      <c r="Q190" s="19">
        <v>1610</v>
      </c>
      <c r="R190" s="19">
        <v>1613</v>
      </c>
      <c r="S190" s="19">
        <v>1626</v>
      </c>
      <c r="T190" s="19">
        <v>1688</v>
      </c>
      <c r="U190" s="19">
        <v>1775</v>
      </c>
      <c r="V190" s="19">
        <v>1825</v>
      </c>
      <c r="W190" s="19">
        <v>1819</v>
      </c>
      <c r="X190" s="19">
        <v>1741</v>
      </c>
      <c r="Y190" s="19">
        <v>1605</v>
      </c>
      <c r="Z190" s="19">
        <v>1533</v>
      </c>
      <c r="AA190" s="19">
        <v>1509</v>
      </c>
      <c r="AB190" s="19">
        <v>1473</v>
      </c>
      <c r="AC190" s="19">
        <v>1433</v>
      </c>
      <c r="AD190" s="19">
        <v>1397</v>
      </c>
      <c r="AE190" s="19">
        <v>1446</v>
      </c>
      <c r="AF190" s="19">
        <v>1514</v>
      </c>
      <c r="AG190" s="19">
        <v>1638</v>
      </c>
      <c r="AH190" s="19">
        <v>1606</v>
      </c>
      <c r="AI190" s="19">
        <v>1611</v>
      </c>
      <c r="AJ190" s="19">
        <v>1615</v>
      </c>
      <c r="AK190" s="19">
        <v>1560</v>
      </c>
      <c r="AL190" s="19">
        <v>1512</v>
      </c>
      <c r="AM190" s="19">
        <v>1531</v>
      </c>
      <c r="AN190" s="19">
        <v>1701</v>
      </c>
      <c r="AO190" s="19">
        <v>1723</v>
      </c>
      <c r="AP190" s="19">
        <v>1730</v>
      </c>
      <c r="AQ190" s="19">
        <v>1978</v>
      </c>
      <c r="AR190" s="19">
        <v>2235</v>
      </c>
      <c r="AS190" s="19">
        <v>2539</v>
      </c>
      <c r="AT190" s="19">
        <v>2850</v>
      </c>
      <c r="AU190" s="19">
        <v>2933</v>
      </c>
      <c r="AV190" s="19">
        <v>2940</v>
      </c>
      <c r="AW190" s="19">
        <v>2845</v>
      </c>
      <c r="AX190" s="19">
        <v>2778</v>
      </c>
      <c r="AY190" s="19">
        <v>2757</v>
      </c>
      <c r="AZ190" s="19">
        <v>2847</v>
      </c>
      <c r="BA190" s="19">
        <v>2773</v>
      </c>
      <c r="BB190" s="19">
        <v>2816</v>
      </c>
      <c r="BC190" s="19">
        <v>2893</v>
      </c>
      <c r="BD190" s="19">
        <v>2959</v>
      </c>
      <c r="BE190" s="19">
        <v>3109</v>
      </c>
      <c r="BF190" s="19">
        <v>3117</v>
      </c>
      <c r="BG190" s="19">
        <v>2999</v>
      </c>
      <c r="BH190" s="19">
        <v>2914</v>
      </c>
      <c r="BI190" s="19">
        <v>2712</v>
      </c>
      <c r="BJ190" s="19">
        <v>2530</v>
      </c>
      <c r="BK190" s="19">
        <v>2489</v>
      </c>
      <c r="BL190" s="19">
        <v>2420</v>
      </c>
      <c r="BM190" s="19">
        <v>2446</v>
      </c>
      <c r="BN190" s="19">
        <v>2548</v>
      </c>
      <c r="BO190" s="19">
        <v>2484</v>
      </c>
      <c r="BP190" s="19">
        <v>2588</v>
      </c>
      <c r="BQ190" s="19">
        <v>2732</v>
      </c>
      <c r="BR190" s="19">
        <v>2783</v>
      </c>
      <c r="BS190" s="19">
        <v>2808</v>
      </c>
      <c r="BT190" s="19">
        <v>2634</v>
      </c>
      <c r="BU190" s="19">
        <v>2542</v>
      </c>
      <c r="BV190" s="19">
        <v>2515</v>
      </c>
      <c r="BW190" s="19">
        <v>2590</v>
      </c>
      <c r="BX190" s="19">
        <v>2638</v>
      </c>
      <c r="BY190" s="19">
        <v>2696</v>
      </c>
      <c r="BZ190" s="19">
        <v>2722</v>
      </c>
      <c r="CA190" s="19">
        <v>2739</v>
      </c>
      <c r="CB190" s="19">
        <v>2827</v>
      </c>
      <c r="CC190" s="19">
        <v>2983</v>
      </c>
      <c r="CD190" s="19">
        <v>3015</v>
      </c>
      <c r="CE190" s="19">
        <v>3026</v>
      </c>
      <c r="CF190" s="19">
        <v>2835</v>
      </c>
      <c r="CG190" s="19">
        <v>2781</v>
      </c>
      <c r="CH190" s="49">
        <v>2724</v>
      </c>
      <c r="CI190" s="49">
        <v>2724</v>
      </c>
      <c r="CJ190" s="49">
        <v>2673</v>
      </c>
      <c r="CK190" s="49">
        <v>2721</v>
      </c>
      <c r="CL190" s="49">
        <v>2728</v>
      </c>
      <c r="CM190" s="49">
        <v>2759</v>
      </c>
      <c r="CN190" s="49">
        <v>2805</v>
      </c>
      <c r="CO190" s="17" t="s">
        <v>237</v>
      </c>
      <c r="CT190" t="s">
        <v>238</v>
      </c>
      <c r="CV190" t="s">
        <v>237</v>
      </c>
      <c r="CX190">
        <v>63000</v>
      </c>
      <c r="CY190">
        <v>63300</v>
      </c>
      <c r="CZ190">
        <v>63600</v>
      </c>
      <c r="DA190">
        <v>64800</v>
      </c>
      <c r="DB190">
        <v>63700</v>
      </c>
      <c r="DC190">
        <v>61300</v>
      </c>
      <c r="DD190">
        <v>58700</v>
      </c>
      <c r="DE190">
        <v>59600</v>
      </c>
      <c r="DF190">
        <v>59100</v>
      </c>
      <c r="DG190">
        <v>58800</v>
      </c>
      <c r="DH190">
        <v>62300</v>
      </c>
      <c r="DI190">
        <v>62200</v>
      </c>
      <c r="DJ190">
        <v>63600</v>
      </c>
      <c r="DK190">
        <v>65800</v>
      </c>
      <c r="DL190">
        <v>65200</v>
      </c>
      <c r="DM190">
        <v>63300</v>
      </c>
      <c r="DN190">
        <v>64200</v>
      </c>
      <c r="DO190">
        <v>64600</v>
      </c>
      <c r="DP190">
        <v>64400</v>
      </c>
      <c r="DQ190">
        <v>64500</v>
      </c>
      <c r="DR190">
        <v>63600</v>
      </c>
      <c r="DS190">
        <v>66700</v>
      </c>
      <c r="DT190">
        <v>68100</v>
      </c>
      <c r="DU190">
        <v>69900</v>
      </c>
      <c r="DV190">
        <v>67400</v>
      </c>
      <c r="DW190">
        <v>64100</v>
      </c>
      <c r="DX190">
        <v>61800</v>
      </c>
      <c r="DY190" s="19"/>
      <c r="DZ190" s="19"/>
      <c r="EA190" s="19"/>
      <c r="EB190" s="19"/>
      <c r="ED190" s="31">
        <f t="shared" si="54"/>
        <v>2.9365079365079365E-2</v>
      </c>
      <c r="EE190" s="31">
        <f t="shared" si="55"/>
        <v>2.8641390205371247E-2</v>
      </c>
      <c r="EF190" s="31">
        <f t="shared" si="56"/>
        <v>2.5314465408805033E-2</v>
      </c>
      <c r="EG190" s="31">
        <f t="shared" si="57"/>
        <v>2.6049382716049382E-2</v>
      </c>
      <c r="EH190" s="31">
        <f t="shared" si="58"/>
        <v>2.8555729984301413E-2</v>
      </c>
      <c r="EI190" s="31">
        <f t="shared" si="59"/>
        <v>2.5008156606851548E-2</v>
      </c>
      <c r="EJ190" s="31">
        <f t="shared" si="60"/>
        <v>2.4412265758091994E-2</v>
      </c>
      <c r="EK190" s="31">
        <f t="shared" si="61"/>
        <v>2.5402684563758389E-2</v>
      </c>
      <c r="EL190" s="31">
        <f t="shared" si="62"/>
        <v>2.7258883248730964E-2</v>
      </c>
      <c r="EM190" s="31">
        <f t="shared" si="63"/>
        <v>2.5714285714285714E-2</v>
      </c>
      <c r="EN190" s="31">
        <f t="shared" si="64"/>
        <v>2.7656500802568217E-2</v>
      </c>
      <c r="EO190" s="31">
        <f t="shared" si="65"/>
        <v>3.5932475884244371E-2</v>
      </c>
      <c r="EP190" s="31">
        <f t="shared" si="66"/>
        <v>4.6116352201257864E-2</v>
      </c>
      <c r="EQ190" s="31">
        <f t="shared" si="67"/>
        <v>4.2218844984802432E-2</v>
      </c>
      <c r="ER190" s="31">
        <f t="shared" si="68"/>
        <v>4.2530674846625767E-2</v>
      </c>
      <c r="ES190" s="31">
        <f t="shared" si="69"/>
        <v>4.6745655608214851E-2</v>
      </c>
      <c r="ET190" s="31">
        <f t="shared" si="70"/>
        <v>4.6713395638629286E-2</v>
      </c>
      <c r="EU190" s="31">
        <f t="shared" si="71"/>
        <v>3.9164086687306504E-2</v>
      </c>
      <c r="EV190" s="31">
        <f t="shared" si="72"/>
        <v>3.7981366459627332E-2</v>
      </c>
      <c r="EW190" s="31">
        <f t="shared" si="73"/>
        <v>4.0124031007751935E-2</v>
      </c>
      <c r="EX190" s="31">
        <f t="shared" si="74"/>
        <v>4.4150943396226418E-2</v>
      </c>
      <c r="EY190" s="31">
        <f t="shared" si="75"/>
        <v>3.7706146926536732E-2</v>
      </c>
      <c r="EZ190" s="31">
        <f t="shared" si="76"/>
        <v>3.9588839941262846E-2</v>
      </c>
      <c r="FA190" s="31">
        <f t="shared" si="77"/>
        <v>4.0443490701001429E-2</v>
      </c>
      <c r="FB190" s="50">
        <f t="shared" si="78"/>
        <v>4.4896142433234421E-2</v>
      </c>
      <c r="FC190" s="50">
        <f t="shared" si="79"/>
        <v>4.2496099843993759E-2</v>
      </c>
      <c r="FD190" s="50">
        <f t="shared" si="80"/>
        <v>4.4029126213592236E-2</v>
      </c>
    </row>
    <row r="191" spans="1:160" ht="15" x14ac:dyDescent="0.25">
      <c r="A191" s="17" t="s">
        <v>238</v>
      </c>
      <c r="B191" s="19">
        <v>8030</v>
      </c>
      <c r="C191" s="19">
        <v>8200</v>
      </c>
      <c r="D191" s="19">
        <v>8238</v>
      </c>
      <c r="E191" s="19">
        <v>8208</v>
      </c>
      <c r="F191" s="19">
        <v>8250</v>
      </c>
      <c r="G191" s="19">
        <v>8481</v>
      </c>
      <c r="H191" s="19">
        <v>8745</v>
      </c>
      <c r="I191" s="19">
        <v>9139</v>
      </c>
      <c r="J191" s="19">
        <v>9357</v>
      </c>
      <c r="K191" s="19">
        <v>9306</v>
      </c>
      <c r="L191" s="19">
        <v>9083</v>
      </c>
      <c r="M191" s="19">
        <v>9115</v>
      </c>
      <c r="N191" s="19">
        <v>9087</v>
      </c>
      <c r="O191" s="19">
        <v>8969</v>
      </c>
      <c r="P191" s="19">
        <v>8848</v>
      </c>
      <c r="Q191" s="19">
        <v>8662</v>
      </c>
      <c r="R191" s="19">
        <v>8461</v>
      </c>
      <c r="S191" s="19">
        <v>8542</v>
      </c>
      <c r="T191" s="19">
        <v>8733</v>
      </c>
      <c r="U191" s="19">
        <v>9128</v>
      </c>
      <c r="V191" s="19">
        <v>9068</v>
      </c>
      <c r="W191" s="19">
        <v>8964</v>
      </c>
      <c r="X191" s="19">
        <v>8938</v>
      </c>
      <c r="Y191" s="19">
        <v>8661</v>
      </c>
      <c r="Z191" s="19">
        <v>8461</v>
      </c>
      <c r="AA191" s="19">
        <v>8587</v>
      </c>
      <c r="AB191" s="19">
        <v>8488</v>
      </c>
      <c r="AC191" s="19">
        <v>7976</v>
      </c>
      <c r="AD191" s="19">
        <v>7508</v>
      </c>
      <c r="AE191" s="19">
        <v>7286</v>
      </c>
      <c r="AF191" s="19">
        <v>7491</v>
      </c>
      <c r="AG191" s="19">
        <v>7940</v>
      </c>
      <c r="AH191" s="19">
        <v>8062</v>
      </c>
      <c r="AI191" s="19">
        <v>8046</v>
      </c>
      <c r="AJ191" s="19">
        <v>8143</v>
      </c>
      <c r="AK191" s="19">
        <v>8066</v>
      </c>
      <c r="AL191" s="19">
        <v>8228</v>
      </c>
      <c r="AM191" s="19">
        <v>8489</v>
      </c>
      <c r="AN191" s="19">
        <v>8747</v>
      </c>
      <c r="AO191" s="19">
        <v>9055</v>
      </c>
      <c r="AP191" s="19">
        <v>9441</v>
      </c>
      <c r="AQ191" s="19">
        <v>10292</v>
      </c>
      <c r="AR191" s="19">
        <v>11294</v>
      </c>
      <c r="AS191" s="19">
        <v>12281</v>
      </c>
      <c r="AT191" s="19">
        <v>13366</v>
      </c>
      <c r="AU191" s="19">
        <v>13610</v>
      </c>
      <c r="AV191" s="19">
        <v>13671</v>
      </c>
      <c r="AW191" s="19">
        <v>13740</v>
      </c>
      <c r="AX191" s="19">
        <v>13528</v>
      </c>
      <c r="AY191" s="19">
        <v>13125</v>
      </c>
      <c r="AZ191" s="19">
        <v>13234</v>
      </c>
      <c r="BA191" s="19">
        <v>13564</v>
      </c>
      <c r="BB191" s="19">
        <v>13843</v>
      </c>
      <c r="BC191" s="19">
        <v>14226</v>
      </c>
      <c r="BD191" s="19">
        <v>14376</v>
      </c>
      <c r="BE191" s="19">
        <v>15004</v>
      </c>
      <c r="BF191" s="19">
        <v>15052</v>
      </c>
      <c r="BG191" s="19">
        <v>14889</v>
      </c>
      <c r="BH191" s="19">
        <v>14541</v>
      </c>
      <c r="BI191" s="19">
        <v>14056</v>
      </c>
      <c r="BJ191" s="19">
        <v>13604</v>
      </c>
      <c r="BK191" s="19">
        <v>13300</v>
      </c>
      <c r="BL191" s="19">
        <v>13069</v>
      </c>
      <c r="BM191" s="19">
        <v>12845</v>
      </c>
      <c r="BN191" s="19">
        <v>12565</v>
      </c>
      <c r="BO191" s="19">
        <v>12653</v>
      </c>
      <c r="BP191" s="19">
        <v>13060</v>
      </c>
      <c r="BQ191" s="19">
        <v>13657</v>
      </c>
      <c r="BR191" s="19">
        <v>13901</v>
      </c>
      <c r="BS191" s="19">
        <v>13901</v>
      </c>
      <c r="BT191" s="19">
        <v>14425</v>
      </c>
      <c r="BU191" s="19">
        <v>14594</v>
      </c>
      <c r="BV191" s="19">
        <v>14442</v>
      </c>
      <c r="BW191" s="19">
        <v>14434</v>
      </c>
      <c r="BX191" s="19">
        <v>14314</v>
      </c>
      <c r="BY191" s="19">
        <v>14369</v>
      </c>
      <c r="BZ191" s="19">
        <v>14390</v>
      </c>
      <c r="CA191" s="19">
        <v>14468</v>
      </c>
      <c r="CB191" s="19">
        <v>14753</v>
      </c>
      <c r="CC191" s="19">
        <v>15514</v>
      </c>
      <c r="CD191" s="19">
        <v>15604</v>
      </c>
      <c r="CE191" s="19">
        <v>15431</v>
      </c>
      <c r="CF191" s="19">
        <v>15143</v>
      </c>
      <c r="CG191" s="19">
        <v>15148</v>
      </c>
      <c r="CH191" s="49">
        <v>14882</v>
      </c>
      <c r="CI191" s="49">
        <v>15016</v>
      </c>
      <c r="CJ191" s="49">
        <v>14873</v>
      </c>
      <c r="CK191" s="49">
        <v>14938</v>
      </c>
      <c r="CL191" s="49">
        <v>14999</v>
      </c>
      <c r="CM191" s="49">
        <v>14879</v>
      </c>
      <c r="CN191" s="49">
        <v>14948</v>
      </c>
      <c r="CO191" s="17" t="s">
        <v>238</v>
      </c>
      <c r="CT191" t="s">
        <v>239</v>
      </c>
      <c r="CV191" t="s">
        <v>238</v>
      </c>
      <c r="CX191">
        <v>119500</v>
      </c>
      <c r="CY191">
        <v>120100</v>
      </c>
      <c r="CZ191">
        <v>121200</v>
      </c>
      <c r="DA191">
        <v>121300</v>
      </c>
      <c r="DB191">
        <v>122400</v>
      </c>
      <c r="DC191">
        <v>121200</v>
      </c>
      <c r="DD191">
        <v>121200</v>
      </c>
      <c r="DE191">
        <v>123100</v>
      </c>
      <c r="DF191">
        <v>122400</v>
      </c>
      <c r="DG191">
        <v>121700</v>
      </c>
      <c r="DH191">
        <v>120300</v>
      </c>
      <c r="DI191">
        <v>116600</v>
      </c>
      <c r="DJ191">
        <v>120800</v>
      </c>
      <c r="DK191">
        <v>122600</v>
      </c>
      <c r="DL191">
        <v>124100</v>
      </c>
      <c r="DM191">
        <v>127700</v>
      </c>
      <c r="DN191">
        <v>127000</v>
      </c>
      <c r="DO191">
        <v>127700</v>
      </c>
      <c r="DP191">
        <v>128600</v>
      </c>
      <c r="DQ191">
        <v>129000</v>
      </c>
      <c r="DR191">
        <v>130800</v>
      </c>
      <c r="DS191">
        <v>131600</v>
      </c>
      <c r="DT191">
        <v>132400</v>
      </c>
      <c r="DU191">
        <v>132700</v>
      </c>
      <c r="DV191">
        <v>129400</v>
      </c>
      <c r="DW191">
        <v>131700</v>
      </c>
      <c r="DX191">
        <v>130300</v>
      </c>
      <c r="DY191" s="19"/>
      <c r="DZ191" s="19"/>
      <c r="EA191" s="19"/>
      <c r="EB191" s="19"/>
      <c r="ED191" s="31">
        <f t="shared" si="54"/>
        <v>7.7874476987447705E-2</v>
      </c>
      <c r="EE191" s="31">
        <f t="shared" si="55"/>
        <v>7.5661948376353039E-2</v>
      </c>
      <c r="EF191" s="31">
        <f t="shared" si="56"/>
        <v>7.1468646864686472E-2</v>
      </c>
      <c r="EG191" s="31">
        <f t="shared" si="57"/>
        <v>7.1995053586150035E-2</v>
      </c>
      <c r="EH191" s="31">
        <f t="shared" si="58"/>
        <v>7.3235294117647065E-2</v>
      </c>
      <c r="EI191" s="31">
        <f t="shared" si="59"/>
        <v>6.9810231023102312E-2</v>
      </c>
      <c r="EJ191" s="31">
        <f t="shared" si="60"/>
        <v>6.5808580858085802E-2</v>
      </c>
      <c r="EK191" s="31">
        <f t="shared" si="61"/>
        <v>6.0852965069049553E-2</v>
      </c>
      <c r="EL191" s="31">
        <f t="shared" si="62"/>
        <v>6.5735294117647058E-2</v>
      </c>
      <c r="EM191" s="31">
        <f t="shared" si="63"/>
        <v>6.7608874281018902E-2</v>
      </c>
      <c r="EN191" s="31">
        <f t="shared" si="64"/>
        <v>7.5270157938487112E-2</v>
      </c>
      <c r="EO191" s="31">
        <f t="shared" si="65"/>
        <v>9.6861063464837055E-2</v>
      </c>
      <c r="EP191" s="31">
        <f t="shared" si="66"/>
        <v>0.11266556291390728</v>
      </c>
      <c r="EQ191" s="31">
        <f t="shared" si="67"/>
        <v>0.11034257748776509</v>
      </c>
      <c r="ER191" s="31">
        <f t="shared" si="68"/>
        <v>0.1092989524576954</v>
      </c>
      <c r="ES191" s="31">
        <f t="shared" si="69"/>
        <v>0.11257635082223963</v>
      </c>
      <c r="ET191" s="31">
        <f t="shared" si="70"/>
        <v>0.11723622047244095</v>
      </c>
      <c r="EU191" s="31">
        <f t="shared" si="71"/>
        <v>0.106530931871574</v>
      </c>
      <c r="EV191" s="31">
        <f t="shared" si="72"/>
        <v>9.9883359253499227E-2</v>
      </c>
      <c r="EW191" s="31">
        <f t="shared" si="73"/>
        <v>0.10124031007751938</v>
      </c>
      <c r="EX191" s="31">
        <f t="shared" si="74"/>
        <v>0.10627675840978593</v>
      </c>
      <c r="EY191" s="31">
        <f t="shared" si="75"/>
        <v>0.10974164133738602</v>
      </c>
      <c r="EZ191" s="31">
        <f t="shared" si="76"/>
        <v>0.10852719033232629</v>
      </c>
      <c r="FA191" s="31">
        <f t="shared" si="77"/>
        <v>0.11117558402411454</v>
      </c>
      <c r="FB191" s="50">
        <f t="shared" si="78"/>
        <v>0.11925038639876352</v>
      </c>
      <c r="FC191" s="50">
        <f t="shared" si="79"/>
        <v>0.11299924069855732</v>
      </c>
      <c r="FD191" s="50">
        <f t="shared" si="80"/>
        <v>0.11464313123561012</v>
      </c>
    </row>
    <row r="192" spans="1:160" ht="15" x14ac:dyDescent="0.25">
      <c r="A192" s="17" t="s">
        <v>239</v>
      </c>
      <c r="B192" s="19">
        <v>1668</v>
      </c>
      <c r="C192" s="19">
        <v>1612</v>
      </c>
      <c r="D192" s="19">
        <v>1540</v>
      </c>
      <c r="E192" s="19">
        <v>1479</v>
      </c>
      <c r="F192" s="19">
        <v>1481</v>
      </c>
      <c r="G192" s="19">
        <v>1518</v>
      </c>
      <c r="H192" s="19">
        <v>1469</v>
      </c>
      <c r="I192" s="19">
        <v>1504</v>
      </c>
      <c r="J192" s="19">
        <v>1539</v>
      </c>
      <c r="K192" s="19">
        <v>1484</v>
      </c>
      <c r="L192" s="19">
        <v>1454</v>
      </c>
      <c r="M192" s="19">
        <v>1400</v>
      </c>
      <c r="N192" s="19">
        <v>1385</v>
      </c>
      <c r="O192" s="19">
        <v>1382</v>
      </c>
      <c r="P192" s="19">
        <v>1390</v>
      </c>
      <c r="Q192" s="19">
        <v>1377</v>
      </c>
      <c r="R192" s="19">
        <v>1331</v>
      </c>
      <c r="S192" s="19">
        <v>1320</v>
      </c>
      <c r="T192" s="19">
        <v>1271</v>
      </c>
      <c r="U192" s="19">
        <v>1314</v>
      </c>
      <c r="V192" s="19">
        <v>1299</v>
      </c>
      <c r="W192" s="19">
        <v>1264</v>
      </c>
      <c r="X192" s="19">
        <v>1296</v>
      </c>
      <c r="Y192" s="19">
        <v>1222</v>
      </c>
      <c r="Z192" s="19">
        <v>1136</v>
      </c>
      <c r="AA192" s="19">
        <v>1128</v>
      </c>
      <c r="AB192" s="19">
        <v>1184</v>
      </c>
      <c r="AC192" s="19">
        <v>1170</v>
      </c>
      <c r="AD192" s="19">
        <v>1065</v>
      </c>
      <c r="AE192" s="19">
        <v>1067</v>
      </c>
      <c r="AF192" s="19">
        <v>1053</v>
      </c>
      <c r="AG192" s="19">
        <v>1082</v>
      </c>
      <c r="AH192" s="19">
        <v>1146</v>
      </c>
      <c r="AI192" s="19">
        <v>1076</v>
      </c>
      <c r="AJ192" s="19">
        <v>1060</v>
      </c>
      <c r="AK192" s="19">
        <v>1090</v>
      </c>
      <c r="AL192" s="19">
        <v>1041</v>
      </c>
      <c r="AM192" s="19">
        <v>1109</v>
      </c>
      <c r="AN192" s="19">
        <v>1231</v>
      </c>
      <c r="AO192" s="19">
        <v>1231</v>
      </c>
      <c r="AP192" s="19">
        <v>1314</v>
      </c>
      <c r="AQ192" s="19">
        <v>1422</v>
      </c>
      <c r="AR192" s="19">
        <v>1535</v>
      </c>
      <c r="AS192" s="19">
        <v>1677</v>
      </c>
      <c r="AT192" s="19">
        <v>2005</v>
      </c>
      <c r="AU192" s="19">
        <v>2260</v>
      </c>
      <c r="AV192" s="19">
        <v>2344</v>
      </c>
      <c r="AW192" s="19">
        <v>2457</v>
      </c>
      <c r="AX192" s="19">
        <v>2392</v>
      </c>
      <c r="AY192" s="19">
        <v>2571</v>
      </c>
      <c r="AZ192" s="19">
        <v>2731</v>
      </c>
      <c r="BA192" s="19">
        <v>2624</v>
      </c>
      <c r="BB192" s="19">
        <v>2585</v>
      </c>
      <c r="BC192" s="19">
        <v>2588</v>
      </c>
      <c r="BD192" s="19">
        <v>2406</v>
      </c>
      <c r="BE192" s="19">
        <v>2446</v>
      </c>
      <c r="BF192" s="19">
        <v>2451</v>
      </c>
      <c r="BG192" s="19">
        <v>2321</v>
      </c>
      <c r="BH192" s="19">
        <v>2262</v>
      </c>
      <c r="BI192" s="19">
        <v>2153</v>
      </c>
      <c r="BJ192" s="19">
        <v>1975</v>
      </c>
      <c r="BK192" s="19">
        <v>1982</v>
      </c>
      <c r="BL192" s="19">
        <v>2031</v>
      </c>
      <c r="BM192" s="19">
        <v>2017</v>
      </c>
      <c r="BN192" s="19">
        <v>1995</v>
      </c>
      <c r="BO192" s="19">
        <v>1977</v>
      </c>
      <c r="BP192" s="19">
        <v>1887</v>
      </c>
      <c r="BQ192" s="19">
        <v>1959</v>
      </c>
      <c r="BR192" s="19">
        <v>1970</v>
      </c>
      <c r="BS192" s="19">
        <v>1959</v>
      </c>
      <c r="BT192" s="19">
        <v>1915</v>
      </c>
      <c r="BU192" s="19">
        <v>1917</v>
      </c>
      <c r="BV192" s="19">
        <v>1879</v>
      </c>
      <c r="BW192" s="19">
        <v>1956</v>
      </c>
      <c r="BX192" s="19">
        <v>1993</v>
      </c>
      <c r="BY192" s="19">
        <v>2030</v>
      </c>
      <c r="BZ192" s="19">
        <v>2018</v>
      </c>
      <c r="CA192" s="19">
        <v>2025</v>
      </c>
      <c r="CB192" s="19">
        <v>2036</v>
      </c>
      <c r="CC192" s="19">
        <v>2060</v>
      </c>
      <c r="CD192" s="19">
        <v>2112</v>
      </c>
      <c r="CE192" s="19">
        <v>2116</v>
      </c>
      <c r="CF192" s="19">
        <v>1961</v>
      </c>
      <c r="CG192" s="19">
        <v>1931</v>
      </c>
      <c r="CH192" s="49">
        <v>1871</v>
      </c>
      <c r="CI192" s="49">
        <v>1882</v>
      </c>
      <c r="CJ192" s="49">
        <v>1946</v>
      </c>
      <c r="CK192" s="49">
        <v>2058</v>
      </c>
      <c r="CL192" s="49">
        <v>2007</v>
      </c>
      <c r="CM192" s="49">
        <v>1991</v>
      </c>
      <c r="CN192" s="49">
        <v>1988</v>
      </c>
      <c r="CO192" s="17" t="s">
        <v>239</v>
      </c>
      <c r="CT192" t="s">
        <v>240</v>
      </c>
      <c r="CV192" t="s">
        <v>239</v>
      </c>
      <c r="CX192">
        <v>86600</v>
      </c>
      <c r="CY192">
        <v>86000</v>
      </c>
      <c r="CZ192">
        <v>86500</v>
      </c>
      <c r="DA192">
        <v>88000</v>
      </c>
      <c r="DB192">
        <v>88800</v>
      </c>
      <c r="DC192">
        <v>89800</v>
      </c>
      <c r="DD192">
        <v>87600</v>
      </c>
      <c r="DE192">
        <v>85300</v>
      </c>
      <c r="DF192">
        <v>86100</v>
      </c>
      <c r="DG192">
        <v>86100</v>
      </c>
      <c r="DH192">
        <v>85700</v>
      </c>
      <c r="DI192">
        <v>88600</v>
      </c>
      <c r="DJ192">
        <v>88000</v>
      </c>
      <c r="DK192">
        <v>90600</v>
      </c>
      <c r="DL192">
        <v>91700</v>
      </c>
      <c r="DM192">
        <v>91600</v>
      </c>
      <c r="DN192">
        <v>89500</v>
      </c>
      <c r="DO192">
        <v>89900</v>
      </c>
      <c r="DP192">
        <v>92500</v>
      </c>
      <c r="DQ192">
        <v>92000</v>
      </c>
      <c r="DR192">
        <v>92200</v>
      </c>
      <c r="DS192">
        <v>90700</v>
      </c>
      <c r="DT192">
        <v>89400</v>
      </c>
      <c r="DU192">
        <v>89500</v>
      </c>
      <c r="DV192">
        <v>88400</v>
      </c>
      <c r="DW192">
        <v>89400</v>
      </c>
      <c r="DX192">
        <v>90500</v>
      </c>
      <c r="DY192" s="19"/>
      <c r="DZ192" s="19"/>
      <c r="EA192" s="19"/>
      <c r="EB192" s="19"/>
      <c r="ED192" s="31">
        <f t="shared" si="54"/>
        <v>1.7136258660508084E-2</v>
      </c>
      <c r="EE192" s="31">
        <f t="shared" si="55"/>
        <v>1.6104651162790699E-2</v>
      </c>
      <c r="EF192" s="31">
        <f t="shared" si="56"/>
        <v>1.591907514450867E-2</v>
      </c>
      <c r="EG192" s="31">
        <f t="shared" si="57"/>
        <v>1.4443181818181819E-2</v>
      </c>
      <c r="EH192" s="31">
        <f t="shared" si="58"/>
        <v>1.4234234234234235E-2</v>
      </c>
      <c r="EI192" s="31">
        <f t="shared" si="59"/>
        <v>1.2650334075723831E-2</v>
      </c>
      <c r="EJ192" s="31">
        <f t="shared" si="60"/>
        <v>1.3356164383561644E-2</v>
      </c>
      <c r="EK192" s="31">
        <f t="shared" si="61"/>
        <v>1.2344665885111371E-2</v>
      </c>
      <c r="EL192" s="31">
        <f t="shared" si="62"/>
        <v>1.2497096399535425E-2</v>
      </c>
      <c r="EM192" s="31">
        <f t="shared" si="63"/>
        <v>1.2090592334494773E-2</v>
      </c>
      <c r="EN192" s="31">
        <f t="shared" si="64"/>
        <v>1.4364060676779464E-2</v>
      </c>
      <c r="EO192" s="31">
        <f t="shared" si="65"/>
        <v>1.7325056433408578E-2</v>
      </c>
      <c r="EP192" s="31">
        <f t="shared" si="66"/>
        <v>2.5681818181818181E-2</v>
      </c>
      <c r="EQ192" s="31">
        <f t="shared" si="67"/>
        <v>2.640176600441501E-2</v>
      </c>
      <c r="ER192" s="31">
        <f t="shared" si="68"/>
        <v>2.8615049073064339E-2</v>
      </c>
      <c r="ES192" s="31">
        <f t="shared" si="69"/>
        <v>2.6266375545851529E-2</v>
      </c>
      <c r="ET192" s="31">
        <f t="shared" si="70"/>
        <v>2.5932960893854749E-2</v>
      </c>
      <c r="EU192" s="31">
        <f t="shared" si="71"/>
        <v>2.196885428253615E-2</v>
      </c>
      <c r="EV192" s="31">
        <f t="shared" si="72"/>
        <v>2.1805405405405407E-2</v>
      </c>
      <c r="EW192" s="31">
        <f t="shared" si="73"/>
        <v>2.0510869565217391E-2</v>
      </c>
      <c r="EX192" s="31">
        <f t="shared" si="74"/>
        <v>2.1247288503253796E-2</v>
      </c>
      <c r="EY192" s="31">
        <f t="shared" si="75"/>
        <v>2.0716648291069461E-2</v>
      </c>
      <c r="EZ192" s="31">
        <f t="shared" si="76"/>
        <v>2.2706935123042504E-2</v>
      </c>
      <c r="FA192" s="31">
        <f t="shared" si="77"/>
        <v>2.2748603351955308E-2</v>
      </c>
      <c r="FB192" s="50">
        <f t="shared" si="78"/>
        <v>2.3936651583710406E-2</v>
      </c>
      <c r="FC192" s="50">
        <f t="shared" si="79"/>
        <v>2.0928411633109621E-2</v>
      </c>
      <c r="FD192" s="50">
        <f t="shared" si="80"/>
        <v>2.2740331491712708E-2</v>
      </c>
    </row>
    <row r="193" spans="1:160" ht="15" x14ac:dyDescent="0.25">
      <c r="A193" s="17" t="s">
        <v>240</v>
      </c>
      <c r="B193" s="19">
        <v>4956</v>
      </c>
      <c r="C193" s="19">
        <v>5129</v>
      </c>
      <c r="D193" s="19">
        <v>5215</v>
      </c>
      <c r="E193" s="19">
        <v>5135</v>
      </c>
      <c r="F193" s="19">
        <v>5031</v>
      </c>
      <c r="G193" s="19">
        <v>5178</v>
      </c>
      <c r="H193" s="19">
        <v>5406</v>
      </c>
      <c r="I193" s="19">
        <v>5708</v>
      </c>
      <c r="J193" s="19">
        <v>5916</v>
      </c>
      <c r="K193" s="19">
        <v>6144</v>
      </c>
      <c r="L193" s="19">
        <v>6255</v>
      </c>
      <c r="M193" s="19">
        <v>6270</v>
      </c>
      <c r="N193" s="19">
        <v>6063</v>
      </c>
      <c r="O193" s="19">
        <v>6183</v>
      </c>
      <c r="P193" s="19">
        <v>6330</v>
      </c>
      <c r="Q193" s="19">
        <v>6213</v>
      </c>
      <c r="R193" s="19">
        <v>6161</v>
      </c>
      <c r="S193" s="19">
        <v>6019</v>
      </c>
      <c r="T193" s="19">
        <v>6116</v>
      </c>
      <c r="U193" s="19">
        <v>6469</v>
      </c>
      <c r="V193" s="19">
        <v>6540</v>
      </c>
      <c r="W193" s="19">
        <v>6526</v>
      </c>
      <c r="X193" s="19">
        <v>6339</v>
      </c>
      <c r="Y193" s="19">
        <v>6259</v>
      </c>
      <c r="Z193" s="19">
        <v>5995</v>
      </c>
      <c r="AA193" s="19">
        <v>6032</v>
      </c>
      <c r="AB193" s="19">
        <v>6161</v>
      </c>
      <c r="AC193" s="19">
        <v>5842</v>
      </c>
      <c r="AD193" s="19">
        <v>5568</v>
      </c>
      <c r="AE193" s="19">
        <v>5447</v>
      </c>
      <c r="AF193" s="19">
        <v>5694</v>
      </c>
      <c r="AG193" s="19">
        <v>5915</v>
      </c>
      <c r="AH193" s="19">
        <v>5980</v>
      </c>
      <c r="AI193" s="19">
        <v>6121</v>
      </c>
      <c r="AJ193" s="19">
        <v>6102</v>
      </c>
      <c r="AK193" s="19">
        <v>6101</v>
      </c>
      <c r="AL193" s="19">
        <v>6228</v>
      </c>
      <c r="AM193" s="19">
        <v>6489</v>
      </c>
      <c r="AN193" s="19">
        <v>6899</v>
      </c>
      <c r="AO193" s="19">
        <v>7105</v>
      </c>
      <c r="AP193" s="19">
        <v>7128</v>
      </c>
      <c r="AQ193" s="19">
        <v>7756</v>
      </c>
      <c r="AR193" s="19">
        <v>8865</v>
      </c>
      <c r="AS193" s="19">
        <v>9648</v>
      </c>
      <c r="AT193" s="19">
        <v>10962</v>
      </c>
      <c r="AU193" s="19">
        <v>11307</v>
      </c>
      <c r="AV193" s="19">
        <v>11862</v>
      </c>
      <c r="AW193" s="19">
        <v>11910</v>
      </c>
      <c r="AX193" s="19">
        <v>12007</v>
      </c>
      <c r="AY193" s="19">
        <v>12092</v>
      </c>
      <c r="AZ193" s="19">
        <v>12434</v>
      </c>
      <c r="BA193" s="19">
        <v>12385</v>
      </c>
      <c r="BB193" s="19">
        <v>12315</v>
      </c>
      <c r="BC193" s="19">
        <v>11726</v>
      </c>
      <c r="BD193" s="19">
        <v>11974</v>
      </c>
      <c r="BE193" s="19">
        <v>12494</v>
      </c>
      <c r="BF193" s="19">
        <v>12686</v>
      </c>
      <c r="BG193" s="19">
        <v>12166</v>
      </c>
      <c r="BH193" s="19">
        <v>11776</v>
      </c>
      <c r="BI193" s="19">
        <v>11369</v>
      </c>
      <c r="BJ193" s="19">
        <v>10887</v>
      </c>
      <c r="BK193" s="19">
        <v>10849</v>
      </c>
      <c r="BL193" s="19">
        <v>11161</v>
      </c>
      <c r="BM193" s="19">
        <v>11078</v>
      </c>
      <c r="BN193" s="19">
        <v>10781</v>
      </c>
      <c r="BO193" s="19">
        <v>10792</v>
      </c>
      <c r="BP193" s="19">
        <v>10971</v>
      </c>
      <c r="BQ193" s="19">
        <v>11421</v>
      </c>
      <c r="BR193" s="19">
        <v>11676</v>
      </c>
      <c r="BS193" s="19">
        <v>11572</v>
      </c>
      <c r="BT193" s="19">
        <v>11711</v>
      </c>
      <c r="BU193" s="19">
        <v>11588</v>
      </c>
      <c r="BV193" s="19">
        <v>11508</v>
      </c>
      <c r="BW193" s="19">
        <v>12004</v>
      </c>
      <c r="BX193" s="19">
        <v>12296</v>
      </c>
      <c r="BY193" s="19">
        <v>12275</v>
      </c>
      <c r="BZ193" s="19">
        <v>12080</v>
      </c>
      <c r="CA193" s="19">
        <v>12033</v>
      </c>
      <c r="CB193" s="19">
        <v>12418</v>
      </c>
      <c r="CC193" s="19">
        <v>12786</v>
      </c>
      <c r="CD193" s="19">
        <v>13015</v>
      </c>
      <c r="CE193" s="19">
        <v>12857</v>
      </c>
      <c r="CF193" s="19">
        <v>12690</v>
      </c>
      <c r="CG193" s="19">
        <v>12727</v>
      </c>
      <c r="CH193" s="49">
        <v>12480</v>
      </c>
      <c r="CI193" s="49">
        <v>12688</v>
      </c>
      <c r="CJ193" s="49">
        <v>12788</v>
      </c>
      <c r="CK193" s="49">
        <v>12778</v>
      </c>
      <c r="CL193" s="49">
        <v>12776</v>
      </c>
      <c r="CM193" s="49">
        <v>12651</v>
      </c>
      <c r="CN193" s="49">
        <v>12726</v>
      </c>
      <c r="CO193" s="17" t="s">
        <v>240</v>
      </c>
      <c r="CT193" t="s">
        <v>241</v>
      </c>
      <c r="CV193" t="s">
        <v>240</v>
      </c>
      <c r="CX193">
        <v>199400</v>
      </c>
      <c r="CY193">
        <v>198700</v>
      </c>
      <c r="CZ193">
        <v>195800</v>
      </c>
      <c r="DA193">
        <v>193200</v>
      </c>
      <c r="DB193">
        <v>195000</v>
      </c>
      <c r="DC193">
        <v>194200</v>
      </c>
      <c r="DD193">
        <v>198900</v>
      </c>
      <c r="DE193">
        <v>197800</v>
      </c>
      <c r="DF193">
        <v>197600</v>
      </c>
      <c r="DG193">
        <v>198800</v>
      </c>
      <c r="DH193">
        <v>200300</v>
      </c>
      <c r="DI193">
        <v>200600</v>
      </c>
      <c r="DJ193">
        <v>201300</v>
      </c>
      <c r="DK193">
        <v>200300</v>
      </c>
      <c r="DL193">
        <v>200400</v>
      </c>
      <c r="DM193">
        <v>198100</v>
      </c>
      <c r="DN193">
        <v>199000</v>
      </c>
      <c r="DO193">
        <v>202100</v>
      </c>
      <c r="DP193">
        <v>197500</v>
      </c>
      <c r="DQ193">
        <v>202500</v>
      </c>
      <c r="DR193">
        <v>200700</v>
      </c>
      <c r="DS193">
        <v>196900</v>
      </c>
      <c r="DT193">
        <v>197300</v>
      </c>
      <c r="DU193">
        <v>196000</v>
      </c>
      <c r="DV193">
        <v>194700</v>
      </c>
      <c r="DW193">
        <v>195900</v>
      </c>
      <c r="DX193">
        <v>197000</v>
      </c>
      <c r="DY193" s="19"/>
      <c r="DZ193" s="19"/>
      <c r="EA193" s="19"/>
      <c r="EB193" s="19"/>
      <c r="ED193" s="31">
        <f t="shared" si="54"/>
        <v>3.0812437311935809E-2</v>
      </c>
      <c r="EE193" s="31">
        <f t="shared" si="55"/>
        <v>3.0513336688475088E-2</v>
      </c>
      <c r="EF193" s="31">
        <f t="shared" si="56"/>
        <v>3.1731358529111339E-2</v>
      </c>
      <c r="EG193" s="31">
        <f t="shared" si="57"/>
        <v>3.1656314699792958E-2</v>
      </c>
      <c r="EH193" s="31">
        <f t="shared" si="58"/>
        <v>3.3466666666666665E-2</v>
      </c>
      <c r="EI193" s="31">
        <f t="shared" si="59"/>
        <v>3.0870236869207004E-2</v>
      </c>
      <c r="EJ193" s="31">
        <f t="shared" si="60"/>
        <v>2.9371543489190549E-2</v>
      </c>
      <c r="EK193" s="31">
        <f t="shared" si="61"/>
        <v>2.8786653185035389E-2</v>
      </c>
      <c r="EL193" s="31">
        <f t="shared" si="62"/>
        <v>3.0976720647773279E-2</v>
      </c>
      <c r="EM193" s="31">
        <f t="shared" si="63"/>
        <v>3.1327967806841044E-2</v>
      </c>
      <c r="EN193" s="31">
        <f t="shared" si="64"/>
        <v>3.5471792311532704E-2</v>
      </c>
      <c r="EO193" s="31">
        <f t="shared" si="65"/>
        <v>4.4192422731804584E-2</v>
      </c>
      <c r="EP193" s="31">
        <f t="shared" si="66"/>
        <v>5.6169895678092399E-2</v>
      </c>
      <c r="EQ193" s="31">
        <f t="shared" si="67"/>
        <v>5.9945082376435345E-2</v>
      </c>
      <c r="ER193" s="31">
        <f t="shared" si="68"/>
        <v>6.1801397205588825E-2</v>
      </c>
      <c r="ES193" s="31">
        <f t="shared" si="69"/>
        <v>6.0444220090863199E-2</v>
      </c>
      <c r="ET193" s="31">
        <f t="shared" si="70"/>
        <v>6.1135678391959797E-2</v>
      </c>
      <c r="EU193" s="31">
        <f t="shared" si="71"/>
        <v>5.3869371598218703E-2</v>
      </c>
      <c r="EV193" s="31">
        <f t="shared" si="72"/>
        <v>5.6091139240506328E-2</v>
      </c>
      <c r="EW193" s="31">
        <f t="shared" si="73"/>
        <v>5.4177777777777776E-2</v>
      </c>
      <c r="EX193" s="31">
        <f t="shared" si="74"/>
        <v>5.7658196312904836E-2</v>
      </c>
      <c r="EY193" s="31">
        <f t="shared" si="75"/>
        <v>5.8445911630269173E-2</v>
      </c>
      <c r="EZ193" s="31">
        <f t="shared" si="76"/>
        <v>6.2214901165737455E-2</v>
      </c>
      <c r="FA193" s="31">
        <f t="shared" si="77"/>
        <v>6.3357142857142862E-2</v>
      </c>
      <c r="FB193" s="50">
        <f t="shared" si="78"/>
        <v>6.6034925526450947E-2</v>
      </c>
      <c r="FC193" s="50">
        <f t="shared" si="79"/>
        <v>6.370597243491577E-2</v>
      </c>
      <c r="FD193" s="50">
        <f t="shared" si="80"/>
        <v>6.4862944162436542E-2</v>
      </c>
    </row>
    <row r="194" spans="1:160" ht="15" x14ac:dyDescent="0.25">
      <c r="A194" s="17" t="s">
        <v>241</v>
      </c>
      <c r="B194" s="19">
        <v>3496</v>
      </c>
      <c r="C194" s="19">
        <v>3518</v>
      </c>
      <c r="D194" s="19">
        <v>3505</v>
      </c>
      <c r="E194" s="19">
        <v>3514</v>
      </c>
      <c r="F194" s="19">
        <v>3572</v>
      </c>
      <c r="G194" s="19">
        <v>3662</v>
      </c>
      <c r="H194" s="19">
        <v>3803</v>
      </c>
      <c r="I194" s="19">
        <v>4060</v>
      </c>
      <c r="J194" s="19">
        <v>4255</v>
      </c>
      <c r="K194" s="19">
        <v>4256</v>
      </c>
      <c r="L194" s="19">
        <v>4257</v>
      </c>
      <c r="M194" s="19">
        <v>4180</v>
      </c>
      <c r="N194" s="19">
        <v>4136</v>
      </c>
      <c r="O194" s="19">
        <v>4104</v>
      </c>
      <c r="P194" s="19">
        <v>4133</v>
      </c>
      <c r="Q194" s="19">
        <v>3996</v>
      </c>
      <c r="R194" s="19">
        <v>3920</v>
      </c>
      <c r="S194" s="19">
        <v>3902</v>
      </c>
      <c r="T194" s="19">
        <v>3987</v>
      </c>
      <c r="U194" s="19">
        <v>4199</v>
      </c>
      <c r="V194" s="19">
        <v>4213</v>
      </c>
      <c r="W194" s="19">
        <v>4130</v>
      </c>
      <c r="X194" s="19">
        <v>4068</v>
      </c>
      <c r="Y194" s="19">
        <v>3945</v>
      </c>
      <c r="Z194" s="19">
        <v>3834</v>
      </c>
      <c r="AA194" s="19">
        <v>3921</v>
      </c>
      <c r="AB194" s="19">
        <v>3912</v>
      </c>
      <c r="AC194" s="19">
        <v>3795</v>
      </c>
      <c r="AD194" s="19">
        <v>3736</v>
      </c>
      <c r="AE194" s="19">
        <v>3738</v>
      </c>
      <c r="AF194" s="19">
        <v>3787</v>
      </c>
      <c r="AG194" s="19">
        <v>3952</v>
      </c>
      <c r="AH194" s="19">
        <v>3998</v>
      </c>
      <c r="AI194" s="19">
        <v>3934</v>
      </c>
      <c r="AJ194" s="19">
        <v>4024</v>
      </c>
      <c r="AK194" s="19">
        <v>3992</v>
      </c>
      <c r="AL194" s="19">
        <v>3978</v>
      </c>
      <c r="AM194" s="19">
        <v>4107</v>
      </c>
      <c r="AN194" s="19">
        <v>4329</v>
      </c>
      <c r="AO194" s="19">
        <v>4377</v>
      </c>
      <c r="AP194" s="19">
        <v>4416</v>
      </c>
      <c r="AQ194" s="19">
        <v>4748</v>
      </c>
      <c r="AR194" s="19">
        <v>5086</v>
      </c>
      <c r="AS194" s="19">
        <v>5488</v>
      </c>
      <c r="AT194" s="19">
        <v>5931</v>
      </c>
      <c r="AU194" s="19">
        <v>6159</v>
      </c>
      <c r="AV194" s="19">
        <v>6248</v>
      </c>
      <c r="AW194" s="19">
        <v>6284</v>
      </c>
      <c r="AX194" s="19">
        <v>6263</v>
      </c>
      <c r="AY194" s="19">
        <v>6335</v>
      </c>
      <c r="AZ194" s="19">
        <v>6367</v>
      </c>
      <c r="BA194" s="19">
        <v>6286</v>
      </c>
      <c r="BB194" s="19">
        <v>6380</v>
      </c>
      <c r="BC194" s="19">
        <v>6258</v>
      </c>
      <c r="BD194" s="19">
        <v>6214</v>
      </c>
      <c r="BE194" s="19">
        <v>6381</v>
      </c>
      <c r="BF194" s="19">
        <v>6382</v>
      </c>
      <c r="BG194" s="19">
        <v>6145</v>
      </c>
      <c r="BH194" s="19">
        <v>5901</v>
      </c>
      <c r="BI194" s="19">
        <v>5700</v>
      </c>
      <c r="BJ194" s="19">
        <v>5444</v>
      </c>
      <c r="BK194" s="19">
        <v>5456</v>
      </c>
      <c r="BL194" s="19">
        <v>5531</v>
      </c>
      <c r="BM194" s="19">
        <v>5583</v>
      </c>
      <c r="BN194" s="19">
        <v>5565</v>
      </c>
      <c r="BO194" s="19">
        <v>5553</v>
      </c>
      <c r="BP194" s="19">
        <v>5602</v>
      </c>
      <c r="BQ194" s="19">
        <v>5929</v>
      </c>
      <c r="BR194" s="19">
        <v>6106</v>
      </c>
      <c r="BS194" s="19">
        <v>6087</v>
      </c>
      <c r="BT194" s="19">
        <v>6165</v>
      </c>
      <c r="BU194" s="19">
        <v>6110</v>
      </c>
      <c r="BV194" s="19">
        <v>5791</v>
      </c>
      <c r="BW194" s="19">
        <v>5890</v>
      </c>
      <c r="BX194" s="19">
        <v>6029</v>
      </c>
      <c r="BY194" s="19">
        <v>6274</v>
      </c>
      <c r="BZ194" s="19">
        <v>6257</v>
      </c>
      <c r="CA194" s="19">
        <v>6250</v>
      </c>
      <c r="CB194" s="19">
        <v>6266</v>
      </c>
      <c r="CC194" s="19">
        <v>6551</v>
      </c>
      <c r="CD194" s="19">
        <v>6753</v>
      </c>
      <c r="CE194" s="19">
        <v>6644</v>
      </c>
      <c r="CF194" s="19">
        <v>6475</v>
      </c>
      <c r="CG194" s="19">
        <v>6296</v>
      </c>
      <c r="CH194" s="49">
        <v>6202</v>
      </c>
      <c r="CI194" s="49">
        <v>6214</v>
      </c>
      <c r="CJ194" s="49">
        <v>6128</v>
      </c>
      <c r="CK194" s="49">
        <v>6194</v>
      </c>
      <c r="CL194" s="49">
        <v>6206</v>
      </c>
      <c r="CM194" s="49">
        <v>6054</v>
      </c>
      <c r="CN194" s="49">
        <v>5929</v>
      </c>
      <c r="CO194" s="17" t="s">
        <v>241</v>
      </c>
      <c r="CT194" t="s">
        <v>242</v>
      </c>
      <c r="CV194" t="s">
        <v>241</v>
      </c>
      <c r="CX194">
        <v>68100</v>
      </c>
      <c r="CY194">
        <v>67600</v>
      </c>
      <c r="CZ194">
        <v>68000</v>
      </c>
      <c r="DA194">
        <v>68400</v>
      </c>
      <c r="DB194">
        <v>68500</v>
      </c>
      <c r="DC194">
        <v>68700</v>
      </c>
      <c r="DD194">
        <v>68000</v>
      </c>
      <c r="DE194">
        <v>67100</v>
      </c>
      <c r="DF194">
        <v>66600</v>
      </c>
      <c r="DG194">
        <v>67200</v>
      </c>
      <c r="DH194">
        <v>67100</v>
      </c>
      <c r="DI194">
        <v>67000</v>
      </c>
      <c r="DJ194">
        <v>68100</v>
      </c>
      <c r="DK194">
        <v>68100</v>
      </c>
      <c r="DL194">
        <v>68400</v>
      </c>
      <c r="DM194">
        <v>66800</v>
      </c>
      <c r="DN194">
        <v>66300</v>
      </c>
      <c r="DO194">
        <v>66700</v>
      </c>
      <c r="DP194">
        <v>66600</v>
      </c>
      <c r="DQ194">
        <v>67000</v>
      </c>
      <c r="DR194">
        <v>67300</v>
      </c>
      <c r="DS194">
        <v>68400</v>
      </c>
      <c r="DT194">
        <v>69800</v>
      </c>
      <c r="DU194">
        <v>70500</v>
      </c>
      <c r="DV194">
        <v>70600</v>
      </c>
      <c r="DW194">
        <v>69300</v>
      </c>
      <c r="DX194">
        <v>68400</v>
      </c>
      <c r="DY194" s="19"/>
      <c r="DZ194" s="19"/>
      <c r="EA194" s="19"/>
      <c r="EB194" s="19"/>
      <c r="ED194" s="31">
        <f t="shared" si="54"/>
        <v>6.249632892804699E-2</v>
      </c>
      <c r="EE194" s="31">
        <f t="shared" si="55"/>
        <v>6.1183431952662723E-2</v>
      </c>
      <c r="EF194" s="31">
        <f t="shared" si="56"/>
        <v>5.8764705882352941E-2</v>
      </c>
      <c r="EG194" s="31">
        <f t="shared" si="57"/>
        <v>5.8289473684210523E-2</v>
      </c>
      <c r="EH194" s="31">
        <f t="shared" si="58"/>
        <v>6.029197080291971E-2</v>
      </c>
      <c r="EI194" s="31">
        <f t="shared" si="59"/>
        <v>5.5807860262008735E-2</v>
      </c>
      <c r="EJ194" s="31">
        <f t="shared" si="60"/>
        <v>5.5808823529411765E-2</v>
      </c>
      <c r="EK194" s="31">
        <f t="shared" si="61"/>
        <v>5.6438152011922503E-2</v>
      </c>
      <c r="EL194" s="31">
        <f t="shared" si="62"/>
        <v>5.9069069069069072E-2</v>
      </c>
      <c r="EM194" s="31">
        <f t="shared" si="63"/>
        <v>5.9196428571428573E-2</v>
      </c>
      <c r="EN194" s="31">
        <f t="shared" si="64"/>
        <v>6.5230998509687041E-2</v>
      </c>
      <c r="EO194" s="31">
        <f t="shared" si="65"/>
        <v>7.591044776119403E-2</v>
      </c>
      <c r="EP194" s="31">
        <f t="shared" si="66"/>
        <v>9.0440528634361236E-2</v>
      </c>
      <c r="EQ194" s="31">
        <f t="shared" si="67"/>
        <v>9.1967694566813515E-2</v>
      </c>
      <c r="ER194" s="31">
        <f t="shared" si="68"/>
        <v>9.1900584795321635E-2</v>
      </c>
      <c r="ES194" s="31">
        <f t="shared" si="69"/>
        <v>9.3023952095808382E-2</v>
      </c>
      <c r="ET194" s="31">
        <f t="shared" si="70"/>
        <v>9.2684766214177983E-2</v>
      </c>
      <c r="EU194" s="31">
        <f t="shared" si="71"/>
        <v>8.1619190404797606E-2</v>
      </c>
      <c r="EV194" s="31">
        <f t="shared" si="72"/>
        <v>8.3828828828828833E-2</v>
      </c>
      <c r="EW194" s="31">
        <f t="shared" si="73"/>
        <v>8.3611940298507464E-2</v>
      </c>
      <c r="EX194" s="31">
        <f t="shared" si="74"/>
        <v>9.0445765230312031E-2</v>
      </c>
      <c r="EY194" s="31">
        <f t="shared" si="75"/>
        <v>8.4663742690058483E-2</v>
      </c>
      <c r="EZ194" s="31">
        <f t="shared" si="76"/>
        <v>8.9885386819484242E-2</v>
      </c>
      <c r="FA194" s="31">
        <f t="shared" si="77"/>
        <v>8.8879432624113477E-2</v>
      </c>
      <c r="FB194" s="50">
        <f t="shared" si="78"/>
        <v>9.4107648725212462E-2</v>
      </c>
      <c r="FC194" s="50">
        <f t="shared" si="79"/>
        <v>8.9494949494949488E-2</v>
      </c>
      <c r="FD194" s="50">
        <f t="shared" si="80"/>
        <v>9.0555555555555556E-2</v>
      </c>
    </row>
    <row r="195" spans="1:160" ht="15" x14ac:dyDescent="0.25">
      <c r="A195" s="17" t="s">
        <v>242</v>
      </c>
      <c r="B195" s="19">
        <v>9373</v>
      </c>
      <c r="C195" s="19">
        <v>9175</v>
      </c>
      <c r="D195" s="19">
        <v>9267</v>
      </c>
      <c r="E195" s="19">
        <v>9586</v>
      </c>
      <c r="F195" s="19">
        <v>9522</v>
      </c>
      <c r="G195" s="19">
        <v>9531</v>
      </c>
      <c r="H195" s="19">
        <v>9464</v>
      </c>
      <c r="I195" s="19">
        <v>9652</v>
      </c>
      <c r="J195" s="19">
        <v>9553</v>
      </c>
      <c r="K195" s="19">
        <v>9476</v>
      </c>
      <c r="L195" s="19">
        <v>9346</v>
      </c>
      <c r="M195" s="19">
        <v>9224</v>
      </c>
      <c r="N195" s="19">
        <v>9110</v>
      </c>
      <c r="O195" s="19">
        <v>9055</v>
      </c>
      <c r="P195" s="19">
        <v>9184</v>
      </c>
      <c r="Q195" s="19">
        <v>9225</v>
      </c>
      <c r="R195" s="19">
        <v>8980</v>
      </c>
      <c r="S195" s="19">
        <v>8858</v>
      </c>
      <c r="T195" s="19">
        <v>8754</v>
      </c>
      <c r="U195" s="19">
        <v>8801</v>
      </c>
      <c r="V195" s="19">
        <v>8660</v>
      </c>
      <c r="W195" s="19">
        <v>8607</v>
      </c>
      <c r="X195" s="19">
        <v>8440</v>
      </c>
      <c r="Y195" s="19">
        <v>8420</v>
      </c>
      <c r="Z195" s="19">
        <v>8026</v>
      </c>
      <c r="AA195" s="19">
        <v>8000</v>
      </c>
      <c r="AB195" s="19">
        <v>7924</v>
      </c>
      <c r="AC195" s="19">
        <v>7868</v>
      </c>
      <c r="AD195" s="19">
        <v>7649</v>
      </c>
      <c r="AE195" s="19">
        <v>7384</v>
      </c>
      <c r="AF195" s="19">
        <v>7277</v>
      </c>
      <c r="AG195" s="19">
        <v>7203</v>
      </c>
      <c r="AH195" s="19">
        <v>7243</v>
      </c>
      <c r="AI195" s="19">
        <v>7165</v>
      </c>
      <c r="AJ195" s="19">
        <v>7082</v>
      </c>
      <c r="AK195" s="19">
        <v>7061</v>
      </c>
      <c r="AL195" s="19">
        <v>7009</v>
      </c>
      <c r="AM195" s="19">
        <v>7098</v>
      </c>
      <c r="AN195" s="19">
        <v>7222</v>
      </c>
      <c r="AO195" s="19">
        <v>7320</v>
      </c>
      <c r="AP195" s="19">
        <v>7457</v>
      </c>
      <c r="AQ195" s="19">
        <v>7917</v>
      </c>
      <c r="AR195" s="19">
        <v>8302</v>
      </c>
      <c r="AS195" s="19">
        <v>8469</v>
      </c>
      <c r="AT195" s="19">
        <v>9346</v>
      </c>
      <c r="AU195" s="19">
        <v>9828</v>
      </c>
      <c r="AV195" s="19">
        <v>10160</v>
      </c>
      <c r="AW195" s="19">
        <v>10486</v>
      </c>
      <c r="AX195" s="19">
        <v>10644</v>
      </c>
      <c r="AY195" s="19">
        <v>10631</v>
      </c>
      <c r="AZ195" s="19">
        <v>11120</v>
      </c>
      <c r="BA195" s="19">
        <v>11115</v>
      </c>
      <c r="BB195" s="19">
        <v>11621</v>
      </c>
      <c r="BC195" s="19">
        <v>11548</v>
      </c>
      <c r="BD195" s="19">
        <v>11337</v>
      </c>
      <c r="BE195" s="19">
        <v>11603</v>
      </c>
      <c r="BF195" s="19">
        <v>11882</v>
      </c>
      <c r="BG195" s="19">
        <v>11800</v>
      </c>
      <c r="BH195" s="19">
        <v>11559</v>
      </c>
      <c r="BI195" s="19">
        <v>11433</v>
      </c>
      <c r="BJ195" s="19">
        <v>10971</v>
      </c>
      <c r="BK195" s="19">
        <v>11001</v>
      </c>
      <c r="BL195" s="19">
        <v>10951</v>
      </c>
      <c r="BM195" s="19">
        <v>10919</v>
      </c>
      <c r="BN195" s="19">
        <v>10799</v>
      </c>
      <c r="BO195" s="19">
        <v>10708</v>
      </c>
      <c r="BP195" s="19">
        <v>10745</v>
      </c>
      <c r="BQ195" s="19">
        <v>11134</v>
      </c>
      <c r="BR195" s="19">
        <v>11293</v>
      </c>
      <c r="BS195" s="19">
        <v>11349</v>
      </c>
      <c r="BT195" s="19">
        <v>11721</v>
      </c>
      <c r="BU195" s="19">
        <v>11831</v>
      </c>
      <c r="BV195" s="19">
        <v>11722</v>
      </c>
      <c r="BW195" s="19">
        <v>12048</v>
      </c>
      <c r="BX195" s="19">
        <v>12259</v>
      </c>
      <c r="BY195" s="19">
        <v>12325</v>
      </c>
      <c r="BZ195" s="19">
        <v>12182</v>
      </c>
      <c r="CA195" s="19">
        <v>12078</v>
      </c>
      <c r="CB195" s="19">
        <v>12125</v>
      </c>
      <c r="CC195" s="19">
        <v>12190</v>
      </c>
      <c r="CD195" s="19">
        <v>12377</v>
      </c>
      <c r="CE195" s="19">
        <v>12362</v>
      </c>
      <c r="CF195" s="19">
        <v>12136</v>
      </c>
      <c r="CG195" s="19">
        <v>11858</v>
      </c>
      <c r="CH195" s="49">
        <v>11802</v>
      </c>
      <c r="CI195" s="49">
        <v>11883</v>
      </c>
      <c r="CJ195" s="49">
        <v>11691</v>
      </c>
      <c r="CK195" s="49">
        <v>11672</v>
      </c>
      <c r="CL195" s="49">
        <v>11830</v>
      </c>
      <c r="CM195" s="49">
        <v>11836</v>
      </c>
      <c r="CN195" s="49">
        <v>11569</v>
      </c>
      <c r="CO195" s="17" t="s">
        <v>242</v>
      </c>
      <c r="CT195" t="s">
        <v>14</v>
      </c>
      <c r="CV195" t="s">
        <v>242</v>
      </c>
      <c r="CX195">
        <v>139800</v>
      </c>
      <c r="CY195">
        <v>133800</v>
      </c>
      <c r="CZ195">
        <v>137100</v>
      </c>
      <c r="DA195">
        <v>142000</v>
      </c>
      <c r="DB195">
        <v>145900</v>
      </c>
      <c r="DC195">
        <v>153000</v>
      </c>
      <c r="DD195">
        <v>151700</v>
      </c>
      <c r="DE195">
        <v>155400</v>
      </c>
      <c r="DF195">
        <v>158200</v>
      </c>
      <c r="DG195">
        <v>158800</v>
      </c>
      <c r="DH195">
        <v>156000</v>
      </c>
      <c r="DI195">
        <v>157900</v>
      </c>
      <c r="DJ195">
        <v>159700</v>
      </c>
      <c r="DK195">
        <v>163200</v>
      </c>
      <c r="DL195">
        <v>167600</v>
      </c>
      <c r="DM195">
        <v>171300</v>
      </c>
      <c r="DN195">
        <v>172500</v>
      </c>
      <c r="DO195">
        <v>171600</v>
      </c>
      <c r="DP195">
        <v>170500</v>
      </c>
      <c r="DQ195">
        <v>170000</v>
      </c>
      <c r="DR195">
        <v>170900</v>
      </c>
      <c r="DS195">
        <v>172100</v>
      </c>
      <c r="DT195">
        <v>173800</v>
      </c>
      <c r="DU195">
        <v>174100</v>
      </c>
      <c r="DV195">
        <v>172000</v>
      </c>
      <c r="DW195">
        <v>170500</v>
      </c>
      <c r="DX195">
        <v>171100</v>
      </c>
      <c r="DY195" s="19"/>
      <c r="DZ195" s="19"/>
      <c r="EA195" s="19"/>
      <c r="EB195" s="19"/>
      <c r="ED195" s="31">
        <f t="shared" si="54"/>
        <v>6.7782546494992851E-2</v>
      </c>
      <c r="EE195" s="31">
        <f t="shared" si="55"/>
        <v>6.8086696562032881E-2</v>
      </c>
      <c r="EF195" s="31">
        <f t="shared" si="56"/>
        <v>6.7286652078774614E-2</v>
      </c>
      <c r="EG195" s="31">
        <f t="shared" si="57"/>
        <v>6.1647887323943662E-2</v>
      </c>
      <c r="EH195" s="31">
        <f t="shared" si="58"/>
        <v>5.8992460589444823E-2</v>
      </c>
      <c r="EI195" s="31">
        <f t="shared" si="59"/>
        <v>5.2457516339869281E-2</v>
      </c>
      <c r="EJ195" s="31">
        <f t="shared" si="60"/>
        <v>5.1865524060646012E-2</v>
      </c>
      <c r="EK195" s="31">
        <f t="shared" si="61"/>
        <v>4.6827541827541827E-2</v>
      </c>
      <c r="EL195" s="31">
        <f t="shared" si="62"/>
        <v>4.5290771175726927E-2</v>
      </c>
      <c r="EM195" s="31">
        <f t="shared" si="63"/>
        <v>4.413727959697733E-2</v>
      </c>
      <c r="EN195" s="31">
        <f t="shared" si="64"/>
        <v>4.6923076923076922E-2</v>
      </c>
      <c r="EO195" s="31">
        <f t="shared" si="65"/>
        <v>5.2577580747308422E-2</v>
      </c>
      <c r="EP195" s="31">
        <f t="shared" si="66"/>
        <v>6.1540388227927366E-2</v>
      </c>
      <c r="EQ195" s="31">
        <f t="shared" si="67"/>
        <v>6.5220588235294114E-2</v>
      </c>
      <c r="ER195" s="31">
        <f t="shared" si="68"/>
        <v>6.6318615751789975E-2</v>
      </c>
      <c r="ES195" s="31">
        <f t="shared" si="69"/>
        <v>6.6182136602451841E-2</v>
      </c>
      <c r="ET195" s="31">
        <f t="shared" si="70"/>
        <v>6.840579710144927E-2</v>
      </c>
      <c r="EU195" s="31">
        <f t="shared" si="71"/>
        <v>6.393356643356643E-2</v>
      </c>
      <c r="EV195" s="31">
        <f t="shared" si="72"/>
        <v>6.4041055718475071E-2</v>
      </c>
      <c r="EW195" s="31">
        <f t="shared" si="73"/>
        <v>6.3205882352941181E-2</v>
      </c>
      <c r="EX195" s="31">
        <f t="shared" si="74"/>
        <v>6.6407255705090693E-2</v>
      </c>
      <c r="EY195" s="31">
        <f t="shared" si="75"/>
        <v>6.8111563044741433E-2</v>
      </c>
      <c r="EZ195" s="31">
        <f t="shared" si="76"/>
        <v>7.0914844649021869E-2</v>
      </c>
      <c r="FA195" s="31">
        <f t="shared" si="77"/>
        <v>6.9643882825962095E-2</v>
      </c>
      <c r="FB195" s="50">
        <f t="shared" si="78"/>
        <v>7.1872093023255812E-2</v>
      </c>
      <c r="FC195" s="50">
        <f t="shared" si="79"/>
        <v>6.9219941348973607E-2</v>
      </c>
      <c r="FD195" s="50">
        <f t="shared" si="80"/>
        <v>6.8217416715371126E-2</v>
      </c>
    </row>
    <row r="196" spans="1:160" ht="15" x14ac:dyDescent="0.25">
      <c r="A196" s="17" t="s">
        <v>14</v>
      </c>
      <c r="B196" s="19">
        <v>12043</v>
      </c>
      <c r="C196" s="19">
        <v>12441</v>
      </c>
      <c r="D196" s="19">
        <v>12946</v>
      </c>
      <c r="E196" s="19">
        <v>12510</v>
      </c>
      <c r="F196" s="19">
        <v>12228</v>
      </c>
      <c r="G196" s="19">
        <v>12208</v>
      </c>
      <c r="H196" s="19">
        <v>12556</v>
      </c>
      <c r="I196" s="19">
        <v>13816</v>
      </c>
      <c r="J196" s="19">
        <v>14409</v>
      </c>
      <c r="K196" s="19">
        <v>14390</v>
      </c>
      <c r="L196" s="19">
        <v>14277</v>
      </c>
      <c r="M196" s="19">
        <v>14091</v>
      </c>
      <c r="N196" s="19">
        <v>13794</v>
      </c>
      <c r="O196" s="19">
        <v>13843</v>
      </c>
      <c r="P196" s="19">
        <v>14114</v>
      </c>
      <c r="Q196" s="19">
        <v>13476</v>
      </c>
      <c r="R196" s="19">
        <v>13106</v>
      </c>
      <c r="S196" s="19">
        <v>12987</v>
      </c>
      <c r="T196" s="19">
        <v>13372</v>
      </c>
      <c r="U196" s="19">
        <v>14538</v>
      </c>
      <c r="V196" s="19">
        <v>14638</v>
      </c>
      <c r="W196" s="19">
        <v>14204</v>
      </c>
      <c r="X196" s="19">
        <v>13507</v>
      </c>
      <c r="Y196" s="19">
        <v>12913</v>
      </c>
      <c r="Z196" s="19">
        <v>12272</v>
      </c>
      <c r="AA196" s="19">
        <v>12543</v>
      </c>
      <c r="AB196" s="19">
        <v>12917</v>
      </c>
      <c r="AC196" s="19">
        <v>12462</v>
      </c>
      <c r="AD196" s="19">
        <v>11832</v>
      </c>
      <c r="AE196" s="19">
        <v>11744</v>
      </c>
      <c r="AF196" s="19">
        <v>12057</v>
      </c>
      <c r="AG196" s="19">
        <v>13135</v>
      </c>
      <c r="AH196" s="19">
        <v>13332</v>
      </c>
      <c r="AI196" s="19">
        <v>13127</v>
      </c>
      <c r="AJ196" s="19">
        <v>13196</v>
      </c>
      <c r="AK196" s="19">
        <v>12971</v>
      </c>
      <c r="AL196" s="19">
        <v>12785</v>
      </c>
      <c r="AM196" s="19">
        <v>13638</v>
      </c>
      <c r="AN196" s="19">
        <v>14430</v>
      </c>
      <c r="AO196" s="19">
        <v>14789</v>
      </c>
      <c r="AP196" s="19">
        <v>15259</v>
      </c>
      <c r="AQ196" s="19">
        <v>16905</v>
      </c>
      <c r="AR196" s="19">
        <v>18917</v>
      </c>
      <c r="AS196" s="19">
        <v>20952</v>
      </c>
      <c r="AT196" s="19">
        <v>23774</v>
      </c>
      <c r="AU196" s="19">
        <v>24967</v>
      </c>
      <c r="AV196" s="19">
        <v>25904</v>
      </c>
      <c r="AW196" s="19">
        <v>25542</v>
      </c>
      <c r="AX196" s="19">
        <v>24626</v>
      </c>
      <c r="AY196" s="19">
        <v>25022</v>
      </c>
      <c r="AZ196" s="19">
        <v>25341</v>
      </c>
      <c r="BA196" s="19">
        <v>24536</v>
      </c>
      <c r="BB196" s="19">
        <v>23835</v>
      </c>
      <c r="BC196" s="19">
        <v>23673</v>
      </c>
      <c r="BD196" s="19">
        <v>23633</v>
      </c>
      <c r="BE196" s="19">
        <v>25289</v>
      </c>
      <c r="BF196" s="19">
        <v>24750</v>
      </c>
      <c r="BG196" s="19">
        <v>23562</v>
      </c>
      <c r="BH196" s="19">
        <v>22538</v>
      </c>
      <c r="BI196" s="19">
        <v>21562</v>
      </c>
      <c r="BJ196" s="19">
        <v>20594</v>
      </c>
      <c r="BK196" s="19">
        <v>20771</v>
      </c>
      <c r="BL196" s="19">
        <v>21202</v>
      </c>
      <c r="BM196" s="19">
        <v>20838</v>
      </c>
      <c r="BN196" s="19">
        <v>20535</v>
      </c>
      <c r="BO196" s="19">
        <v>19958</v>
      </c>
      <c r="BP196" s="19">
        <v>20117</v>
      </c>
      <c r="BQ196" s="19">
        <v>21566</v>
      </c>
      <c r="BR196" s="19">
        <v>22354</v>
      </c>
      <c r="BS196" s="19">
        <v>22129</v>
      </c>
      <c r="BT196" s="19">
        <v>22166</v>
      </c>
      <c r="BU196" s="19">
        <v>21936</v>
      </c>
      <c r="BV196" s="19">
        <v>21659</v>
      </c>
      <c r="BW196" s="19">
        <v>22771</v>
      </c>
      <c r="BX196" s="19">
        <v>23607</v>
      </c>
      <c r="BY196" s="19">
        <v>23889</v>
      </c>
      <c r="BZ196" s="19">
        <v>23464</v>
      </c>
      <c r="CA196" s="19">
        <v>23370</v>
      </c>
      <c r="CB196" s="19">
        <v>23535</v>
      </c>
      <c r="CC196" s="19">
        <v>25191</v>
      </c>
      <c r="CD196" s="19">
        <v>25772</v>
      </c>
      <c r="CE196" s="19">
        <v>25262</v>
      </c>
      <c r="CF196" s="19">
        <v>24441</v>
      </c>
      <c r="CG196" s="19">
        <v>23776</v>
      </c>
      <c r="CH196" s="49">
        <v>23357</v>
      </c>
      <c r="CI196" s="49">
        <v>23654</v>
      </c>
      <c r="CJ196" s="49">
        <v>23722</v>
      </c>
      <c r="CK196" s="49">
        <v>23315</v>
      </c>
      <c r="CL196" s="49">
        <v>22828</v>
      </c>
      <c r="CM196" s="49">
        <v>22790</v>
      </c>
      <c r="CN196" s="49">
        <v>22638</v>
      </c>
      <c r="CO196" s="17" t="s">
        <v>14</v>
      </c>
      <c r="CT196" t="s">
        <v>243</v>
      </c>
      <c r="CV196" t="s">
        <v>14</v>
      </c>
      <c r="CX196">
        <v>553100</v>
      </c>
      <c r="CY196">
        <v>556800</v>
      </c>
      <c r="CZ196">
        <v>556600</v>
      </c>
      <c r="DA196">
        <v>557500</v>
      </c>
      <c r="DB196">
        <v>554500</v>
      </c>
      <c r="DC196">
        <v>561100</v>
      </c>
      <c r="DD196">
        <v>560100</v>
      </c>
      <c r="DE196">
        <v>566600</v>
      </c>
      <c r="DF196">
        <v>567700</v>
      </c>
      <c r="DG196">
        <v>569200</v>
      </c>
      <c r="DH196">
        <v>560300</v>
      </c>
      <c r="DI196">
        <v>556800</v>
      </c>
      <c r="DJ196">
        <v>556300</v>
      </c>
      <c r="DK196">
        <v>552600</v>
      </c>
      <c r="DL196">
        <v>554200</v>
      </c>
      <c r="DM196">
        <v>549000</v>
      </c>
      <c r="DN196">
        <v>549800</v>
      </c>
      <c r="DO196">
        <v>554500</v>
      </c>
      <c r="DP196">
        <v>563400</v>
      </c>
      <c r="DQ196">
        <v>569900</v>
      </c>
      <c r="DR196">
        <v>569100</v>
      </c>
      <c r="DS196">
        <v>561600</v>
      </c>
      <c r="DT196">
        <v>563600</v>
      </c>
      <c r="DU196">
        <v>574800</v>
      </c>
      <c r="DV196">
        <v>573200</v>
      </c>
      <c r="DW196">
        <v>578100</v>
      </c>
      <c r="DX196">
        <v>570000</v>
      </c>
      <c r="DY196" s="19"/>
      <c r="DZ196" s="19"/>
      <c r="EA196" s="19"/>
      <c r="EB196" s="19"/>
      <c r="ED196" s="31">
        <f t="shared" si="54"/>
        <v>2.6016995118423432E-2</v>
      </c>
      <c r="EE196" s="31">
        <f t="shared" si="55"/>
        <v>2.4773706896551725E-2</v>
      </c>
      <c r="EF196" s="31">
        <f t="shared" si="56"/>
        <v>2.4211282788357887E-2</v>
      </c>
      <c r="EG196" s="31">
        <f t="shared" si="57"/>
        <v>2.3985650224215248E-2</v>
      </c>
      <c r="EH196" s="31">
        <f t="shared" si="58"/>
        <v>2.5615870153291254E-2</v>
      </c>
      <c r="EI196" s="31">
        <f t="shared" si="59"/>
        <v>2.187132418463732E-2</v>
      </c>
      <c r="EJ196" s="31">
        <f t="shared" si="60"/>
        <v>2.2249598286020352E-2</v>
      </c>
      <c r="EK196" s="31">
        <f t="shared" si="61"/>
        <v>2.127956230144723E-2</v>
      </c>
      <c r="EL196" s="31">
        <f t="shared" si="62"/>
        <v>2.3123128412894135E-2</v>
      </c>
      <c r="EM196" s="31">
        <f t="shared" si="63"/>
        <v>2.2461349262122277E-2</v>
      </c>
      <c r="EN196" s="31">
        <f t="shared" si="64"/>
        <v>2.6394788506157417E-2</v>
      </c>
      <c r="EO196" s="31">
        <f t="shared" si="65"/>
        <v>3.3974497126436784E-2</v>
      </c>
      <c r="EP196" s="31">
        <f t="shared" si="66"/>
        <v>4.4880460183354308E-2</v>
      </c>
      <c r="EQ196" s="31">
        <f t="shared" si="67"/>
        <v>4.4563879840752808E-2</v>
      </c>
      <c r="ER196" s="31">
        <f t="shared" si="68"/>
        <v>4.4272825694695053E-2</v>
      </c>
      <c r="ES196" s="31">
        <f t="shared" si="69"/>
        <v>4.3047358834244077E-2</v>
      </c>
      <c r="ET196" s="31">
        <f t="shared" si="70"/>
        <v>4.2855583848672246E-2</v>
      </c>
      <c r="EU196" s="31">
        <f t="shared" si="71"/>
        <v>3.7139765554553651E-2</v>
      </c>
      <c r="EV196" s="31">
        <f t="shared" si="72"/>
        <v>3.6986155484558039E-2</v>
      </c>
      <c r="EW196" s="31">
        <f t="shared" si="73"/>
        <v>3.529917529391121E-2</v>
      </c>
      <c r="EX196" s="31">
        <f t="shared" si="74"/>
        <v>3.8884203127745563E-2</v>
      </c>
      <c r="EY196" s="31">
        <f t="shared" si="75"/>
        <v>3.8566595441595443E-2</v>
      </c>
      <c r="EZ196" s="31">
        <f t="shared" si="76"/>
        <v>4.2386444286728178E-2</v>
      </c>
      <c r="FA196" s="31">
        <f t="shared" si="77"/>
        <v>4.0944676409185803E-2</v>
      </c>
      <c r="FB196" s="50">
        <f t="shared" si="78"/>
        <v>4.407187718073971E-2</v>
      </c>
      <c r="FC196" s="50">
        <f t="shared" si="79"/>
        <v>4.0403044455976478E-2</v>
      </c>
      <c r="FD196" s="50">
        <f t="shared" si="80"/>
        <v>4.0903508771929824E-2</v>
      </c>
    </row>
    <row r="197" spans="1:160" ht="15" x14ac:dyDescent="0.25">
      <c r="A197" s="17" t="s">
        <v>243</v>
      </c>
      <c r="B197" s="19">
        <v>1619</v>
      </c>
      <c r="C197" s="19">
        <v>1624</v>
      </c>
      <c r="D197" s="19">
        <v>1689</v>
      </c>
      <c r="E197" s="19">
        <v>1670</v>
      </c>
      <c r="F197" s="19">
        <v>1656</v>
      </c>
      <c r="G197" s="19">
        <v>1682</v>
      </c>
      <c r="H197" s="19">
        <v>1793</v>
      </c>
      <c r="I197" s="19">
        <v>1866</v>
      </c>
      <c r="J197" s="19">
        <v>1864</v>
      </c>
      <c r="K197" s="19">
        <v>1825</v>
      </c>
      <c r="L197" s="19">
        <v>1776</v>
      </c>
      <c r="M197" s="19">
        <v>1752</v>
      </c>
      <c r="N197" s="19">
        <v>1705</v>
      </c>
      <c r="O197" s="19">
        <v>1761</v>
      </c>
      <c r="P197" s="19">
        <v>1821</v>
      </c>
      <c r="Q197" s="19">
        <v>1796</v>
      </c>
      <c r="R197" s="19">
        <v>1814</v>
      </c>
      <c r="S197" s="19">
        <v>1867</v>
      </c>
      <c r="T197" s="19">
        <v>1883</v>
      </c>
      <c r="U197" s="19">
        <v>2122</v>
      </c>
      <c r="V197" s="19">
        <v>2104</v>
      </c>
      <c r="W197" s="19">
        <v>1939</v>
      </c>
      <c r="X197" s="19">
        <v>1781</v>
      </c>
      <c r="Y197" s="19">
        <v>1658</v>
      </c>
      <c r="Z197" s="19">
        <v>1566</v>
      </c>
      <c r="AA197" s="19">
        <v>1551</v>
      </c>
      <c r="AB197" s="19">
        <v>1592</v>
      </c>
      <c r="AC197" s="19">
        <v>1566</v>
      </c>
      <c r="AD197" s="19">
        <v>1492</v>
      </c>
      <c r="AE197" s="19">
        <v>1483</v>
      </c>
      <c r="AF197" s="19">
        <v>1557</v>
      </c>
      <c r="AG197" s="19">
        <v>1624</v>
      </c>
      <c r="AH197" s="19">
        <v>1666</v>
      </c>
      <c r="AI197" s="19">
        <v>1641</v>
      </c>
      <c r="AJ197" s="19">
        <v>1580</v>
      </c>
      <c r="AK197" s="19">
        <v>1513</v>
      </c>
      <c r="AL197" s="19">
        <v>1437</v>
      </c>
      <c r="AM197" s="19">
        <v>1607</v>
      </c>
      <c r="AN197" s="19">
        <v>1672</v>
      </c>
      <c r="AO197" s="19">
        <v>1725</v>
      </c>
      <c r="AP197" s="19">
        <v>1827</v>
      </c>
      <c r="AQ197" s="19">
        <v>2024</v>
      </c>
      <c r="AR197" s="19">
        <v>2259</v>
      </c>
      <c r="AS197" s="19">
        <v>2423</v>
      </c>
      <c r="AT197" s="19">
        <v>2693</v>
      </c>
      <c r="AU197" s="19">
        <v>2823</v>
      </c>
      <c r="AV197" s="19">
        <v>2900</v>
      </c>
      <c r="AW197" s="19">
        <v>2811</v>
      </c>
      <c r="AX197" s="19">
        <v>2790</v>
      </c>
      <c r="AY197" s="19">
        <v>2833</v>
      </c>
      <c r="AZ197" s="19">
        <v>2831</v>
      </c>
      <c r="BA197" s="19">
        <v>2789</v>
      </c>
      <c r="BB197" s="19">
        <v>2723</v>
      </c>
      <c r="BC197" s="19">
        <v>2755</v>
      </c>
      <c r="BD197" s="19">
        <v>2795</v>
      </c>
      <c r="BE197" s="19">
        <v>2899</v>
      </c>
      <c r="BF197" s="19">
        <v>2819</v>
      </c>
      <c r="BG197" s="19">
        <v>2648</v>
      </c>
      <c r="BH197" s="19">
        <v>2510</v>
      </c>
      <c r="BI197" s="19">
        <v>2438</v>
      </c>
      <c r="BJ197" s="19">
        <v>2406</v>
      </c>
      <c r="BK197" s="19">
        <v>2480</v>
      </c>
      <c r="BL197" s="19">
        <v>2517</v>
      </c>
      <c r="BM197" s="19">
        <v>2490</v>
      </c>
      <c r="BN197" s="19">
        <v>2504</v>
      </c>
      <c r="BO197" s="19">
        <v>2426</v>
      </c>
      <c r="BP197" s="19">
        <v>2476</v>
      </c>
      <c r="BQ197" s="19">
        <v>2600</v>
      </c>
      <c r="BR197" s="19">
        <v>2628</v>
      </c>
      <c r="BS197" s="19">
        <v>2564</v>
      </c>
      <c r="BT197" s="19">
        <v>2572</v>
      </c>
      <c r="BU197" s="19">
        <v>2566</v>
      </c>
      <c r="BV197" s="19">
        <v>2565</v>
      </c>
      <c r="BW197" s="19">
        <v>2724</v>
      </c>
      <c r="BX197" s="19">
        <v>2826</v>
      </c>
      <c r="BY197" s="19">
        <v>2909</v>
      </c>
      <c r="BZ197" s="19">
        <v>2841</v>
      </c>
      <c r="CA197" s="19">
        <v>2882</v>
      </c>
      <c r="CB197" s="19">
        <v>2889</v>
      </c>
      <c r="CC197" s="19">
        <v>3052</v>
      </c>
      <c r="CD197" s="19">
        <v>3089</v>
      </c>
      <c r="CE197" s="19">
        <v>2964</v>
      </c>
      <c r="CF197" s="19">
        <v>2780</v>
      </c>
      <c r="CG197" s="19">
        <v>2783</v>
      </c>
      <c r="CH197" s="49">
        <v>2768</v>
      </c>
      <c r="CI197" s="49">
        <v>2727</v>
      </c>
      <c r="CJ197" s="49">
        <v>2720</v>
      </c>
      <c r="CK197" s="49">
        <v>2695</v>
      </c>
      <c r="CL197" s="49">
        <v>2723</v>
      </c>
      <c r="CM197" s="49">
        <v>2767</v>
      </c>
      <c r="CN197" s="49">
        <v>2734</v>
      </c>
      <c r="CO197" s="17" t="s">
        <v>243</v>
      </c>
      <c r="CT197" t="s">
        <v>244</v>
      </c>
      <c r="CV197" t="s">
        <v>243</v>
      </c>
      <c r="CX197">
        <v>70900</v>
      </c>
      <c r="CY197">
        <v>69400</v>
      </c>
      <c r="CZ197">
        <v>67500</v>
      </c>
      <c r="DA197">
        <v>67400</v>
      </c>
      <c r="DB197">
        <v>66200</v>
      </c>
      <c r="DC197">
        <v>70600</v>
      </c>
      <c r="DD197">
        <v>72000</v>
      </c>
      <c r="DE197">
        <v>67900</v>
      </c>
      <c r="DF197">
        <v>66000</v>
      </c>
      <c r="DG197">
        <v>65500</v>
      </c>
      <c r="DH197">
        <v>64200</v>
      </c>
      <c r="DI197">
        <v>65500</v>
      </c>
      <c r="DJ197">
        <v>69900</v>
      </c>
      <c r="DK197">
        <v>69300</v>
      </c>
      <c r="DL197">
        <v>68500</v>
      </c>
      <c r="DM197">
        <v>70200</v>
      </c>
      <c r="DN197">
        <v>69300</v>
      </c>
      <c r="DO197">
        <v>69900</v>
      </c>
      <c r="DP197">
        <v>71000</v>
      </c>
      <c r="DQ197">
        <v>70700</v>
      </c>
      <c r="DR197">
        <v>71500</v>
      </c>
      <c r="DS197">
        <v>69100</v>
      </c>
      <c r="DT197">
        <v>70800</v>
      </c>
      <c r="DU197">
        <v>70600</v>
      </c>
      <c r="DV197">
        <v>71300</v>
      </c>
      <c r="DW197">
        <v>67500</v>
      </c>
      <c r="DX197">
        <v>64700</v>
      </c>
      <c r="DY197" s="19"/>
      <c r="DZ197" s="19"/>
      <c r="EA197" s="19"/>
      <c r="EB197" s="19"/>
      <c r="ED197" s="31">
        <f t="shared" si="54"/>
        <v>2.5740479548660086E-2</v>
      </c>
      <c r="EE197" s="31">
        <f t="shared" si="55"/>
        <v>2.4567723342939482E-2</v>
      </c>
      <c r="EF197" s="31">
        <f t="shared" si="56"/>
        <v>2.6607407407407406E-2</v>
      </c>
      <c r="EG197" s="31">
        <f t="shared" si="57"/>
        <v>2.7937685459940652E-2</v>
      </c>
      <c r="EH197" s="31">
        <f t="shared" si="58"/>
        <v>2.9290030211480363E-2</v>
      </c>
      <c r="EI197" s="31">
        <f t="shared" si="59"/>
        <v>2.218130311614731E-2</v>
      </c>
      <c r="EJ197" s="31">
        <f t="shared" si="60"/>
        <v>2.1749999999999999E-2</v>
      </c>
      <c r="EK197" s="31">
        <f t="shared" si="61"/>
        <v>2.2930780559646539E-2</v>
      </c>
      <c r="EL197" s="31">
        <f t="shared" si="62"/>
        <v>2.4863636363636362E-2</v>
      </c>
      <c r="EM197" s="31">
        <f t="shared" si="63"/>
        <v>2.1938931297709924E-2</v>
      </c>
      <c r="EN197" s="31">
        <f t="shared" si="64"/>
        <v>2.6869158878504672E-2</v>
      </c>
      <c r="EO197" s="31">
        <f t="shared" si="65"/>
        <v>3.448854961832061E-2</v>
      </c>
      <c r="EP197" s="31">
        <f t="shared" si="66"/>
        <v>4.03862660944206E-2</v>
      </c>
      <c r="EQ197" s="31">
        <f t="shared" si="67"/>
        <v>4.0259740259740259E-2</v>
      </c>
      <c r="ER197" s="31">
        <f t="shared" si="68"/>
        <v>4.0715328467153283E-2</v>
      </c>
      <c r="ES197" s="31">
        <f t="shared" si="69"/>
        <v>3.9814814814814817E-2</v>
      </c>
      <c r="ET197" s="31">
        <f t="shared" si="70"/>
        <v>3.8210678210678209E-2</v>
      </c>
      <c r="EU197" s="31">
        <f t="shared" si="71"/>
        <v>3.4420600858369101E-2</v>
      </c>
      <c r="EV197" s="31">
        <f t="shared" si="72"/>
        <v>3.5070422535211268E-2</v>
      </c>
      <c r="EW197" s="31">
        <f t="shared" si="73"/>
        <v>3.5021216407355019E-2</v>
      </c>
      <c r="EX197" s="31">
        <f t="shared" si="74"/>
        <v>3.5860139860139861E-2</v>
      </c>
      <c r="EY197" s="31">
        <f t="shared" si="75"/>
        <v>3.712011577424023E-2</v>
      </c>
      <c r="EZ197" s="31">
        <f t="shared" si="76"/>
        <v>4.1087570621468929E-2</v>
      </c>
      <c r="FA197" s="31">
        <f t="shared" si="77"/>
        <v>4.0920679886685553E-2</v>
      </c>
      <c r="FB197" s="50">
        <f t="shared" si="78"/>
        <v>4.1570827489481064E-2</v>
      </c>
      <c r="FC197" s="50">
        <f t="shared" si="79"/>
        <v>4.1007407407407409E-2</v>
      </c>
      <c r="FD197" s="50">
        <f t="shared" si="80"/>
        <v>4.1653786707882536E-2</v>
      </c>
    </row>
    <row r="198" spans="1:160" ht="15" x14ac:dyDescent="0.25">
      <c r="A198" s="17" t="s">
        <v>244</v>
      </c>
      <c r="B198" s="19">
        <v>12230</v>
      </c>
      <c r="C198" s="19">
        <v>12243</v>
      </c>
      <c r="D198" s="19">
        <v>12490</v>
      </c>
      <c r="E198" s="19">
        <v>12537</v>
      </c>
      <c r="F198" s="19">
        <v>12256</v>
      </c>
      <c r="G198" s="19">
        <v>12277</v>
      </c>
      <c r="H198" s="19">
        <v>12614</v>
      </c>
      <c r="I198" s="19">
        <v>13358</v>
      </c>
      <c r="J198" s="19">
        <v>13892</v>
      </c>
      <c r="K198" s="19">
        <v>14043</v>
      </c>
      <c r="L198" s="19">
        <v>14139</v>
      </c>
      <c r="M198" s="19">
        <v>13988</v>
      </c>
      <c r="N198" s="19">
        <v>14090</v>
      </c>
      <c r="O198" s="19">
        <v>14419</v>
      </c>
      <c r="P198" s="19">
        <v>14459</v>
      </c>
      <c r="Q198" s="19">
        <v>14179</v>
      </c>
      <c r="R198" s="19">
        <v>13786</v>
      </c>
      <c r="S198" s="19">
        <v>13535</v>
      </c>
      <c r="T198" s="19">
        <v>13652</v>
      </c>
      <c r="U198" s="19">
        <v>13993</v>
      </c>
      <c r="V198" s="19">
        <v>14074</v>
      </c>
      <c r="W198" s="19">
        <v>13824</v>
      </c>
      <c r="X198" s="19">
        <v>13398</v>
      </c>
      <c r="Y198" s="19">
        <v>13079</v>
      </c>
      <c r="Z198" s="19">
        <v>12709</v>
      </c>
      <c r="AA198" s="19">
        <v>12741</v>
      </c>
      <c r="AB198" s="19">
        <v>12742</v>
      </c>
      <c r="AC198" s="19">
        <v>12443</v>
      </c>
      <c r="AD198" s="19">
        <v>12038</v>
      </c>
      <c r="AE198" s="19">
        <v>11781</v>
      </c>
      <c r="AF198" s="19">
        <v>11916</v>
      </c>
      <c r="AG198" s="19">
        <v>12415</v>
      </c>
      <c r="AH198" s="19">
        <v>12625</v>
      </c>
      <c r="AI198" s="19">
        <v>12541</v>
      </c>
      <c r="AJ198" s="19">
        <v>12466</v>
      </c>
      <c r="AK198" s="19">
        <v>12575</v>
      </c>
      <c r="AL198" s="19">
        <v>12680</v>
      </c>
      <c r="AM198" s="19">
        <v>13381</v>
      </c>
      <c r="AN198" s="19">
        <v>14168</v>
      </c>
      <c r="AO198" s="19">
        <v>14604</v>
      </c>
      <c r="AP198" s="19">
        <v>14993</v>
      </c>
      <c r="AQ198" s="19">
        <v>16153</v>
      </c>
      <c r="AR198" s="19">
        <v>17631</v>
      </c>
      <c r="AS198" s="19">
        <v>19077</v>
      </c>
      <c r="AT198" s="19">
        <v>21560</v>
      </c>
      <c r="AU198" s="19">
        <v>22461</v>
      </c>
      <c r="AV198" s="19">
        <v>23285</v>
      </c>
      <c r="AW198" s="19">
        <v>23959</v>
      </c>
      <c r="AX198" s="19">
        <v>24004</v>
      </c>
      <c r="AY198" s="19">
        <v>24458</v>
      </c>
      <c r="AZ198" s="19">
        <v>24458</v>
      </c>
      <c r="BA198" s="19">
        <v>24273</v>
      </c>
      <c r="BB198" s="19">
        <v>23990</v>
      </c>
      <c r="BC198" s="19">
        <v>23764</v>
      </c>
      <c r="BD198" s="19">
        <v>24047</v>
      </c>
      <c r="BE198" s="19">
        <v>25085</v>
      </c>
      <c r="BF198" s="19">
        <v>25482</v>
      </c>
      <c r="BG198" s="19">
        <v>25008</v>
      </c>
      <c r="BH198" s="19">
        <v>24866</v>
      </c>
      <c r="BI198" s="19">
        <v>24506</v>
      </c>
      <c r="BJ198" s="19">
        <v>22548</v>
      </c>
      <c r="BK198" s="19">
        <v>22308</v>
      </c>
      <c r="BL198" s="19">
        <v>23053</v>
      </c>
      <c r="BM198" s="19">
        <v>22879</v>
      </c>
      <c r="BN198" s="19">
        <v>22746</v>
      </c>
      <c r="BO198" s="19">
        <v>22420</v>
      </c>
      <c r="BP198" s="19">
        <v>22428</v>
      </c>
      <c r="BQ198" s="19">
        <v>23006</v>
      </c>
      <c r="BR198" s="19">
        <v>23354</v>
      </c>
      <c r="BS198" s="19">
        <v>23188</v>
      </c>
      <c r="BT198" s="19">
        <v>22664</v>
      </c>
      <c r="BU198" s="19">
        <v>22243</v>
      </c>
      <c r="BV198" s="19">
        <v>22038</v>
      </c>
      <c r="BW198" s="19">
        <v>23170</v>
      </c>
      <c r="BX198" s="19">
        <v>23971</v>
      </c>
      <c r="BY198" s="19">
        <v>23940</v>
      </c>
      <c r="BZ198" s="19">
        <v>23956</v>
      </c>
      <c r="CA198" s="19">
        <v>23949</v>
      </c>
      <c r="CB198" s="19">
        <v>24189</v>
      </c>
      <c r="CC198" s="19">
        <v>25309</v>
      </c>
      <c r="CD198" s="19">
        <v>25752</v>
      </c>
      <c r="CE198" s="19">
        <v>25462</v>
      </c>
      <c r="CF198" s="19">
        <v>25029</v>
      </c>
      <c r="CG198" s="19">
        <v>24745</v>
      </c>
      <c r="CH198" s="49">
        <v>24474</v>
      </c>
      <c r="CI198" s="49">
        <v>24998</v>
      </c>
      <c r="CJ198" s="49">
        <v>25024</v>
      </c>
      <c r="CK198" s="49">
        <v>24721</v>
      </c>
      <c r="CL198" s="49">
        <v>24586</v>
      </c>
      <c r="CM198" s="49">
        <v>24293</v>
      </c>
      <c r="CN198" s="49">
        <v>24287</v>
      </c>
      <c r="CO198" s="17" t="s">
        <v>244</v>
      </c>
      <c r="CT198" t="s">
        <v>245</v>
      </c>
      <c r="CV198" t="s">
        <v>244</v>
      </c>
      <c r="CX198">
        <v>394600</v>
      </c>
      <c r="CY198">
        <v>405500</v>
      </c>
      <c r="CZ198">
        <v>404000</v>
      </c>
      <c r="DA198">
        <v>413600</v>
      </c>
      <c r="DB198">
        <v>409200</v>
      </c>
      <c r="DC198">
        <v>409400</v>
      </c>
      <c r="DD198">
        <v>410200</v>
      </c>
      <c r="DE198">
        <v>404900</v>
      </c>
      <c r="DF198">
        <v>409700</v>
      </c>
      <c r="DG198">
        <v>405900</v>
      </c>
      <c r="DH198">
        <v>408600</v>
      </c>
      <c r="DI198">
        <v>406600</v>
      </c>
      <c r="DJ198">
        <v>402800</v>
      </c>
      <c r="DK198">
        <v>400600</v>
      </c>
      <c r="DL198">
        <v>409300</v>
      </c>
      <c r="DM198">
        <v>411200</v>
      </c>
      <c r="DN198">
        <v>413800</v>
      </c>
      <c r="DO198">
        <v>423300</v>
      </c>
      <c r="DP198">
        <v>416700</v>
      </c>
      <c r="DQ198">
        <v>417400</v>
      </c>
      <c r="DR198">
        <v>412500</v>
      </c>
      <c r="DS198">
        <v>415800</v>
      </c>
      <c r="DT198">
        <v>416500</v>
      </c>
      <c r="DU198">
        <v>413000</v>
      </c>
      <c r="DV198">
        <v>416900</v>
      </c>
      <c r="DW198">
        <v>413200</v>
      </c>
      <c r="DX198">
        <v>418700</v>
      </c>
      <c r="DY198" s="19"/>
      <c r="DZ198" s="19"/>
      <c r="EA198" s="19"/>
      <c r="EB198" s="19"/>
      <c r="ED198" s="31">
        <f t="shared" si="54"/>
        <v>3.5587937151545866E-2</v>
      </c>
      <c r="EE198" s="31">
        <f t="shared" si="55"/>
        <v>3.4747225647348952E-2</v>
      </c>
      <c r="EF198" s="31">
        <f t="shared" si="56"/>
        <v>3.509653465346535E-2</v>
      </c>
      <c r="EG198" s="31">
        <f t="shared" si="57"/>
        <v>3.3007736943907157E-2</v>
      </c>
      <c r="EH198" s="31">
        <f t="shared" si="58"/>
        <v>3.3782991202346041E-2</v>
      </c>
      <c r="EI198" s="31">
        <f t="shared" si="59"/>
        <v>3.1042989741084513E-2</v>
      </c>
      <c r="EJ198" s="31">
        <f t="shared" si="60"/>
        <v>3.0333983422720624E-2</v>
      </c>
      <c r="EK198" s="31">
        <f t="shared" si="61"/>
        <v>2.9429488762657448E-2</v>
      </c>
      <c r="EL198" s="31">
        <f t="shared" si="62"/>
        <v>3.061020258725897E-2</v>
      </c>
      <c r="EM198" s="31">
        <f t="shared" si="63"/>
        <v>3.1239221483123924E-2</v>
      </c>
      <c r="EN198" s="31">
        <f t="shared" si="64"/>
        <v>3.5741556534508077E-2</v>
      </c>
      <c r="EO198" s="31">
        <f t="shared" si="65"/>
        <v>4.336202656173143E-2</v>
      </c>
      <c r="EP198" s="31">
        <f t="shared" si="66"/>
        <v>5.5762164846077461E-2</v>
      </c>
      <c r="EQ198" s="31">
        <f t="shared" si="67"/>
        <v>5.9920119820269596E-2</v>
      </c>
      <c r="ER198" s="31">
        <f t="shared" si="68"/>
        <v>5.930368922550696E-2</v>
      </c>
      <c r="ES198" s="31">
        <f t="shared" si="69"/>
        <v>5.8480058365758758E-2</v>
      </c>
      <c r="ET198" s="31">
        <f t="shared" si="70"/>
        <v>6.0434992750120833E-2</v>
      </c>
      <c r="EU198" s="31">
        <f t="shared" si="71"/>
        <v>5.326718639262934E-2</v>
      </c>
      <c r="EV198" s="31">
        <f t="shared" si="72"/>
        <v>5.4905207583393331E-2</v>
      </c>
      <c r="EW198" s="31">
        <f t="shared" si="73"/>
        <v>5.3732630570196456E-2</v>
      </c>
      <c r="EX198" s="31">
        <f t="shared" si="74"/>
        <v>5.621333333333333E-2</v>
      </c>
      <c r="EY198" s="31">
        <f t="shared" si="75"/>
        <v>5.3001443001443001E-2</v>
      </c>
      <c r="EZ198" s="31">
        <f t="shared" si="76"/>
        <v>5.7478991596638655E-2</v>
      </c>
      <c r="FA198" s="31">
        <f t="shared" si="77"/>
        <v>5.8569007263922515E-2</v>
      </c>
      <c r="FB198" s="50">
        <f t="shared" si="78"/>
        <v>6.1074598224994003E-2</v>
      </c>
      <c r="FC198" s="50">
        <f t="shared" si="79"/>
        <v>5.9230396902226527E-2</v>
      </c>
      <c r="FD198" s="50">
        <f t="shared" si="80"/>
        <v>5.9042273704322905E-2</v>
      </c>
    </row>
    <row r="199" spans="1:160" ht="15" x14ac:dyDescent="0.25">
      <c r="A199" s="17" t="s">
        <v>245</v>
      </c>
      <c r="B199" s="19">
        <v>8463</v>
      </c>
      <c r="C199" s="19">
        <v>8682</v>
      </c>
      <c r="D199" s="19">
        <v>8867</v>
      </c>
      <c r="E199" s="19">
        <v>9008</v>
      </c>
      <c r="F199" s="19">
        <v>8815</v>
      </c>
      <c r="G199" s="19">
        <v>8721</v>
      </c>
      <c r="H199" s="19">
        <v>8830</v>
      </c>
      <c r="I199" s="19">
        <v>9069</v>
      </c>
      <c r="J199" s="19">
        <v>9064</v>
      </c>
      <c r="K199" s="19">
        <v>8998</v>
      </c>
      <c r="L199" s="19">
        <v>9035</v>
      </c>
      <c r="M199" s="19">
        <v>8932</v>
      </c>
      <c r="N199" s="19">
        <v>8820</v>
      </c>
      <c r="O199" s="19">
        <v>8892</v>
      </c>
      <c r="P199" s="19">
        <v>9077</v>
      </c>
      <c r="Q199" s="19">
        <v>9133</v>
      </c>
      <c r="R199" s="19">
        <v>8801</v>
      </c>
      <c r="S199" s="19">
        <v>8422</v>
      </c>
      <c r="T199" s="19">
        <v>8413</v>
      </c>
      <c r="U199" s="19">
        <v>8643</v>
      </c>
      <c r="V199" s="19">
        <v>8765</v>
      </c>
      <c r="W199" s="19">
        <v>8649</v>
      </c>
      <c r="X199" s="19">
        <v>8488</v>
      </c>
      <c r="Y199" s="19">
        <v>8761</v>
      </c>
      <c r="Z199" s="19">
        <v>8406</v>
      </c>
      <c r="AA199" s="19">
        <v>8163</v>
      </c>
      <c r="AB199" s="19">
        <v>8321</v>
      </c>
      <c r="AC199" s="19">
        <v>7759</v>
      </c>
      <c r="AD199" s="19">
        <v>7397</v>
      </c>
      <c r="AE199" s="19">
        <v>7291</v>
      </c>
      <c r="AF199" s="19">
        <v>7116</v>
      </c>
      <c r="AG199" s="19">
        <v>7308</v>
      </c>
      <c r="AH199" s="19">
        <v>7365</v>
      </c>
      <c r="AI199" s="19">
        <v>7494</v>
      </c>
      <c r="AJ199" s="19">
        <v>7485</v>
      </c>
      <c r="AK199" s="19">
        <v>7671</v>
      </c>
      <c r="AL199" s="19">
        <v>7817</v>
      </c>
      <c r="AM199" s="19">
        <v>8207</v>
      </c>
      <c r="AN199" s="19">
        <v>8494</v>
      </c>
      <c r="AO199" s="19">
        <v>8527</v>
      </c>
      <c r="AP199" s="19">
        <v>8483</v>
      </c>
      <c r="AQ199" s="19">
        <v>8779</v>
      </c>
      <c r="AR199" s="19">
        <v>9212</v>
      </c>
      <c r="AS199" s="19">
        <v>9913</v>
      </c>
      <c r="AT199" s="19">
        <v>11136</v>
      </c>
      <c r="AU199" s="19">
        <v>11513</v>
      </c>
      <c r="AV199" s="19">
        <v>12086</v>
      </c>
      <c r="AW199" s="19">
        <v>12320</v>
      </c>
      <c r="AX199" s="19">
        <v>12326</v>
      </c>
      <c r="AY199" s="19">
        <v>12467</v>
      </c>
      <c r="AZ199" s="19">
        <v>13033</v>
      </c>
      <c r="BA199" s="19">
        <v>13108</v>
      </c>
      <c r="BB199" s="19">
        <v>13398</v>
      </c>
      <c r="BC199" s="19">
        <v>12808</v>
      </c>
      <c r="BD199" s="19">
        <v>12623</v>
      </c>
      <c r="BE199" s="19">
        <v>13033</v>
      </c>
      <c r="BF199" s="19">
        <v>13105</v>
      </c>
      <c r="BG199" s="19">
        <v>12945</v>
      </c>
      <c r="BH199" s="19">
        <v>12803</v>
      </c>
      <c r="BI199" s="19">
        <v>12351</v>
      </c>
      <c r="BJ199" s="19">
        <v>11743</v>
      </c>
      <c r="BK199" s="19">
        <v>11686</v>
      </c>
      <c r="BL199" s="19">
        <v>11691</v>
      </c>
      <c r="BM199" s="19">
        <v>11592</v>
      </c>
      <c r="BN199" s="19">
        <v>11020</v>
      </c>
      <c r="BO199" s="19">
        <v>10863</v>
      </c>
      <c r="BP199" s="19">
        <v>10833</v>
      </c>
      <c r="BQ199" s="19">
        <v>11524</v>
      </c>
      <c r="BR199" s="19">
        <v>11889</v>
      </c>
      <c r="BS199" s="19">
        <v>12005</v>
      </c>
      <c r="BT199" s="19">
        <v>12274</v>
      </c>
      <c r="BU199" s="19">
        <v>12187</v>
      </c>
      <c r="BV199" s="19">
        <v>12279</v>
      </c>
      <c r="BW199" s="19">
        <v>12627</v>
      </c>
      <c r="BX199" s="19">
        <v>12887</v>
      </c>
      <c r="BY199" s="19">
        <v>12740</v>
      </c>
      <c r="BZ199" s="19">
        <v>12377</v>
      </c>
      <c r="CA199" s="19">
        <v>12128</v>
      </c>
      <c r="CB199" s="19">
        <v>12193</v>
      </c>
      <c r="CC199" s="19">
        <v>12714</v>
      </c>
      <c r="CD199" s="19">
        <v>13037</v>
      </c>
      <c r="CE199" s="19">
        <v>13091</v>
      </c>
      <c r="CF199" s="19">
        <v>13063</v>
      </c>
      <c r="CG199" s="19">
        <v>13045</v>
      </c>
      <c r="CH199" s="49">
        <v>12879</v>
      </c>
      <c r="CI199" s="49">
        <v>12992</v>
      </c>
      <c r="CJ199" s="49">
        <v>12900</v>
      </c>
      <c r="CK199" s="49">
        <v>12828</v>
      </c>
      <c r="CL199" s="49">
        <v>12641</v>
      </c>
      <c r="CM199" s="49">
        <v>12337</v>
      </c>
      <c r="CN199" s="49">
        <v>12155</v>
      </c>
      <c r="CO199" s="17" t="s">
        <v>245</v>
      </c>
      <c r="CT199" t="s">
        <v>246</v>
      </c>
      <c r="CV199" t="s">
        <v>245</v>
      </c>
      <c r="CX199">
        <v>136900</v>
      </c>
      <c r="CY199">
        <v>139100</v>
      </c>
      <c r="CZ199">
        <v>143400</v>
      </c>
      <c r="DA199">
        <v>146900</v>
      </c>
      <c r="DB199">
        <v>146300</v>
      </c>
      <c r="DC199">
        <v>146300</v>
      </c>
      <c r="DD199">
        <v>147900</v>
      </c>
      <c r="DE199">
        <v>148900</v>
      </c>
      <c r="DF199">
        <v>149100</v>
      </c>
      <c r="DG199">
        <v>147600</v>
      </c>
      <c r="DH199">
        <v>145200</v>
      </c>
      <c r="DI199">
        <v>144200</v>
      </c>
      <c r="DJ199">
        <v>145700</v>
      </c>
      <c r="DK199">
        <v>147000</v>
      </c>
      <c r="DL199">
        <v>146300</v>
      </c>
      <c r="DM199">
        <v>144600</v>
      </c>
      <c r="DN199">
        <v>142700</v>
      </c>
      <c r="DO199">
        <v>142300</v>
      </c>
      <c r="DP199">
        <v>143500</v>
      </c>
      <c r="DQ199">
        <v>144800</v>
      </c>
      <c r="DR199">
        <v>145000</v>
      </c>
      <c r="DS199">
        <v>145100</v>
      </c>
      <c r="DT199">
        <v>146700</v>
      </c>
      <c r="DU199">
        <v>146300</v>
      </c>
      <c r="DV199">
        <v>148300</v>
      </c>
      <c r="DW199">
        <v>149200</v>
      </c>
      <c r="DX199">
        <v>149800</v>
      </c>
      <c r="DY199" s="19"/>
      <c r="DZ199" s="19"/>
      <c r="EA199" s="19"/>
      <c r="EB199" s="19"/>
      <c r="ED199" s="31">
        <f t="shared" si="54"/>
        <v>6.5726807888970049E-2</v>
      </c>
      <c r="EE199" s="31">
        <f t="shared" si="55"/>
        <v>6.3407620416966209E-2</v>
      </c>
      <c r="EF199" s="31">
        <f t="shared" si="56"/>
        <v>6.3688981868898181E-2</v>
      </c>
      <c r="EG199" s="31">
        <f t="shared" si="57"/>
        <v>5.7270251872021782E-2</v>
      </c>
      <c r="EH199" s="31">
        <f t="shared" si="58"/>
        <v>5.911825017088175E-2</v>
      </c>
      <c r="EI199" s="31">
        <f t="shared" si="59"/>
        <v>5.7457279562542721E-2</v>
      </c>
      <c r="EJ199" s="31">
        <f t="shared" si="60"/>
        <v>5.2461122379986479E-2</v>
      </c>
      <c r="EK199" s="31">
        <f t="shared" si="61"/>
        <v>4.7790463398253859E-2</v>
      </c>
      <c r="EL199" s="31">
        <f t="shared" si="62"/>
        <v>5.0261569416498994E-2</v>
      </c>
      <c r="EM199" s="31">
        <f t="shared" si="63"/>
        <v>5.296070460704607E-2</v>
      </c>
      <c r="EN199" s="31">
        <f t="shared" si="64"/>
        <v>5.8725895316804409E-2</v>
      </c>
      <c r="EO199" s="31">
        <f t="shared" si="65"/>
        <v>6.3883495145631061E-2</v>
      </c>
      <c r="EP199" s="31">
        <f t="shared" si="66"/>
        <v>7.9018531228551819E-2</v>
      </c>
      <c r="EQ199" s="31">
        <f t="shared" si="67"/>
        <v>8.3850340136054427E-2</v>
      </c>
      <c r="ER199" s="31">
        <f t="shared" si="68"/>
        <v>8.9596719070403286E-2</v>
      </c>
      <c r="ES199" s="31">
        <f t="shared" si="69"/>
        <v>8.7295988934993088E-2</v>
      </c>
      <c r="ET199" s="31">
        <f t="shared" si="70"/>
        <v>9.0714786264891378E-2</v>
      </c>
      <c r="EU199" s="31">
        <f t="shared" si="71"/>
        <v>8.2522839072382295E-2</v>
      </c>
      <c r="EV199" s="31">
        <f t="shared" si="72"/>
        <v>8.0780487804878051E-2</v>
      </c>
      <c r="EW199" s="31">
        <f t="shared" si="73"/>
        <v>7.4813535911602211E-2</v>
      </c>
      <c r="EX199" s="31">
        <f t="shared" si="74"/>
        <v>8.2793103448275868E-2</v>
      </c>
      <c r="EY199" s="31">
        <f t="shared" si="75"/>
        <v>8.4624396967608539E-2</v>
      </c>
      <c r="EZ199" s="31">
        <f t="shared" si="76"/>
        <v>8.6843899113837761E-2</v>
      </c>
      <c r="FA199" s="31">
        <f t="shared" si="77"/>
        <v>8.3342447026657551E-2</v>
      </c>
      <c r="FB199" s="50">
        <f t="shared" si="78"/>
        <v>8.8273769386378959E-2</v>
      </c>
      <c r="FC199" s="50">
        <f t="shared" si="79"/>
        <v>8.6320375335120644E-2</v>
      </c>
      <c r="FD199" s="50">
        <f t="shared" si="80"/>
        <v>8.5634178905206942E-2</v>
      </c>
    </row>
    <row r="200" spans="1:160" ht="15" x14ac:dyDescent="0.25">
      <c r="A200" s="17" t="s">
        <v>246</v>
      </c>
      <c r="B200" s="19">
        <v>4599</v>
      </c>
      <c r="C200" s="19">
        <v>4819</v>
      </c>
      <c r="D200" s="19">
        <v>4922</v>
      </c>
      <c r="E200" s="19">
        <v>4842</v>
      </c>
      <c r="F200" s="19">
        <v>4810</v>
      </c>
      <c r="G200" s="19">
        <v>5060</v>
      </c>
      <c r="H200" s="19">
        <v>5179</v>
      </c>
      <c r="I200" s="19">
        <v>5577</v>
      </c>
      <c r="J200" s="19">
        <v>5955</v>
      </c>
      <c r="K200" s="19">
        <v>5951</v>
      </c>
      <c r="L200" s="19">
        <v>5815</v>
      </c>
      <c r="M200" s="19">
        <v>5587</v>
      </c>
      <c r="N200" s="19">
        <v>5528</v>
      </c>
      <c r="O200" s="19">
        <v>5622</v>
      </c>
      <c r="P200" s="19">
        <v>5803</v>
      </c>
      <c r="Q200" s="19">
        <v>5671</v>
      </c>
      <c r="R200" s="19">
        <v>5532</v>
      </c>
      <c r="S200" s="19">
        <v>5383</v>
      </c>
      <c r="T200" s="19">
        <v>5372</v>
      </c>
      <c r="U200" s="19">
        <v>5694</v>
      </c>
      <c r="V200" s="19">
        <v>5780</v>
      </c>
      <c r="W200" s="19">
        <v>5658</v>
      </c>
      <c r="X200" s="19">
        <v>5524</v>
      </c>
      <c r="Y200" s="19">
        <v>5674</v>
      </c>
      <c r="Z200" s="19">
        <v>5256</v>
      </c>
      <c r="AA200" s="19">
        <v>5114</v>
      </c>
      <c r="AB200" s="19">
        <v>5429</v>
      </c>
      <c r="AC200" s="19">
        <v>4918</v>
      </c>
      <c r="AD200" s="19">
        <v>4724</v>
      </c>
      <c r="AE200" s="19">
        <v>4590</v>
      </c>
      <c r="AF200" s="19">
        <v>4440</v>
      </c>
      <c r="AG200" s="19">
        <v>4821</v>
      </c>
      <c r="AH200" s="19">
        <v>4795</v>
      </c>
      <c r="AI200" s="19">
        <v>4803</v>
      </c>
      <c r="AJ200" s="19">
        <v>4631</v>
      </c>
      <c r="AK200" s="19">
        <v>4678</v>
      </c>
      <c r="AL200" s="19">
        <v>4671</v>
      </c>
      <c r="AM200" s="19">
        <v>5101</v>
      </c>
      <c r="AN200" s="19">
        <v>5687</v>
      </c>
      <c r="AO200" s="19">
        <v>5845</v>
      </c>
      <c r="AP200" s="19">
        <v>6020</v>
      </c>
      <c r="AQ200" s="19">
        <v>6853</v>
      </c>
      <c r="AR200" s="19">
        <v>7636</v>
      </c>
      <c r="AS200" s="19">
        <v>9109</v>
      </c>
      <c r="AT200" s="19">
        <v>10974</v>
      </c>
      <c r="AU200" s="19">
        <v>11583</v>
      </c>
      <c r="AV200" s="19">
        <v>12008</v>
      </c>
      <c r="AW200" s="19">
        <v>11977</v>
      </c>
      <c r="AX200" s="19">
        <v>11847</v>
      </c>
      <c r="AY200" s="19">
        <v>12032</v>
      </c>
      <c r="AZ200" s="19">
        <v>12224</v>
      </c>
      <c r="BA200" s="19">
        <v>11777</v>
      </c>
      <c r="BB200" s="19">
        <v>11824</v>
      </c>
      <c r="BC200" s="19">
        <v>11177</v>
      </c>
      <c r="BD200" s="19">
        <v>10967</v>
      </c>
      <c r="BE200" s="19">
        <v>11574</v>
      </c>
      <c r="BF200" s="19">
        <v>11455</v>
      </c>
      <c r="BG200" s="19">
        <v>11052</v>
      </c>
      <c r="BH200" s="19">
        <v>10634</v>
      </c>
      <c r="BI200" s="19">
        <v>10018</v>
      </c>
      <c r="BJ200" s="19">
        <v>9382</v>
      </c>
      <c r="BK200" s="19">
        <v>9228</v>
      </c>
      <c r="BL200" s="19">
        <v>9274</v>
      </c>
      <c r="BM200" s="19">
        <v>9049</v>
      </c>
      <c r="BN200" s="19">
        <v>8669</v>
      </c>
      <c r="BO200" s="19">
        <v>8703</v>
      </c>
      <c r="BP200" s="19">
        <v>8835</v>
      </c>
      <c r="BQ200" s="19">
        <v>9479</v>
      </c>
      <c r="BR200" s="19">
        <v>9681</v>
      </c>
      <c r="BS200" s="19">
        <v>9496</v>
      </c>
      <c r="BT200" s="19">
        <v>9496</v>
      </c>
      <c r="BU200" s="19">
        <v>9248</v>
      </c>
      <c r="BV200" s="19">
        <v>9228</v>
      </c>
      <c r="BW200" s="19">
        <v>9680</v>
      </c>
      <c r="BX200" s="19">
        <v>9967</v>
      </c>
      <c r="BY200" s="19">
        <v>9794</v>
      </c>
      <c r="BZ200" s="19">
        <v>9572</v>
      </c>
      <c r="CA200" s="19">
        <v>9579</v>
      </c>
      <c r="CB200" s="19">
        <v>9553</v>
      </c>
      <c r="CC200" s="19">
        <v>10308</v>
      </c>
      <c r="CD200" s="19">
        <v>10655</v>
      </c>
      <c r="CE200" s="19">
        <v>10612</v>
      </c>
      <c r="CF200" s="19">
        <v>10386</v>
      </c>
      <c r="CG200" s="19">
        <v>10101</v>
      </c>
      <c r="CH200" s="49">
        <v>9752</v>
      </c>
      <c r="CI200" s="49">
        <v>9851</v>
      </c>
      <c r="CJ200" s="49">
        <v>9747</v>
      </c>
      <c r="CK200" s="49">
        <v>9572</v>
      </c>
      <c r="CL200" s="49">
        <v>9426</v>
      </c>
      <c r="CM200" s="49">
        <v>9079</v>
      </c>
      <c r="CN200" s="49">
        <v>9055</v>
      </c>
      <c r="CO200" s="17" t="s">
        <v>246</v>
      </c>
      <c r="CT200" t="s">
        <v>247</v>
      </c>
      <c r="CV200" t="s">
        <v>246</v>
      </c>
      <c r="CX200">
        <v>334900</v>
      </c>
      <c r="CY200">
        <v>334700</v>
      </c>
      <c r="CZ200">
        <v>334500</v>
      </c>
      <c r="DA200">
        <v>338100</v>
      </c>
      <c r="DB200">
        <v>336100</v>
      </c>
      <c r="DC200">
        <v>336800</v>
      </c>
      <c r="DD200">
        <v>336800</v>
      </c>
      <c r="DE200">
        <v>331000</v>
      </c>
      <c r="DF200">
        <v>332700</v>
      </c>
      <c r="DG200">
        <v>333200</v>
      </c>
      <c r="DH200">
        <v>337100</v>
      </c>
      <c r="DI200">
        <v>340200</v>
      </c>
      <c r="DJ200">
        <v>336800</v>
      </c>
      <c r="DK200">
        <v>332900</v>
      </c>
      <c r="DL200">
        <v>329700</v>
      </c>
      <c r="DM200">
        <v>333300</v>
      </c>
      <c r="DN200">
        <v>329100</v>
      </c>
      <c r="DO200">
        <v>328000</v>
      </c>
      <c r="DP200">
        <v>324300</v>
      </c>
      <c r="DQ200">
        <v>319200</v>
      </c>
      <c r="DR200">
        <v>323600</v>
      </c>
      <c r="DS200">
        <v>323500</v>
      </c>
      <c r="DT200">
        <v>329000</v>
      </c>
      <c r="DU200">
        <v>329200</v>
      </c>
      <c r="DV200">
        <v>332600</v>
      </c>
      <c r="DW200">
        <v>332700</v>
      </c>
      <c r="DX200">
        <v>330900</v>
      </c>
      <c r="DY200" s="19"/>
      <c r="DZ200" s="19"/>
      <c r="EA200" s="19"/>
      <c r="EB200" s="19"/>
      <c r="ED200" s="31">
        <f t="shared" ref="ED200:ED263" si="81">K200/CX200</f>
        <v>1.7769483427888921E-2</v>
      </c>
      <c r="EE200" s="31">
        <f t="shared" ref="EE200:EE263" si="82">N200/CY200</f>
        <v>1.6516283238721244E-2</v>
      </c>
      <c r="EF200" s="31">
        <f t="shared" ref="EF200:EF263" si="83">Q200/CZ200</f>
        <v>1.6953662182361735E-2</v>
      </c>
      <c r="EG200" s="31">
        <f t="shared" ref="EG200:EG263" si="84">T200/DA200</f>
        <v>1.5888790298728188E-2</v>
      </c>
      <c r="EH200" s="31">
        <f t="shared" ref="EH200:EH263" si="85">W200/DB200</f>
        <v>1.6834275513240106E-2</v>
      </c>
      <c r="EI200" s="31">
        <f t="shared" ref="EI200:EI263" si="86">Z200/DC200</f>
        <v>1.5605700712589073E-2</v>
      </c>
      <c r="EJ200" s="31">
        <f t="shared" ref="EJ200:EJ263" si="87">AC200/DD200</f>
        <v>1.4602137767220903E-2</v>
      </c>
      <c r="EK200" s="31">
        <f t="shared" ref="EK200:EK263" si="88">AF200/DE200</f>
        <v>1.3413897280966768E-2</v>
      </c>
      <c r="EL200" s="31">
        <f t="shared" ref="EL200:EL263" si="89">AI200/DF200</f>
        <v>1.4436429215509469E-2</v>
      </c>
      <c r="EM200" s="31">
        <f t="shared" ref="EM200:EM263" si="90">AL200/DG200</f>
        <v>1.401860744297719E-2</v>
      </c>
      <c r="EN200" s="31">
        <f t="shared" ref="EN200:EN263" si="91">AO200/DH200</f>
        <v>1.7339068525660042E-2</v>
      </c>
      <c r="EO200" s="31">
        <f t="shared" ref="EO200:EO263" si="92">AR200/DI200</f>
        <v>2.2445620223398001E-2</v>
      </c>
      <c r="EP200" s="31">
        <f t="shared" ref="EP200:EP263" si="93">AU200/DJ200</f>
        <v>3.4391330166270787E-2</v>
      </c>
      <c r="EQ200" s="31">
        <f t="shared" ref="EQ200:EQ263" si="94">AX200/DK200</f>
        <v>3.5587263442475217E-2</v>
      </c>
      <c r="ER200" s="31">
        <f t="shared" ref="ER200:ER263" si="95">BA200/DL200</f>
        <v>3.5720351835001517E-2</v>
      </c>
      <c r="ES200" s="31">
        <f t="shared" ref="ES200:ES263" si="96">BD200/DM200</f>
        <v>3.2904290429042901E-2</v>
      </c>
      <c r="ET200" s="31">
        <f t="shared" ref="ET200:ET263" si="97">BG200/DN200</f>
        <v>3.3582497721057432E-2</v>
      </c>
      <c r="EU200" s="31">
        <f t="shared" ref="EU200:EU263" si="98">BJ200/DO200</f>
        <v>2.8603658536585367E-2</v>
      </c>
      <c r="EV200" s="31">
        <f t="shared" ref="EV200:EV263" si="99">BM200/DP200</f>
        <v>2.79031760715387E-2</v>
      </c>
      <c r="EW200" s="31">
        <f t="shared" ref="EW200:EW263" si="100">BP200/DQ200</f>
        <v>2.7678571428571427E-2</v>
      </c>
      <c r="EX200" s="31">
        <f t="shared" ref="EX200:EX263" si="101">BS200/DR200</f>
        <v>2.934487021013597E-2</v>
      </c>
      <c r="EY200" s="31">
        <f t="shared" ref="EY200:EY263" si="102">BV200/DS200</f>
        <v>2.8525502318392581E-2</v>
      </c>
      <c r="EZ200" s="31">
        <f t="shared" ref="EZ200:EZ263" si="103">BY200/DT200</f>
        <v>2.9768996960486321E-2</v>
      </c>
      <c r="FA200" s="31">
        <f t="shared" si="77"/>
        <v>2.901883353584447E-2</v>
      </c>
      <c r="FB200" s="50">
        <f t="shared" si="78"/>
        <v>3.1906193625977151E-2</v>
      </c>
      <c r="FC200" s="50">
        <f t="shared" si="79"/>
        <v>2.9311692215208896E-2</v>
      </c>
      <c r="FD200" s="50">
        <f t="shared" si="80"/>
        <v>2.892716832880024E-2</v>
      </c>
    </row>
    <row r="201" spans="1:160" ht="15" x14ac:dyDescent="0.25">
      <c r="A201" s="17" t="s">
        <v>247</v>
      </c>
      <c r="B201" s="19">
        <v>786</v>
      </c>
      <c r="C201" s="19">
        <v>801</v>
      </c>
      <c r="D201" s="19">
        <v>828</v>
      </c>
      <c r="E201" s="19">
        <v>819</v>
      </c>
      <c r="F201" s="19">
        <v>832</v>
      </c>
      <c r="G201" s="19">
        <v>858</v>
      </c>
      <c r="H201" s="19">
        <v>899</v>
      </c>
      <c r="I201" s="19">
        <v>933</v>
      </c>
      <c r="J201" s="19">
        <v>956</v>
      </c>
      <c r="K201" s="19">
        <v>971</v>
      </c>
      <c r="L201" s="19">
        <v>991</v>
      </c>
      <c r="M201" s="19">
        <v>945</v>
      </c>
      <c r="N201" s="19">
        <v>895</v>
      </c>
      <c r="O201" s="19">
        <v>894</v>
      </c>
      <c r="P201" s="19">
        <v>955</v>
      </c>
      <c r="Q201" s="19">
        <v>934</v>
      </c>
      <c r="R201" s="19">
        <v>944</v>
      </c>
      <c r="S201" s="19">
        <v>930</v>
      </c>
      <c r="T201" s="19">
        <v>881</v>
      </c>
      <c r="U201" s="19">
        <v>897</v>
      </c>
      <c r="V201" s="19">
        <v>918</v>
      </c>
      <c r="W201" s="19">
        <v>874</v>
      </c>
      <c r="X201" s="19">
        <v>838</v>
      </c>
      <c r="Y201" s="19">
        <v>787</v>
      </c>
      <c r="Z201" s="19">
        <v>745</v>
      </c>
      <c r="AA201" s="19">
        <v>776</v>
      </c>
      <c r="AB201" s="19">
        <v>761</v>
      </c>
      <c r="AC201" s="19">
        <v>710</v>
      </c>
      <c r="AD201" s="19">
        <v>701</v>
      </c>
      <c r="AE201" s="19">
        <v>695</v>
      </c>
      <c r="AF201" s="19">
        <v>707</v>
      </c>
      <c r="AG201" s="19">
        <v>779</v>
      </c>
      <c r="AH201" s="19">
        <v>783</v>
      </c>
      <c r="AI201" s="19">
        <v>725</v>
      </c>
      <c r="AJ201" s="19">
        <v>750</v>
      </c>
      <c r="AK201" s="19">
        <v>728</v>
      </c>
      <c r="AL201" s="19">
        <v>757</v>
      </c>
      <c r="AM201" s="19">
        <v>807</v>
      </c>
      <c r="AN201" s="19">
        <v>856</v>
      </c>
      <c r="AO201" s="19">
        <v>873</v>
      </c>
      <c r="AP201" s="19">
        <v>962</v>
      </c>
      <c r="AQ201" s="19">
        <v>1162</v>
      </c>
      <c r="AR201" s="19">
        <v>1259</v>
      </c>
      <c r="AS201" s="19">
        <v>1416</v>
      </c>
      <c r="AT201" s="19">
        <v>1705</v>
      </c>
      <c r="AU201" s="19">
        <v>1734</v>
      </c>
      <c r="AV201" s="19">
        <v>1764</v>
      </c>
      <c r="AW201" s="19">
        <v>1769</v>
      </c>
      <c r="AX201" s="19">
        <v>1594</v>
      </c>
      <c r="AY201" s="19">
        <v>1547</v>
      </c>
      <c r="AZ201" s="19">
        <v>1531</v>
      </c>
      <c r="BA201" s="19">
        <v>1549</v>
      </c>
      <c r="BB201" s="19">
        <v>1555</v>
      </c>
      <c r="BC201" s="19">
        <v>1554</v>
      </c>
      <c r="BD201" s="19">
        <v>1584</v>
      </c>
      <c r="BE201" s="19">
        <v>1652</v>
      </c>
      <c r="BF201" s="19">
        <v>1732</v>
      </c>
      <c r="BG201" s="19">
        <v>1682</v>
      </c>
      <c r="BH201" s="19">
        <v>1596</v>
      </c>
      <c r="BI201" s="19">
        <v>1493</v>
      </c>
      <c r="BJ201" s="19">
        <v>1402</v>
      </c>
      <c r="BK201" s="19">
        <v>1405</v>
      </c>
      <c r="BL201" s="19">
        <v>1410</v>
      </c>
      <c r="BM201" s="19">
        <v>1354</v>
      </c>
      <c r="BN201" s="19">
        <v>1332</v>
      </c>
      <c r="BO201" s="19">
        <v>1304</v>
      </c>
      <c r="BP201" s="19">
        <v>1287</v>
      </c>
      <c r="BQ201" s="19">
        <v>1341</v>
      </c>
      <c r="BR201" s="19">
        <v>1398</v>
      </c>
      <c r="BS201" s="19">
        <v>1397</v>
      </c>
      <c r="BT201" s="19">
        <v>1400</v>
      </c>
      <c r="BU201" s="19">
        <v>1380</v>
      </c>
      <c r="BV201" s="19">
        <v>1297</v>
      </c>
      <c r="BW201" s="19">
        <v>1322</v>
      </c>
      <c r="BX201" s="19">
        <v>1410</v>
      </c>
      <c r="BY201" s="19">
        <v>1457</v>
      </c>
      <c r="BZ201" s="19">
        <v>1467</v>
      </c>
      <c r="CA201" s="19">
        <v>1436</v>
      </c>
      <c r="CB201" s="19">
        <v>1425</v>
      </c>
      <c r="CC201" s="19">
        <v>1522</v>
      </c>
      <c r="CD201" s="19">
        <v>1595</v>
      </c>
      <c r="CE201" s="19">
        <v>1615</v>
      </c>
      <c r="CF201" s="19">
        <v>1500</v>
      </c>
      <c r="CG201" s="19">
        <v>1479</v>
      </c>
      <c r="CH201" s="49">
        <v>1430</v>
      </c>
      <c r="CI201" s="49">
        <v>1393</v>
      </c>
      <c r="CJ201" s="49">
        <v>1410</v>
      </c>
      <c r="CK201" s="49">
        <v>1422</v>
      </c>
      <c r="CL201" s="49">
        <v>1434</v>
      </c>
      <c r="CM201" s="49">
        <v>1385</v>
      </c>
      <c r="CN201" s="49">
        <v>1344</v>
      </c>
      <c r="CO201" s="17" t="s">
        <v>247</v>
      </c>
      <c r="CT201" t="s">
        <v>248</v>
      </c>
      <c r="CV201" t="s">
        <v>247</v>
      </c>
      <c r="CX201">
        <v>43400</v>
      </c>
      <c r="CY201">
        <v>45200</v>
      </c>
      <c r="CZ201">
        <v>43500</v>
      </c>
      <c r="DA201">
        <v>43200</v>
      </c>
      <c r="DB201">
        <v>43900</v>
      </c>
      <c r="DC201">
        <v>42900</v>
      </c>
      <c r="DD201">
        <v>45500</v>
      </c>
      <c r="DE201">
        <v>45000</v>
      </c>
      <c r="DF201">
        <v>46000</v>
      </c>
      <c r="DG201">
        <v>46800</v>
      </c>
      <c r="DH201">
        <v>44800</v>
      </c>
      <c r="DI201">
        <v>44900</v>
      </c>
      <c r="DJ201">
        <v>45000</v>
      </c>
      <c r="DK201">
        <v>45900</v>
      </c>
      <c r="DL201">
        <v>43500</v>
      </c>
      <c r="DM201">
        <v>43700</v>
      </c>
      <c r="DN201">
        <v>45000</v>
      </c>
      <c r="DO201">
        <v>43400</v>
      </c>
      <c r="DP201">
        <v>45600</v>
      </c>
      <c r="DQ201">
        <v>46800</v>
      </c>
      <c r="DR201">
        <v>45100</v>
      </c>
      <c r="DS201">
        <v>47000</v>
      </c>
      <c r="DT201">
        <v>48000</v>
      </c>
      <c r="DU201">
        <v>46700</v>
      </c>
      <c r="DV201">
        <v>44700</v>
      </c>
      <c r="DW201">
        <v>43700</v>
      </c>
      <c r="DX201">
        <v>44200</v>
      </c>
      <c r="DY201" s="19"/>
      <c r="DZ201" s="19"/>
      <c r="EA201" s="19"/>
      <c r="EB201" s="19"/>
      <c r="ED201" s="31">
        <f t="shared" si="81"/>
        <v>2.2373271889400921E-2</v>
      </c>
      <c r="EE201" s="31">
        <f t="shared" si="82"/>
        <v>1.9800884955752211E-2</v>
      </c>
      <c r="EF201" s="31">
        <f t="shared" si="83"/>
        <v>2.147126436781609E-2</v>
      </c>
      <c r="EG201" s="31">
        <f t="shared" si="84"/>
        <v>2.0393518518518519E-2</v>
      </c>
      <c r="EH201" s="31">
        <f t="shared" si="85"/>
        <v>1.9908883826879272E-2</v>
      </c>
      <c r="EI201" s="31">
        <f t="shared" si="86"/>
        <v>1.7365967365967367E-2</v>
      </c>
      <c r="EJ201" s="31">
        <f t="shared" si="87"/>
        <v>1.5604395604395605E-2</v>
      </c>
      <c r="EK201" s="31">
        <f t="shared" si="88"/>
        <v>1.571111111111111E-2</v>
      </c>
      <c r="EL201" s="31">
        <f t="shared" si="89"/>
        <v>1.5760869565217391E-2</v>
      </c>
      <c r="EM201" s="31">
        <f t="shared" si="90"/>
        <v>1.6175213675213674E-2</v>
      </c>
      <c r="EN201" s="31">
        <f t="shared" si="91"/>
        <v>1.9486607142857142E-2</v>
      </c>
      <c r="EO201" s="31">
        <f t="shared" si="92"/>
        <v>2.8040089086859687E-2</v>
      </c>
      <c r="EP201" s="31">
        <f t="shared" si="93"/>
        <v>3.8533333333333336E-2</v>
      </c>
      <c r="EQ201" s="31">
        <f t="shared" si="94"/>
        <v>3.4727668845315904E-2</v>
      </c>
      <c r="ER201" s="31">
        <f t="shared" si="95"/>
        <v>3.560919540229885E-2</v>
      </c>
      <c r="ES201" s="31">
        <f t="shared" si="96"/>
        <v>3.6247139588100684E-2</v>
      </c>
      <c r="ET201" s="31">
        <f t="shared" si="97"/>
        <v>3.7377777777777781E-2</v>
      </c>
      <c r="EU201" s="31">
        <f t="shared" si="98"/>
        <v>3.2304147465437791E-2</v>
      </c>
      <c r="EV201" s="31">
        <f t="shared" si="99"/>
        <v>2.9692982456140351E-2</v>
      </c>
      <c r="EW201" s="31">
        <f t="shared" si="100"/>
        <v>2.75E-2</v>
      </c>
      <c r="EX201" s="31">
        <f t="shared" si="101"/>
        <v>3.0975609756097561E-2</v>
      </c>
      <c r="EY201" s="31">
        <f t="shared" si="102"/>
        <v>2.7595744680851065E-2</v>
      </c>
      <c r="EZ201" s="31">
        <f t="shared" si="103"/>
        <v>3.0354166666666668E-2</v>
      </c>
      <c r="FA201" s="31">
        <f t="shared" ref="FA201:FA264" si="104">CB201/DU201</f>
        <v>3.0513918629550323E-2</v>
      </c>
      <c r="FB201" s="50">
        <f t="shared" ref="FB201:FB264" si="105">CE201/DV201</f>
        <v>3.6129753914988814E-2</v>
      </c>
      <c r="FC201" s="50">
        <f t="shared" ref="FC201:FC264" si="106">CH201/DW201</f>
        <v>3.272311212814645E-2</v>
      </c>
      <c r="FD201" s="50">
        <f t="shared" ref="FD201:FD264" si="107">CK201/DX201</f>
        <v>3.2171945701357466E-2</v>
      </c>
    </row>
    <row r="202" spans="1:160" ht="15" x14ac:dyDescent="0.25">
      <c r="A202" s="17" t="s">
        <v>248</v>
      </c>
      <c r="B202" s="19">
        <v>7505</v>
      </c>
      <c r="C202" s="19">
        <v>7508</v>
      </c>
      <c r="D202" s="19">
        <v>7792</v>
      </c>
      <c r="E202" s="19">
        <v>8130</v>
      </c>
      <c r="F202" s="19">
        <v>7902</v>
      </c>
      <c r="G202" s="19">
        <v>7701</v>
      </c>
      <c r="H202" s="19">
        <v>7655</v>
      </c>
      <c r="I202" s="19">
        <v>7773</v>
      </c>
      <c r="J202" s="19">
        <v>7866</v>
      </c>
      <c r="K202" s="19">
        <v>7909</v>
      </c>
      <c r="L202" s="19">
        <v>7864</v>
      </c>
      <c r="M202" s="19">
        <v>7738</v>
      </c>
      <c r="N202" s="19">
        <v>7624</v>
      </c>
      <c r="O202" s="19">
        <v>7719</v>
      </c>
      <c r="P202" s="19">
        <v>7672</v>
      </c>
      <c r="Q202" s="19">
        <v>7742</v>
      </c>
      <c r="R202" s="19">
        <v>7540</v>
      </c>
      <c r="S202" s="19">
        <v>7345</v>
      </c>
      <c r="T202" s="19">
        <v>7152</v>
      </c>
      <c r="U202" s="19">
        <v>7136</v>
      </c>
      <c r="V202" s="19">
        <v>7142</v>
      </c>
      <c r="W202" s="19">
        <v>7072</v>
      </c>
      <c r="X202" s="19">
        <v>6702</v>
      </c>
      <c r="Y202" s="19">
        <v>6601</v>
      </c>
      <c r="Z202" s="19">
        <v>6341</v>
      </c>
      <c r="AA202" s="19">
        <v>6255</v>
      </c>
      <c r="AB202" s="19">
        <v>6186</v>
      </c>
      <c r="AC202" s="19">
        <v>6016</v>
      </c>
      <c r="AD202" s="19">
        <v>5823</v>
      </c>
      <c r="AE202" s="19">
        <v>5675</v>
      </c>
      <c r="AF202" s="19">
        <v>5715</v>
      </c>
      <c r="AG202" s="19">
        <v>5707</v>
      </c>
      <c r="AH202" s="19">
        <v>5826</v>
      </c>
      <c r="AI202" s="19">
        <v>5870</v>
      </c>
      <c r="AJ202" s="19">
        <v>5711</v>
      </c>
      <c r="AK202" s="19">
        <v>5711</v>
      </c>
      <c r="AL202" s="19">
        <v>5719</v>
      </c>
      <c r="AM202" s="19">
        <v>5765</v>
      </c>
      <c r="AN202" s="19">
        <v>5956</v>
      </c>
      <c r="AO202" s="19">
        <v>6116</v>
      </c>
      <c r="AP202" s="19">
        <v>6205</v>
      </c>
      <c r="AQ202" s="19">
        <v>6473</v>
      </c>
      <c r="AR202" s="19">
        <v>6817</v>
      </c>
      <c r="AS202" s="19">
        <v>7140</v>
      </c>
      <c r="AT202" s="19">
        <v>8006</v>
      </c>
      <c r="AU202" s="19">
        <v>8505</v>
      </c>
      <c r="AV202" s="19">
        <v>8810</v>
      </c>
      <c r="AW202" s="19">
        <v>8954</v>
      </c>
      <c r="AX202" s="19">
        <v>8989</v>
      </c>
      <c r="AY202" s="19">
        <v>9197</v>
      </c>
      <c r="AZ202" s="19">
        <v>9637</v>
      </c>
      <c r="BA202" s="19">
        <v>9683</v>
      </c>
      <c r="BB202" s="19">
        <v>9637</v>
      </c>
      <c r="BC202" s="19">
        <v>9269</v>
      </c>
      <c r="BD202" s="19">
        <v>9110</v>
      </c>
      <c r="BE202" s="19">
        <v>9401</v>
      </c>
      <c r="BF202" s="19">
        <v>9402</v>
      </c>
      <c r="BG202" s="19">
        <v>9388</v>
      </c>
      <c r="BH202" s="19">
        <v>9252</v>
      </c>
      <c r="BI202" s="19">
        <v>9238</v>
      </c>
      <c r="BJ202" s="19">
        <v>9020</v>
      </c>
      <c r="BK202" s="19">
        <v>9142</v>
      </c>
      <c r="BL202" s="19">
        <v>9474</v>
      </c>
      <c r="BM202" s="19">
        <v>9462</v>
      </c>
      <c r="BN202" s="19">
        <v>9541</v>
      </c>
      <c r="BO202" s="19">
        <v>9346</v>
      </c>
      <c r="BP202" s="19">
        <v>9344</v>
      </c>
      <c r="BQ202" s="19">
        <v>9471</v>
      </c>
      <c r="BR202" s="19">
        <v>9862</v>
      </c>
      <c r="BS202" s="19">
        <v>9667</v>
      </c>
      <c r="BT202" s="19">
        <v>9976</v>
      </c>
      <c r="BU202" s="19">
        <v>9933</v>
      </c>
      <c r="BV202" s="19">
        <v>9871</v>
      </c>
      <c r="BW202" s="19">
        <v>10167</v>
      </c>
      <c r="BX202" s="19">
        <v>10692</v>
      </c>
      <c r="BY202" s="19">
        <v>10850</v>
      </c>
      <c r="BZ202" s="19">
        <v>10618</v>
      </c>
      <c r="CA202" s="19">
        <v>10647</v>
      </c>
      <c r="CB202" s="19">
        <v>10567</v>
      </c>
      <c r="CC202" s="19">
        <v>10791</v>
      </c>
      <c r="CD202" s="19">
        <v>10919</v>
      </c>
      <c r="CE202" s="19">
        <v>10886</v>
      </c>
      <c r="CF202" s="19">
        <v>10691</v>
      </c>
      <c r="CG202" s="19">
        <v>10482</v>
      </c>
      <c r="CH202" s="49">
        <v>10280</v>
      </c>
      <c r="CI202" s="49">
        <v>10363</v>
      </c>
      <c r="CJ202" s="49">
        <v>10170</v>
      </c>
      <c r="CK202" s="49">
        <v>10130</v>
      </c>
      <c r="CL202" s="49">
        <v>10260</v>
      </c>
      <c r="CM202" s="49">
        <v>10146</v>
      </c>
      <c r="CN202" s="49">
        <v>10052</v>
      </c>
      <c r="CO202" s="17" t="s">
        <v>248</v>
      </c>
      <c r="CT202" t="s">
        <v>249</v>
      </c>
      <c r="CV202" t="s">
        <v>248</v>
      </c>
      <c r="CX202">
        <v>132800</v>
      </c>
      <c r="CY202">
        <v>134400</v>
      </c>
      <c r="CZ202">
        <v>136300</v>
      </c>
      <c r="DA202">
        <v>137000</v>
      </c>
      <c r="DB202">
        <v>138600</v>
      </c>
      <c r="DC202">
        <v>139300</v>
      </c>
      <c r="DD202">
        <v>137300</v>
      </c>
      <c r="DE202">
        <v>136800</v>
      </c>
      <c r="DF202">
        <v>138400</v>
      </c>
      <c r="DG202">
        <v>141300</v>
      </c>
      <c r="DH202">
        <v>143000</v>
      </c>
      <c r="DI202">
        <v>144300</v>
      </c>
      <c r="DJ202">
        <v>144900</v>
      </c>
      <c r="DK202">
        <v>143200</v>
      </c>
      <c r="DL202">
        <v>142600</v>
      </c>
      <c r="DM202">
        <v>146800</v>
      </c>
      <c r="DN202">
        <v>140200</v>
      </c>
      <c r="DO202">
        <v>144700</v>
      </c>
      <c r="DP202">
        <v>141400</v>
      </c>
      <c r="DQ202">
        <v>137300</v>
      </c>
      <c r="DR202">
        <v>142200</v>
      </c>
      <c r="DS202">
        <v>141900</v>
      </c>
      <c r="DT202">
        <v>142900</v>
      </c>
      <c r="DU202">
        <v>141700</v>
      </c>
      <c r="DV202">
        <v>142900</v>
      </c>
      <c r="DW202">
        <v>137100</v>
      </c>
      <c r="DX202">
        <v>141400</v>
      </c>
      <c r="DY202" s="19"/>
      <c r="DZ202" s="19"/>
      <c r="EA202" s="19"/>
      <c r="EB202" s="19"/>
      <c r="ED202" s="31">
        <f t="shared" si="81"/>
        <v>5.9555722891566264E-2</v>
      </c>
      <c r="EE202" s="31">
        <f t="shared" si="82"/>
        <v>5.6726190476190479E-2</v>
      </c>
      <c r="EF202" s="31">
        <f t="shared" si="83"/>
        <v>5.6801173881144536E-2</v>
      </c>
      <c r="EG202" s="31">
        <f t="shared" si="84"/>
        <v>5.2204379562043796E-2</v>
      </c>
      <c r="EH202" s="31">
        <f t="shared" si="85"/>
        <v>5.1024531024531028E-2</v>
      </c>
      <c r="EI202" s="31">
        <f t="shared" si="86"/>
        <v>4.5520459440057427E-2</v>
      </c>
      <c r="EJ202" s="31">
        <f t="shared" si="87"/>
        <v>4.3816460305899488E-2</v>
      </c>
      <c r="EK202" s="31">
        <f t="shared" si="88"/>
        <v>4.1776315789473682E-2</v>
      </c>
      <c r="EL202" s="31">
        <f t="shared" si="89"/>
        <v>4.2413294797687864E-2</v>
      </c>
      <c r="EM202" s="31">
        <f t="shared" si="90"/>
        <v>4.0474168435951877E-2</v>
      </c>
      <c r="EN202" s="31">
        <f t="shared" si="91"/>
        <v>4.2769230769230768E-2</v>
      </c>
      <c r="EO202" s="31">
        <f t="shared" si="92"/>
        <v>4.7241857241857241E-2</v>
      </c>
      <c r="EP202" s="31">
        <f t="shared" si="93"/>
        <v>5.8695652173913045E-2</v>
      </c>
      <c r="EQ202" s="31">
        <f t="shared" si="94"/>
        <v>6.2772346368715079E-2</v>
      </c>
      <c r="ER202" s="31">
        <f t="shared" si="95"/>
        <v>6.7903225806451611E-2</v>
      </c>
      <c r="ES202" s="31">
        <f t="shared" si="96"/>
        <v>6.2057220708446867E-2</v>
      </c>
      <c r="ET202" s="31">
        <f t="shared" si="97"/>
        <v>6.6961483594864479E-2</v>
      </c>
      <c r="EU202" s="31">
        <f t="shared" si="98"/>
        <v>6.2335867311679338E-2</v>
      </c>
      <c r="EV202" s="31">
        <f t="shared" si="99"/>
        <v>6.6916548797736911E-2</v>
      </c>
      <c r="EW202" s="31">
        <f t="shared" si="100"/>
        <v>6.8055353241077934E-2</v>
      </c>
      <c r="EX202" s="31">
        <f t="shared" si="101"/>
        <v>6.7981715893108294E-2</v>
      </c>
      <c r="EY202" s="31">
        <f t="shared" si="102"/>
        <v>6.9563072586328406E-2</v>
      </c>
      <c r="EZ202" s="31">
        <f t="shared" si="103"/>
        <v>7.5927221833449965E-2</v>
      </c>
      <c r="FA202" s="31">
        <f t="shared" si="104"/>
        <v>7.4573041637261819E-2</v>
      </c>
      <c r="FB202" s="50">
        <f t="shared" si="105"/>
        <v>7.6179146256123167E-2</v>
      </c>
      <c r="FC202" s="50">
        <f t="shared" si="106"/>
        <v>7.4981765134937997E-2</v>
      </c>
      <c r="FD202" s="50">
        <f t="shared" si="107"/>
        <v>7.1640735502121647E-2</v>
      </c>
    </row>
    <row r="203" spans="1:160" ht="15" x14ac:dyDescent="0.25">
      <c r="A203" s="17" t="s">
        <v>249</v>
      </c>
      <c r="B203" s="19">
        <v>828</v>
      </c>
      <c r="C203" s="19">
        <v>836</v>
      </c>
      <c r="D203" s="19">
        <v>816</v>
      </c>
      <c r="E203" s="19">
        <v>804</v>
      </c>
      <c r="F203" s="19">
        <v>778</v>
      </c>
      <c r="G203" s="19">
        <v>800</v>
      </c>
      <c r="H203" s="19">
        <v>894</v>
      </c>
      <c r="I203" s="19">
        <v>961</v>
      </c>
      <c r="J203" s="19">
        <v>991</v>
      </c>
      <c r="K203" s="19">
        <v>983</v>
      </c>
      <c r="L203" s="19">
        <v>965</v>
      </c>
      <c r="M203" s="19">
        <v>910</v>
      </c>
      <c r="N203" s="19">
        <v>849</v>
      </c>
      <c r="O203" s="19">
        <v>828</v>
      </c>
      <c r="P203" s="19">
        <v>847</v>
      </c>
      <c r="Q203" s="19">
        <v>816</v>
      </c>
      <c r="R203" s="19">
        <v>779</v>
      </c>
      <c r="S203" s="19">
        <v>780</v>
      </c>
      <c r="T203" s="19">
        <v>810</v>
      </c>
      <c r="U203" s="19">
        <v>834</v>
      </c>
      <c r="V203" s="19">
        <v>841</v>
      </c>
      <c r="W203" s="19">
        <v>849</v>
      </c>
      <c r="X203" s="19">
        <v>776</v>
      </c>
      <c r="Y203" s="19">
        <v>761</v>
      </c>
      <c r="Z203" s="19">
        <v>715</v>
      </c>
      <c r="AA203" s="19">
        <v>702</v>
      </c>
      <c r="AB203" s="19">
        <v>699</v>
      </c>
      <c r="AC203" s="19">
        <v>683</v>
      </c>
      <c r="AD203" s="19">
        <v>661</v>
      </c>
      <c r="AE203" s="19">
        <v>688</v>
      </c>
      <c r="AF203" s="19">
        <v>714</v>
      </c>
      <c r="AG203" s="19">
        <v>763</v>
      </c>
      <c r="AH203" s="19">
        <v>775</v>
      </c>
      <c r="AI203" s="19">
        <v>769</v>
      </c>
      <c r="AJ203" s="19">
        <v>753</v>
      </c>
      <c r="AK203" s="19">
        <v>778</v>
      </c>
      <c r="AL203" s="19">
        <v>805</v>
      </c>
      <c r="AM203" s="19">
        <v>864</v>
      </c>
      <c r="AN203" s="19">
        <v>939</v>
      </c>
      <c r="AO203" s="19">
        <v>994</v>
      </c>
      <c r="AP203" s="19">
        <v>1035</v>
      </c>
      <c r="AQ203" s="19">
        <v>1214</v>
      </c>
      <c r="AR203" s="19">
        <v>1463</v>
      </c>
      <c r="AS203" s="19">
        <v>1635</v>
      </c>
      <c r="AT203" s="19">
        <v>1997</v>
      </c>
      <c r="AU203" s="19">
        <v>2128</v>
      </c>
      <c r="AV203" s="19">
        <v>2154</v>
      </c>
      <c r="AW203" s="19">
        <v>2000</v>
      </c>
      <c r="AX203" s="19">
        <v>1974</v>
      </c>
      <c r="AY203" s="19">
        <v>2030</v>
      </c>
      <c r="AZ203" s="19">
        <v>2033</v>
      </c>
      <c r="BA203" s="19">
        <v>1946</v>
      </c>
      <c r="BB203" s="19">
        <v>1888</v>
      </c>
      <c r="BC203" s="19">
        <v>1868</v>
      </c>
      <c r="BD203" s="19">
        <v>1829</v>
      </c>
      <c r="BE203" s="19">
        <v>1913</v>
      </c>
      <c r="BF203" s="19">
        <v>1858</v>
      </c>
      <c r="BG203" s="19">
        <v>1790</v>
      </c>
      <c r="BH203" s="19">
        <v>1716</v>
      </c>
      <c r="BI203" s="19">
        <v>1605</v>
      </c>
      <c r="BJ203" s="19">
        <v>1476</v>
      </c>
      <c r="BK203" s="19">
        <v>1505</v>
      </c>
      <c r="BL203" s="19">
        <v>1502</v>
      </c>
      <c r="BM203" s="19">
        <v>1485</v>
      </c>
      <c r="BN203" s="19">
        <v>1463</v>
      </c>
      <c r="BO203" s="19">
        <v>1466</v>
      </c>
      <c r="BP203" s="19">
        <v>1471</v>
      </c>
      <c r="BQ203" s="19">
        <v>1543</v>
      </c>
      <c r="BR203" s="19">
        <v>1578</v>
      </c>
      <c r="BS203" s="19">
        <v>1557</v>
      </c>
      <c r="BT203" s="19">
        <v>1582</v>
      </c>
      <c r="BU203" s="19">
        <v>1506</v>
      </c>
      <c r="BV203" s="19">
        <v>1440</v>
      </c>
      <c r="BW203" s="19">
        <v>1490</v>
      </c>
      <c r="BX203" s="19">
        <v>1530</v>
      </c>
      <c r="BY203" s="19">
        <v>1554</v>
      </c>
      <c r="BZ203" s="19">
        <v>1505</v>
      </c>
      <c r="CA203" s="19">
        <v>1509</v>
      </c>
      <c r="CB203" s="19">
        <v>1505</v>
      </c>
      <c r="CC203" s="19">
        <v>1626</v>
      </c>
      <c r="CD203" s="19">
        <v>1677</v>
      </c>
      <c r="CE203" s="19">
        <v>1642</v>
      </c>
      <c r="CF203" s="19">
        <v>1537</v>
      </c>
      <c r="CG203" s="19">
        <v>1492</v>
      </c>
      <c r="CH203" s="49">
        <v>1398</v>
      </c>
      <c r="CI203" s="49">
        <v>1405</v>
      </c>
      <c r="CJ203" s="49">
        <v>1413</v>
      </c>
      <c r="CK203" s="49">
        <v>1375</v>
      </c>
      <c r="CL203" s="49">
        <v>1328</v>
      </c>
      <c r="CM203" s="49">
        <v>1279</v>
      </c>
      <c r="CN203" s="49">
        <v>1265</v>
      </c>
      <c r="CO203" s="17" t="s">
        <v>249</v>
      </c>
      <c r="CT203" t="s">
        <v>250</v>
      </c>
      <c r="CV203" t="s">
        <v>249</v>
      </c>
      <c r="CX203">
        <v>46600</v>
      </c>
      <c r="CY203">
        <v>47600</v>
      </c>
      <c r="CZ203">
        <v>48300</v>
      </c>
      <c r="DA203">
        <v>49100</v>
      </c>
      <c r="DB203">
        <v>51100</v>
      </c>
      <c r="DC203">
        <v>51400</v>
      </c>
      <c r="DD203">
        <v>50600</v>
      </c>
      <c r="DE203">
        <v>46900</v>
      </c>
      <c r="DF203">
        <v>47000</v>
      </c>
      <c r="DG203">
        <v>48600</v>
      </c>
      <c r="DH203">
        <v>51000</v>
      </c>
      <c r="DI203">
        <v>51200</v>
      </c>
      <c r="DJ203">
        <v>51700</v>
      </c>
      <c r="DK203">
        <v>52100</v>
      </c>
      <c r="DL203">
        <v>52000</v>
      </c>
      <c r="DM203">
        <v>52500</v>
      </c>
      <c r="DN203">
        <v>51900</v>
      </c>
      <c r="DO203">
        <v>52300</v>
      </c>
      <c r="DP203">
        <v>51200</v>
      </c>
      <c r="DQ203">
        <v>47600</v>
      </c>
      <c r="DR203">
        <v>47800</v>
      </c>
      <c r="DS203">
        <v>47200</v>
      </c>
      <c r="DT203">
        <v>46000</v>
      </c>
      <c r="DU203">
        <v>47100</v>
      </c>
      <c r="DV203">
        <v>46900</v>
      </c>
      <c r="DW203">
        <v>45900</v>
      </c>
      <c r="DX203">
        <v>48700</v>
      </c>
      <c r="DY203" s="19"/>
      <c r="DZ203" s="19"/>
      <c r="EA203" s="19"/>
      <c r="EB203" s="19"/>
      <c r="ED203" s="31">
        <f t="shared" si="81"/>
        <v>2.1094420600858369E-2</v>
      </c>
      <c r="EE203" s="31">
        <f t="shared" si="82"/>
        <v>1.7836134453781512E-2</v>
      </c>
      <c r="EF203" s="31">
        <f t="shared" si="83"/>
        <v>1.68944099378882E-2</v>
      </c>
      <c r="EG203" s="31">
        <f t="shared" si="84"/>
        <v>1.6496945010183301E-2</v>
      </c>
      <c r="EH203" s="31">
        <f t="shared" si="85"/>
        <v>1.6614481409001958E-2</v>
      </c>
      <c r="EI203" s="31">
        <f t="shared" si="86"/>
        <v>1.3910505836575875E-2</v>
      </c>
      <c r="EJ203" s="31">
        <f t="shared" si="87"/>
        <v>1.349802371541502E-2</v>
      </c>
      <c r="EK203" s="31">
        <f t="shared" si="88"/>
        <v>1.5223880597014926E-2</v>
      </c>
      <c r="EL203" s="31">
        <f t="shared" si="89"/>
        <v>1.6361702127659576E-2</v>
      </c>
      <c r="EM203" s="31">
        <f t="shared" si="90"/>
        <v>1.6563786008230452E-2</v>
      </c>
      <c r="EN203" s="31">
        <f t="shared" si="91"/>
        <v>1.9490196078431374E-2</v>
      </c>
      <c r="EO203" s="31">
        <f t="shared" si="92"/>
        <v>2.8574218750000002E-2</v>
      </c>
      <c r="EP203" s="31">
        <f t="shared" si="93"/>
        <v>4.1160541586073504E-2</v>
      </c>
      <c r="EQ203" s="31">
        <f t="shared" si="94"/>
        <v>3.7888675623800383E-2</v>
      </c>
      <c r="ER203" s="31">
        <f t="shared" si="95"/>
        <v>3.742307692307692E-2</v>
      </c>
      <c r="ES203" s="31">
        <f t="shared" si="96"/>
        <v>3.4838095238095237E-2</v>
      </c>
      <c r="ET203" s="31">
        <f t="shared" si="97"/>
        <v>3.4489402697495182E-2</v>
      </c>
      <c r="EU203" s="31">
        <f t="shared" si="98"/>
        <v>2.8221797323135754E-2</v>
      </c>
      <c r="EV203" s="31">
        <f t="shared" si="99"/>
        <v>2.9003906249999999E-2</v>
      </c>
      <c r="EW203" s="31">
        <f t="shared" si="100"/>
        <v>3.0903361344537816E-2</v>
      </c>
      <c r="EX203" s="31">
        <f t="shared" si="101"/>
        <v>3.2573221757322177E-2</v>
      </c>
      <c r="EY203" s="31">
        <f t="shared" si="102"/>
        <v>3.0508474576271188E-2</v>
      </c>
      <c r="EZ203" s="31">
        <f t="shared" si="103"/>
        <v>3.3782608695652173E-2</v>
      </c>
      <c r="FA203" s="31">
        <f t="shared" si="104"/>
        <v>3.1953290870488323E-2</v>
      </c>
      <c r="FB203" s="50">
        <f t="shared" si="105"/>
        <v>3.5010660980810238E-2</v>
      </c>
      <c r="FC203" s="50">
        <f t="shared" si="106"/>
        <v>3.0457516339869282E-2</v>
      </c>
      <c r="FD203" s="50">
        <f t="shared" si="107"/>
        <v>2.8234086242299793E-2</v>
      </c>
    </row>
    <row r="204" spans="1:160" ht="15" x14ac:dyDescent="0.25">
      <c r="A204" s="17" t="s">
        <v>250</v>
      </c>
      <c r="B204" s="19">
        <v>1480</v>
      </c>
      <c r="C204" s="19">
        <v>1474</v>
      </c>
      <c r="D204" s="19">
        <v>1504</v>
      </c>
      <c r="E204" s="19">
        <v>1454</v>
      </c>
      <c r="F204" s="19">
        <v>1457</v>
      </c>
      <c r="G204" s="19">
        <v>1495</v>
      </c>
      <c r="H204" s="19">
        <v>1595</v>
      </c>
      <c r="I204" s="19">
        <v>1738</v>
      </c>
      <c r="J204" s="19">
        <v>1778</v>
      </c>
      <c r="K204" s="19">
        <v>1835</v>
      </c>
      <c r="L204" s="19">
        <v>1769</v>
      </c>
      <c r="M204" s="19">
        <v>1797</v>
      </c>
      <c r="N204" s="19">
        <v>1751</v>
      </c>
      <c r="O204" s="19">
        <v>1766</v>
      </c>
      <c r="P204" s="19">
        <v>1751</v>
      </c>
      <c r="Q204" s="19">
        <v>1743</v>
      </c>
      <c r="R204" s="19">
        <v>1686</v>
      </c>
      <c r="S204" s="19">
        <v>1660</v>
      </c>
      <c r="T204" s="19">
        <v>1674</v>
      </c>
      <c r="U204" s="19">
        <v>1836</v>
      </c>
      <c r="V204" s="19">
        <v>1932</v>
      </c>
      <c r="W204" s="19">
        <v>1880</v>
      </c>
      <c r="X204" s="19">
        <v>1829</v>
      </c>
      <c r="Y204" s="19">
        <v>1769</v>
      </c>
      <c r="Z204" s="19">
        <v>1755</v>
      </c>
      <c r="AA204" s="19">
        <v>1749</v>
      </c>
      <c r="AB204" s="19">
        <v>1768</v>
      </c>
      <c r="AC204" s="19">
        <v>1768</v>
      </c>
      <c r="AD204" s="19">
        <v>1675</v>
      </c>
      <c r="AE204" s="19">
        <v>1616</v>
      </c>
      <c r="AF204" s="19">
        <v>1620</v>
      </c>
      <c r="AG204" s="19">
        <v>1576</v>
      </c>
      <c r="AH204" s="19">
        <v>1625</v>
      </c>
      <c r="AI204" s="19">
        <v>1649</v>
      </c>
      <c r="AJ204" s="19">
        <v>1687</v>
      </c>
      <c r="AK204" s="19">
        <v>1645</v>
      </c>
      <c r="AL204" s="19">
        <v>1669</v>
      </c>
      <c r="AM204" s="19">
        <v>1759</v>
      </c>
      <c r="AN204" s="19">
        <v>1891</v>
      </c>
      <c r="AO204" s="19">
        <v>1923</v>
      </c>
      <c r="AP204" s="19">
        <v>2034</v>
      </c>
      <c r="AQ204" s="19">
        <v>2230</v>
      </c>
      <c r="AR204" s="19">
        <v>2418</v>
      </c>
      <c r="AS204" s="19">
        <v>2520</v>
      </c>
      <c r="AT204" s="19">
        <v>2903</v>
      </c>
      <c r="AU204" s="19">
        <v>2943</v>
      </c>
      <c r="AV204" s="19">
        <v>2998</v>
      </c>
      <c r="AW204" s="19">
        <v>2994</v>
      </c>
      <c r="AX204" s="19">
        <v>3068</v>
      </c>
      <c r="AY204" s="19">
        <v>3167</v>
      </c>
      <c r="AZ204" s="19">
        <v>3241</v>
      </c>
      <c r="BA204" s="19">
        <v>3229</v>
      </c>
      <c r="BB204" s="19">
        <v>3159</v>
      </c>
      <c r="BC204" s="19">
        <v>3074</v>
      </c>
      <c r="BD204" s="19">
        <v>3131</v>
      </c>
      <c r="BE204" s="19">
        <v>3264</v>
      </c>
      <c r="BF204" s="19">
        <v>3314</v>
      </c>
      <c r="BG204" s="19">
        <v>3273</v>
      </c>
      <c r="BH204" s="19">
        <v>3204</v>
      </c>
      <c r="BI204" s="19">
        <v>3086</v>
      </c>
      <c r="BJ204" s="19">
        <v>2998</v>
      </c>
      <c r="BK204" s="19">
        <v>2924</v>
      </c>
      <c r="BL204" s="19">
        <v>2859</v>
      </c>
      <c r="BM204" s="19">
        <v>2801</v>
      </c>
      <c r="BN204" s="19">
        <v>2718</v>
      </c>
      <c r="BO204" s="19">
        <v>2645</v>
      </c>
      <c r="BP204" s="19">
        <v>2733</v>
      </c>
      <c r="BQ204" s="19">
        <v>2902</v>
      </c>
      <c r="BR204" s="19">
        <v>2966</v>
      </c>
      <c r="BS204" s="19">
        <v>2935</v>
      </c>
      <c r="BT204" s="19">
        <v>2908</v>
      </c>
      <c r="BU204" s="19">
        <v>2857</v>
      </c>
      <c r="BV204" s="19">
        <v>2801</v>
      </c>
      <c r="BW204" s="19">
        <v>2942</v>
      </c>
      <c r="BX204" s="19">
        <v>3002</v>
      </c>
      <c r="BY204" s="19">
        <v>3044</v>
      </c>
      <c r="BZ204" s="19">
        <v>3001</v>
      </c>
      <c r="CA204" s="19">
        <v>3029</v>
      </c>
      <c r="CB204" s="19">
        <v>3058</v>
      </c>
      <c r="CC204" s="19">
        <v>3242</v>
      </c>
      <c r="CD204" s="19">
        <v>3377</v>
      </c>
      <c r="CE204" s="19">
        <v>3367</v>
      </c>
      <c r="CF204" s="19">
        <v>3286</v>
      </c>
      <c r="CG204" s="19">
        <v>3252</v>
      </c>
      <c r="CH204" s="49">
        <v>3164</v>
      </c>
      <c r="CI204" s="49">
        <v>3185</v>
      </c>
      <c r="CJ204" s="49">
        <v>3206</v>
      </c>
      <c r="CK204" s="49">
        <v>3237</v>
      </c>
      <c r="CL204" s="49">
        <v>3245</v>
      </c>
      <c r="CM204" s="49">
        <v>3177</v>
      </c>
      <c r="CN204" s="49">
        <v>3180</v>
      </c>
      <c r="CO204" s="17" t="s">
        <v>250</v>
      </c>
      <c r="CT204" t="s">
        <v>251</v>
      </c>
      <c r="CV204" t="s">
        <v>250</v>
      </c>
      <c r="CX204">
        <v>45400</v>
      </c>
      <c r="CY204">
        <v>45700</v>
      </c>
      <c r="CZ204">
        <v>47100</v>
      </c>
      <c r="DA204">
        <v>46000</v>
      </c>
      <c r="DB204">
        <v>47300</v>
      </c>
      <c r="DC204">
        <v>48300</v>
      </c>
      <c r="DD204">
        <v>48500</v>
      </c>
      <c r="DE204">
        <v>49100</v>
      </c>
      <c r="DF204">
        <v>48400</v>
      </c>
      <c r="DG204">
        <v>48100</v>
      </c>
      <c r="DH204">
        <v>46700</v>
      </c>
      <c r="DI204">
        <v>45000</v>
      </c>
      <c r="DJ204">
        <v>44800</v>
      </c>
      <c r="DK204">
        <v>45100</v>
      </c>
      <c r="DL204">
        <v>45900</v>
      </c>
      <c r="DM204">
        <v>47700</v>
      </c>
      <c r="DN204">
        <v>46400</v>
      </c>
      <c r="DO204">
        <v>47600</v>
      </c>
      <c r="DP204">
        <v>47900</v>
      </c>
      <c r="DQ204">
        <v>49000</v>
      </c>
      <c r="DR204">
        <v>50800</v>
      </c>
      <c r="DS204">
        <v>48400</v>
      </c>
      <c r="DT204">
        <v>46900</v>
      </c>
      <c r="DU204">
        <v>45100</v>
      </c>
      <c r="DV204">
        <v>44500</v>
      </c>
      <c r="DW204">
        <v>45000</v>
      </c>
      <c r="DX204">
        <v>45900</v>
      </c>
      <c r="DY204" s="19"/>
      <c r="DZ204" s="19"/>
      <c r="EA204" s="19"/>
      <c r="EB204" s="19"/>
      <c r="ED204" s="31">
        <f t="shared" si="81"/>
        <v>4.0418502202643175E-2</v>
      </c>
      <c r="EE204" s="31">
        <f t="shared" si="82"/>
        <v>3.8315098468271337E-2</v>
      </c>
      <c r="EF204" s="31">
        <f t="shared" si="83"/>
        <v>3.700636942675159E-2</v>
      </c>
      <c r="EG204" s="31">
        <f t="shared" si="84"/>
        <v>3.6391304347826087E-2</v>
      </c>
      <c r="EH204" s="31">
        <f t="shared" si="85"/>
        <v>3.9746300211416494E-2</v>
      </c>
      <c r="EI204" s="31">
        <f t="shared" si="86"/>
        <v>3.6335403726708078E-2</v>
      </c>
      <c r="EJ204" s="31">
        <f t="shared" si="87"/>
        <v>3.6453608247422678E-2</v>
      </c>
      <c r="EK204" s="31">
        <f t="shared" si="88"/>
        <v>3.2993890020366602E-2</v>
      </c>
      <c r="EL204" s="31">
        <f t="shared" si="89"/>
        <v>3.4070247933884294E-2</v>
      </c>
      <c r="EM204" s="31">
        <f t="shared" si="90"/>
        <v>3.4698544698544699E-2</v>
      </c>
      <c r="EN204" s="31">
        <f t="shared" si="91"/>
        <v>4.1177730192719489E-2</v>
      </c>
      <c r="EO204" s="31">
        <f t="shared" si="92"/>
        <v>5.3733333333333334E-2</v>
      </c>
      <c r="EP204" s="31">
        <f t="shared" si="93"/>
        <v>6.5691964285714291E-2</v>
      </c>
      <c r="EQ204" s="31">
        <f t="shared" si="94"/>
        <v>6.8026607538802658E-2</v>
      </c>
      <c r="ER204" s="31">
        <f t="shared" si="95"/>
        <v>7.0348583877995641E-2</v>
      </c>
      <c r="ES204" s="31">
        <f t="shared" si="96"/>
        <v>6.563941299790356E-2</v>
      </c>
      <c r="ET204" s="31">
        <f t="shared" si="97"/>
        <v>7.053879310344828E-2</v>
      </c>
      <c r="EU204" s="31">
        <f t="shared" si="98"/>
        <v>6.2983193277310931E-2</v>
      </c>
      <c r="EV204" s="31">
        <f t="shared" si="99"/>
        <v>5.847599164926931E-2</v>
      </c>
      <c r="EW204" s="31">
        <f t="shared" si="100"/>
        <v>5.5775510204081634E-2</v>
      </c>
      <c r="EX204" s="31">
        <f t="shared" si="101"/>
        <v>5.7775590551181102E-2</v>
      </c>
      <c r="EY204" s="31">
        <f t="shared" si="102"/>
        <v>5.7871900826446283E-2</v>
      </c>
      <c r="EZ204" s="31">
        <f t="shared" si="103"/>
        <v>6.4904051172707894E-2</v>
      </c>
      <c r="FA204" s="31">
        <f t="shared" si="104"/>
        <v>6.7804878048780493E-2</v>
      </c>
      <c r="FB204" s="50">
        <f t="shared" si="105"/>
        <v>7.5662921348314607E-2</v>
      </c>
      <c r="FC204" s="50">
        <f t="shared" si="106"/>
        <v>7.0311111111111116E-2</v>
      </c>
      <c r="FD204" s="50">
        <f t="shared" si="107"/>
        <v>7.0522875816993458E-2</v>
      </c>
    </row>
    <row r="205" spans="1:160" ht="15" x14ac:dyDescent="0.25">
      <c r="A205" s="17" t="s">
        <v>251</v>
      </c>
      <c r="B205" s="19">
        <v>6597</v>
      </c>
      <c r="C205" s="19">
        <v>6596</v>
      </c>
      <c r="D205" s="19">
        <v>6750</v>
      </c>
      <c r="E205" s="19">
        <v>6557</v>
      </c>
      <c r="F205" s="19">
        <v>6914</v>
      </c>
      <c r="G205" s="19">
        <v>7298</v>
      </c>
      <c r="H205" s="19">
        <v>7710</v>
      </c>
      <c r="I205" s="19">
        <v>8416</v>
      </c>
      <c r="J205" s="19">
        <v>8571</v>
      </c>
      <c r="K205" s="19">
        <v>8767</v>
      </c>
      <c r="L205" s="19">
        <v>8365</v>
      </c>
      <c r="M205" s="19">
        <v>8171</v>
      </c>
      <c r="N205" s="19">
        <v>7906</v>
      </c>
      <c r="O205" s="19">
        <v>7941</v>
      </c>
      <c r="P205" s="19">
        <v>7931</v>
      </c>
      <c r="Q205" s="19">
        <v>8031</v>
      </c>
      <c r="R205" s="19">
        <v>8049</v>
      </c>
      <c r="S205" s="19">
        <v>8311</v>
      </c>
      <c r="T205" s="19">
        <v>8595</v>
      </c>
      <c r="U205" s="19">
        <v>9147</v>
      </c>
      <c r="V205" s="19">
        <v>9262</v>
      </c>
      <c r="W205" s="19">
        <v>8991</v>
      </c>
      <c r="X205" s="19">
        <v>8453</v>
      </c>
      <c r="Y205" s="19">
        <v>7988</v>
      </c>
      <c r="Z205" s="19">
        <v>7866</v>
      </c>
      <c r="AA205" s="19">
        <v>7908</v>
      </c>
      <c r="AB205" s="19">
        <v>8154</v>
      </c>
      <c r="AC205" s="19">
        <v>8278</v>
      </c>
      <c r="AD205" s="19">
        <v>8179</v>
      </c>
      <c r="AE205" s="19">
        <v>8019</v>
      </c>
      <c r="AF205" s="19">
        <v>7947</v>
      </c>
      <c r="AG205" s="19">
        <v>7829</v>
      </c>
      <c r="AH205" s="19">
        <v>7983</v>
      </c>
      <c r="AI205" s="19">
        <v>7772</v>
      </c>
      <c r="AJ205" s="19">
        <v>7671</v>
      </c>
      <c r="AK205" s="19">
        <v>7565</v>
      </c>
      <c r="AL205" s="19">
        <v>7612</v>
      </c>
      <c r="AM205" s="19">
        <v>7842</v>
      </c>
      <c r="AN205" s="19">
        <v>8351</v>
      </c>
      <c r="AO205" s="19">
        <v>8766</v>
      </c>
      <c r="AP205" s="19">
        <v>9324</v>
      </c>
      <c r="AQ205" s="19">
        <v>10532</v>
      </c>
      <c r="AR205" s="19">
        <v>11699</v>
      </c>
      <c r="AS205" s="19">
        <v>12739</v>
      </c>
      <c r="AT205" s="19">
        <v>14753</v>
      </c>
      <c r="AU205" s="19">
        <v>15178</v>
      </c>
      <c r="AV205" s="19">
        <v>14974</v>
      </c>
      <c r="AW205" s="19">
        <v>14846</v>
      </c>
      <c r="AX205" s="19">
        <v>14639</v>
      </c>
      <c r="AY205" s="19">
        <v>14564</v>
      </c>
      <c r="AZ205" s="19">
        <v>14711</v>
      </c>
      <c r="BA205" s="19">
        <v>14562</v>
      </c>
      <c r="BB205" s="19">
        <v>14759</v>
      </c>
      <c r="BC205" s="19">
        <v>15110</v>
      </c>
      <c r="BD205" s="19">
        <v>15527</v>
      </c>
      <c r="BE205" s="19">
        <v>16334</v>
      </c>
      <c r="BF205" s="19">
        <v>16401</v>
      </c>
      <c r="BG205" s="19">
        <v>15818</v>
      </c>
      <c r="BH205" s="19">
        <v>14921</v>
      </c>
      <c r="BI205" s="19">
        <v>13966</v>
      </c>
      <c r="BJ205" s="19">
        <v>13305</v>
      </c>
      <c r="BK205" s="19">
        <v>13054</v>
      </c>
      <c r="BL205" s="19">
        <v>12843</v>
      </c>
      <c r="BM205" s="19">
        <v>12877</v>
      </c>
      <c r="BN205" s="19">
        <v>12786</v>
      </c>
      <c r="BO205" s="19">
        <v>13070</v>
      </c>
      <c r="BP205" s="19">
        <v>13445</v>
      </c>
      <c r="BQ205" s="19">
        <v>14467</v>
      </c>
      <c r="BR205" s="19">
        <v>14617</v>
      </c>
      <c r="BS205" s="19">
        <v>14341</v>
      </c>
      <c r="BT205" s="19">
        <v>13666</v>
      </c>
      <c r="BU205" s="19">
        <v>13147</v>
      </c>
      <c r="BV205" s="19">
        <v>12863</v>
      </c>
      <c r="BW205" s="19">
        <v>13294</v>
      </c>
      <c r="BX205" s="19">
        <v>13533</v>
      </c>
      <c r="BY205" s="19">
        <v>13755</v>
      </c>
      <c r="BZ205" s="19">
        <v>13853</v>
      </c>
      <c r="CA205" s="19">
        <v>14419</v>
      </c>
      <c r="CB205" s="19">
        <v>14844</v>
      </c>
      <c r="CC205" s="19">
        <v>16032</v>
      </c>
      <c r="CD205" s="19">
        <v>16390</v>
      </c>
      <c r="CE205" s="19">
        <v>16000</v>
      </c>
      <c r="CF205" s="19">
        <v>15020</v>
      </c>
      <c r="CG205" s="19">
        <v>14746</v>
      </c>
      <c r="CH205" s="49">
        <v>14125</v>
      </c>
      <c r="CI205" s="49">
        <v>14184</v>
      </c>
      <c r="CJ205" s="49">
        <v>13997</v>
      </c>
      <c r="CK205" s="49">
        <v>13989</v>
      </c>
      <c r="CL205" s="49">
        <v>14117</v>
      </c>
      <c r="CM205" s="49">
        <v>14273</v>
      </c>
      <c r="CN205" s="49">
        <v>14480</v>
      </c>
      <c r="CO205" s="17" t="s">
        <v>251</v>
      </c>
      <c r="CT205" t="s">
        <v>252</v>
      </c>
      <c r="CV205" t="s">
        <v>251</v>
      </c>
      <c r="CX205">
        <v>326500</v>
      </c>
      <c r="CY205">
        <v>331900</v>
      </c>
      <c r="CZ205">
        <v>334900</v>
      </c>
      <c r="DA205">
        <v>333200</v>
      </c>
      <c r="DB205">
        <v>331900</v>
      </c>
      <c r="DC205">
        <v>329500</v>
      </c>
      <c r="DD205">
        <v>333500</v>
      </c>
      <c r="DE205">
        <v>332700</v>
      </c>
      <c r="DF205">
        <v>337400</v>
      </c>
      <c r="DG205">
        <v>338800</v>
      </c>
      <c r="DH205">
        <v>337700</v>
      </c>
      <c r="DI205">
        <v>337400</v>
      </c>
      <c r="DJ205">
        <v>333900</v>
      </c>
      <c r="DK205">
        <v>334800</v>
      </c>
      <c r="DL205">
        <v>334900</v>
      </c>
      <c r="DM205">
        <v>333500</v>
      </c>
      <c r="DN205">
        <v>330800</v>
      </c>
      <c r="DO205">
        <v>330700</v>
      </c>
      <c r="DP205">
        <v>333100</v>
      </c>
      <c r="DQ205">
        <v>333300</v>
      </c>
      <c r="DR205">
        <v>337900</v>
      </c>
      <c r="DS205">
        <v>340200</v>
      </c>
      <c r="DT205">
        <v>334000</v>
      </c>
      <c r="DU205">
        <v>336500</v>
      </c>
      <c r="DV205">
        <v>333200</v>
      </c>
      <c r="DW205">
        <v>330300</v>
      </c>
      <c r="DX205">
        <v>331400</v>
      </c>
      <c r="DY205" s="19"/>
      <c r="DZ205" s="19"/>
      <c r="EA205" s="19"/>
      <c r="EB205" s="19"/>
      <c r="ED205" s="31">
        <f t="shared" si="81"/>
        <v>2.6851454823889738E-2</v>
      </c>
      <c r="EE205" s="31">
        <f t="shared" si="82"/>
        <v>2.3820427839710757E-2</v>
      </c>
      <c r="EF205" s="31">
        <f t="shared" si="83"/>
        <v>2.3980292624664078E-2</v>
      </c>
      <c r="EG205" s="31">
        <f t="shared" si="84"/>
        <v>2.5795318127250902E-2</v>
      </c>
      <c r="EH205" s="31">
        <f t="shared" si="85"/>
        <v>2.7089484784573667E-2</v>
      </c>
      <c r="EI205" s="31">
        <f t="shared" si="86"/>
        <v>2.3872534142640366E-2</v>
      </c>
      <c r="EJ205" s="31">
        <f t="shared" si="87"/>
        <v>2.4821589205397301E-2</v>
      </c>
      <c r="EK205" s="31">
        <f t="shared" si="88"/>
        <v>2.388638412984671E-2</v>
      </c>
      <c r="EL205" s="31">
        <f t="shared" si="89"/>
        <v>2.3034973325429756E-2</v>
      </c>
      <c r="EM205" s="31">
        <f t="shared" si="90"/>
        <v>2.2467532467532466E-2</v>
      </c>
      <c r="EN205" s="31">
        <f t="shared" si="91"/>
        <v>2.5957950843944328E-2</v>
      </c>
      <c r="EO205" s="31">
        <f t="shared" si="92"/>
        <v>3.4673977474807348E-2</v>
      </c>
      <c r="EP205" s="31">
        <f t="shared" si="93"/>
        <v>4.5456723569931114E-2</v>
      </c>
      <c r="EQ205" s="31">
        <f t="shared" si="94"/>
        <v>4.3724611708482679E-2</v>
      </c>
      <c r="ER205" s="31">
        <f t="shared" si="95"/>
        <v>4.3481636309346074E-2</v>
      </c>
      <c r="ES205" s="31">
        <f t="shared" si="96"/>
        <v>4.6557721139430283E-2</v>
      </c>
      <c r="ET205" s="31">
        <f t="shared" si="97"/>
        <v>4.7817412333736396E-2</v>
      </c>
      <c r="EU205" s="31">
        <f t="shared" si="98"/>
        <v>4.0232839431508918E-2</v>
      </c>
      <c r="EV205" s="31">
        <f t="shared" si="99"/>
        <v>3.8658060642449713E-2</v>
      </c>
      <c r="EW205" s="31">
        <f t="shared" si="100"/>
        <v>4.0339033903390338E-2</v>
      </c>
      <c r="EX205" s="31">
        <f t="shared" si="101"/>
        <v>4.2441550754661141E-2</v>
      </c>
      <c r="EY205" s="31">
        <f t="shared" si="102"/>
        <v>3.7810111699000587E-2</v>
      </c>
      <c r="EZ205" s="31">
        <f t="shared" si="103"/>
        <v>4.1182634730538924E-2</v>
      </c>
      <c r="FA205" s="31">
        <f t="shared" si="104"/>
        <v>4.4112927191679051E-2</v>
      </c>
      <c r="FB205" s="50">
        <f t="shared" si="105"/>
        <v>4.8019207683073231E-2</v>
      </c>
      <c r="FC205" s="50">
        <f t="shared" si="106"/>
        <v>4.2764153799576141E-2</v>
      </c>
      <c r="FD205" s="50">
        <f t="shared" si="107"/>
        <v>4.2211828605914305E-2</v>
      </c>
    </row>
    <row r="206" spans="1:160" ht="15" x14ac:dyDescent="0.25">
      <c r="A206" s="17" t="s">
        <v>252</v>
      </c>
      <c r="B206" s="19">
        <v>14639</v>
      </c>
      <c r="C206" s="19">
        <v>14842</v>
      </c>
      <c r="D206" s="19">
        <v>14785</v>
      </c>
      <c r="E206" s="19">
        <v>14810</v>
      </c>
      <c r="F206" s="19">
        <v>14677</v>
      </c>
      <c r="G206" s="19">
        <v>14704</v>
      </c>
      <c r="H206" s="19">
        <v>15006</v>
      </c>
      <c r="I206" s="19">
        <v>15787</v>
      </c>
      <c r="J206" s="19">
        <v>16264</v>
      </c>
      <c r="K206" s="19">
        <v>16452</v>
      </c>
      <c r="L206" s="19">
        <v>16704</v>
      </c>
      <c r="M206" s="19">
        <v>16621</v>
      </c>
      <c r="N206" s="19">
        <v>16527</v>
      </c>
      <c r="O206" s="19">
        <v>16789</v>
      </c>
      <c r="P206" s="19">
        <v>16764</v>
      </c>
      <c r="Q206" s="19">
        <v>16607</v>
      </c>
      <c r="R206" s="19">
        <v>16003</v>
      </c>
      <c r="S206" s="19">
        <v>15685</v>
      </c>
      <c r="T206" s="19">
        <v>16050</v>
      </c>
      <c r="U206" s="19">
        <v>16274</v>
      </c>
      <c r="V206" s="19">
        <v>16331</v>
      </c>
      <c r="W206" s="19">
        <v>15943</v>
      </c>
      <c r="X206" s="19">
        <v>15658</v>
      </c>
      <c r="Y206" s="19">
        <v>15293</v>
      </c>
      <c r="Z206" s="19">
        <v>14902</v>
      </c>
      <c r="AA206" s="19">
        <v>14953</v>
      </c>
      <c r="AB206" s="19">
        <v>14932</v>
      </c>
      <c r="AC206" s="19">
        <v>14819</v>
      </c>
      <c r="AD206" s="19">
        <v>14566</v>
      </c>
      <c r="AE206" s="19">
        <v>14261</v>
      </c>
      <c r="AF206" s="19">
        <v>14441</v>
      </c>
      <c r="AG206" s="19">
        <v>14805</v>
      </c>
      <c r="AH206" s="19">
        <v>15213</v>
      </c>
      <c r="AI206" s="19">
        <v>15251</v>
      </c>
      <c r="AJ206" s="19">
        <v>14977</v>
      </c>
      <c r="AK206" s="19">
        <v>14827</v>
      </c>
      <c r="AL206" s="19">
        <v>14739</v>
      </c>
      <c r="AM206" s="19">
        <v>15284</v>
      </c>
      <c r="AN206" s="19">
        <v>15724</v>
      </c>
      <c r="AO206" s="19">
        <v>15956</v>
      </c>
      <c r="AP206" s="19">
        <v>16209</v>
      </c>
      <c r="AQ206" s="19">
        <v>16943</v>
      </c>
      <c r="AR206" s="19">
        <v>17799</v>
      </c>
      <c r="AS206" s="19">
        <v>18842</v>
      </c>
      <c r="AT206" s="19">
        <v>20059</v>
      </c>
      <c r="AU206" s="19">
        <v>20657</v>
      </c>
      <c r="AV206" s="19">
        <v>21062</v>
      </c>
      <c r="AW206" s="19">
        <v>21230</v>
      </c>
      <c r="AX206" s="19">
        <v>21311</v>
      </c>
      <c r="AY206" s="19">
        <v>21550</v>
      </c>
      <c r="AZ206" s="19">
        <v>21859</v>
      </c>
      <c r="BA206" s="19">
        <v>21521</v>
      </c>
      <c r="BB206" s="19">
        <v>21402</v>
      </c>
      <c r="BC206" s="19">
        <v>21245</v>
      </c>
      <c r="BD206" s="19">
        <v>21200</v>
      </c>
      <c r="BE206" s="19">
        <v>21928</v>
      </c>
      <c r="BF206" s="19">
        <v>21633</v>
      </c>
      <c r="BG206" s="19">
        <v>21036</v>
      </c>
      <c r="BH206" s="19">
        <v>20454</v>
      </c>
      <c r="BI206" s="19">
        <v>19855</v>
      </c>
      <c r="BJ206" s="19">
        <v>19380</v>
      </c>
      <c r="BK206" s="19">
        <v>19218</v>
      </c>
      <c r="BL206" s="19">
        <v>19659</v>
      </c>
      <c r="BM206" s="19">
        <v>19423</v>
      </c>
      <c r="BN206" s="19">
        <v>19681</v>
      </c>
      <c r="BO206" s="19">
        <v>19735</v>
      </c>
      <c r="BP206" s="19">
        <v>19648</v>
      </c>
      <c r="BQ206" s="19">
        <v>20387</v>
      </c>
      <c r="BR206" s="19">
        <v>20728</v>
      </c>
      <c r="BS206" s="19">
        <v>20706</v>
      </c>
      <c r="BT206" s="19">
        <v>20886</v>
      </c>
      <c r="BU206" s="19">
        <v>20754</v>
      </c>
      <c r="BV206" s="19">
        <v>20913</v>
      </c>
      <c r="BW206" s="19">
        <v>21041</v>
      </c>
      <c r="BX206" s="19">
        <v>21206</v>
      </c>
      <c r="BY206" s="19">
        <v>21360</v>
      </c>
      <c r="BZ206" s="19">
        <v>21092</v>
      </c>
      <c r="CA206" s="19">
        <v>20940</v>
      </c>
      <c r="CB206" s="19">
        <v>21007</v>
      </c>
      <c r="CC206" s="19">
        <v>21663</v>
      </c>
      <c r="CD206" s="19">
        <v>22302</v>
      </c>
      <c r="CE206" s="19">
        <v>22110</v>
      </c>
      <c r="CF206" s="19">
        <v>21719</v>
      </c>
      <c r="CG206" s="19">
        <v>21337</v>
      </c>
      <c r="CH206" s="49">
        <v>21147</v>
      </c>
      <c r="CI206" s="49">
        <v>21128</v>
      </c>
      <c r="CJ206" s="49">
        <v>20915</v>
      </c>
      <c r="CK206" s="49">
        <v>20700</v>
      </c>
      <c r="CL206" s="49">
        <v>20788</v>
      </c>
      <c r="CM206" s="49">
        <v>20419</v>
      </c>
      <c r="CN206" s="49">
        <v>20130</v>
      </c>
      <c r="CO206" s="17" t="s">
        <v>252</v>
      </c>
      <c r="CT206" t="s">
        <v>253</v>
      </c>
      <c r="CV206" t="s">
        <v>252</v>
      </c>
      <c r="CX206">
        <v>195900</v>
      </c>
      <c r="CY206">
        <v>194700</v>
      </c>
      <c r="CZ206">
        <v>200200</v>
      </c>
      <c r="DA206">
        <v>202900</v>
      </c>
      <c r="DB206">
        <v>206400</v>
      </c>
      <c r="DC206">
        <v>207700</v>
      </c>
      <c r="DD206">
        <v>204400</v>
      </c>
      <c r="DE206">
        <v>205000</v>
      </c>
      <c r="DF206">
        <v>203800</v>
      </c>
      <c r="DG206">
        <v>198400</v>
      </c>
      <c r="DH206">
        <v>194400</v>
      </c>
      <c r="DI206">
        <v>189900</v>
      </c>
      <c r="DJ206">
        <v>189100</v>
      </c>
      <c r="DK206">
        <v>197700</v>
      </c>
      <c r="DL206">
        <v>201000</v>
      </c>
      <c r="DM206">
        <v>203800</v>
      </c>
      <c r="DN206">
        <v>207600</v>
      </c>
      <c r="DO206">
        <v>208000</v>
      </c>
      <c r="DP206">
        <v>213400</v>
      </c>
      <c r="DQ206">
        <v>209200</v>
      </c>
      <c r="DR206">
        <v>207200</v>
      </c>
      <c r="DS206">
        <v>205700</v>
      </c>
      <c r="DT206">
        <v>201900</v>
      </c>
      <c r="DU206">
        <v>204400</v>
      </c>
      <c r="DV206">
        <v>205300</v>
      </c>
      <c r="DW206">
        <v>206200</v>
      </c>
      <c r="DX206">
        <v>205300</v>
      </c>
      <c r="DY206" s="19"/>
      <c r="DZ206" s="19"/>
      <c r="EA206" s="19"/>
      <c r="EB206" s="19"/>
      <c r="ED206" s="31">
        <f t="shared" si="81"/>
        <v>8.3981623277182241E-2</v>
      </c>
      <c r="EE206" s="31">
        <f t="shared" si="82"/>
        <v>8.4884437596302001E-2</v>
      </c>
      <c r="EF206" s="31">
        <f t="shared" si="83"/>
        <v>8.2952047952047955E-2</v>
      </c>
      <c r="EG206" s="31">
        <f t="shared" si="84"/>
        <v>7.9103006407097096E-2</v>
      </c>
      <c r="EH206" s="31">
        <f t="shared" si="85"/>
        <v>7.7243217054263569E-2</v>
      </c>
      <c r="EI206" s="31">
        <f t="shared" si="86"/>
        <v>7.1747713047664904E-2</v>
      </c>
      <c r="EJ206" s="31">
        <f t="shared" si="87"/>
        <v>7.2499999999999995E-2</v>
      </c>
      <c r="EK206" s="31">
        <f t="shared" si="88"/>
        <v>7.0443902439024389E-2</v>
      </c>
      <c r="EL206" s="31">
        <f t="shared" si="89"/>
        <v>7.4833169774288513E-2</v>
      </c>
      <c r="EM206" s="31">
        <f t="shared" si="90"/>
        <v>7.4289314516129037E-2</v>
      </c>
      <c r="EN206" s="31">
        <f t="shared" si="91"/>
        <v>8.2078189300411525E-2</v>
      </c>
      <c r="EO206" s="31">
        <f t="shared" si="92"/>
        <v>9.3728278041074253E-2</v>
      </c>
      <c r="EP206" s="31">
        <f t="shared" si="93"/>
        <v>0.10923849814912745</v>
      </c>
      <c r="EQ206" s="31">
        <f t="shared" si="94"/>
        <v>0.10779463834092058</v>
      </c>
      <c r="ER206" s="31">
        <f t="shared" si="95"/>
        <v>0.10706965174129353</v>
      </c>
      <c r="ES206" s="31">
        <f t="shared" si="96"/>
        <v>0.10402355250245339</v>
      </c>
      <c r="ET206" s="31">
        <f t="shared" si="97"/>
        <v>0.10132947976878613</v>
      </c>
      <c r="EU206" s="31">
        <f t="shared" si="98"/>
        <v>9.3173076923076928E-2</v>
      </c>
      <c r="EV206" s="31">
        <f t="shared" si="99"/>
        <v>9.1016869728209937E-2</v>
      </c>
      <c r="EW206" s="31">
        <f t="shared" si="100"/>
        <v>9.3919694072657739E-2</v>
      </c>
      <c r="EX206" s="31">
        <f t="shared" si="101"/>
        <v>9.9932432432432439E-2</v>
      </c>
      <c r="EY206" s="31">
        <f t="shared" si="102"/>
        <v>0.10166747690811861</v>
      </c>
      <c r="EZ206" s="31">
        <f t="shared" si="103"/>
        <v>0.10579494799405646</v>
      </c>
      <c r="FA206" s="31">
        <f t="shared" si="104"/>
        <v>0.10277397260273972</v>
      </c>
      <c r="FB206" s="50">
        <f t="shared" si="105"/>
        <v>0.10769605455431076</v>
      </c>
      <c r="FC206" s="50">
        <f t="shared" si="106"/>
        <v>0.10255577109602328</v>
      </c>
      <c r="FD206" s="50">
        <f t="shared" si="107"/>
        <v>0.10082805650267901</v>
      </c>
    </row>
    <row r="207" spans="1:160" ht="15" x14ac:dyDescent="0.25">
      <c r="A207" s="17" t="s">
        <v>253</v>
      </c>
      <c r="B207" s="19">
        <v>3618</v>
      </c>
      <c r="C207" s="19">
        <v>3728</v>
      </c>
      <c r="D207" s="19">
        <v>3638</v>
      </c>
      <c r="E207" s="19">
        <v>3547</v>
      </c>
      <c r="F207" s="19">
        <v>3615</v>
      </c>
      <c r="G207" s="19">
        <v>3613</v>
      </c>
      <c r="H207" s="19">
        <v>3590</v>
      </c>
      <c r="I207" s="19">
        <v>3779</v>
      </c>
      <c r="J207" s="19">
        <v>4019</v>
      </c>
      <c r="K207" s="19">
        <v>4132</v>
      </c>
      <c r="L207" s="19">
        <v>4117</v>
      </c>
      <c r="M207" s="19">
        <v>4153</v>
      </c>
      <c r="N207" s="19">
        <v>4255</v>
      </c>
      <c r="O207" s="19">
        <v>4317</v>
      </c>
      <c r="P207" s="19">
        <v>4216</v>
      </c>
      <c r="Q207" s="19">
        <v>4238</v>
      </c>
      <c r="R207" s="19">
        <v>4214</v>
      </c>
      <c r="S207" s="19">
        <v>4206</v>
      </c>
      <c r="T207" s="19">
        <v>3998</v>
      </c>
      <c r="U207" s="19">
        <v>4076</v>
      </c>
      <c r="V207" s="19">
        <v>4173</v>
      </c>
      <c r="W207" s="19">
        <v>4047</v>
      </c>
      <c r="X207" s="19">
        <v>3768</v>
      </c>
      <c r="Y207" s="19">
        <v>3765</v>
      </c>
      <c r="Z207" s="19">
        <v>3724</v>
      </c>
      <c r="AA207" s="19">
        <v>3655</v>
      </c>
      <c r="AB207" s="19">
        <v>3588</v>
      </c>
      <c r="AC207" s="19">
        <v>3464</v>
      </c>
      <c r="AD207" s="19">
        <v>3334</v>
      </c>
      <c r="AE207" s="19">
        <v>3150</v>
      </c>
      <c r="AF207" s="19">
        <v>3000</v>
      </c>
      <c r="AG207" s="19">
        <v>3112</v>
      </c>
      <c r="AH207" s="19">
        <v>3326</v>
      </c>
      <c r="AI207" s="19">
        <v>3300</v>
      </c>
      <c r="AJ207" s="19">
        <v>3332</v>
      </c>
      <c r="AK207" s="19">
        <v>3256</v>
      </c>
      <c r="AL207" s="19">
        <v>3256</v>
      </c>
      <c r="AM207" s="19">
        <v>3406</v>
      </c>
      <c r="AN207" s="19">
        <v>3616</v>
      </c>
      <c r="AO207" s="19">
        <v>3711</v>
      </c>
      <c r="AP207" s="19">
        <v>3794</v>
      </c>
      <c r="AQ207" s="19">
        <v>3874</v>
      </c>
      <c r="AR207" s="19">
        <v>4099</v>
      </c>
      <c r="AS207" s="19">
        <v>4586</v>
      </c>
      <c r="AT207" s="19">
        <v>5391</v>
      </c>
      <c r="AU207" s="19">
        <v>5668</v>
      </c>
      <c r="AV207" s="19">
        <v>5891</v>
      </c>
      <c r="AW207" s="19">
        <v>6029</v>
      </c>
      <c r="AX207" s="19">
        <v>5877</v>
      </c>
      <c r="AY207" s="19">
        <v>6046</v>
      </c>
      <c r="AZ207" s="19">
        <v>6135</v>
      </c>
      <c r="BA207" s="19">
        <v>6243</v>
      </c>
      <c r="BB207" s="19">
        <v>6140</v>
      </c>
      <c r="BC207" s="19">
        <v>5958</v>
      </c>
      <c r="BD207" s="19">
        <v>5882</v>
      </c>
      <c r="BE207" s="19">
        <v>6334</v>
      </c>
      <c r="BF207" s="19">
        <v>6241</v>
      </c>
      <c r="BG207" s="19">
        <v>6158</v>
      </c>
      <c r="BH207" s="19">
        <v>6316</v>
      </c>
      <c r="BI207" s="19">
        <v>5936</v>
      </c>
      <c r="BJ207" s="19">
        <v>5867</v>
      </c>
      <c r="BK207" s="19">
        <v>5804</v>
      </c>
      <c r="BL207" s="19">
        <v>5907</v>
      </c>
      <c r="BM207" s="19">
        <v>5827</v>
      </c>
      <c r="BN207" s="19">
        <v>5549</v>
      </c>
      <c r="BO207" s="19">
        <v>5335</v>
      </c>
      <c r="BP207" s="19">
        <v>5199</v>
      </c>
      <c r="BQ207" s="19">
        <v>5533</v>
      </c>
      <c r="BR207" s="19">
        <v>5715</v>
      </c>
      <c r="BS207" s="19">
        <v>5719</v>
      </c>
      <c r="BT207" s="19">
        <v>5824</v>
      </c>
      <c r="BU207" s="19">
        <v>5828</v>
      </c>
      <c r="BV207" s="19">
        <v>5864</v>
      </c>
      <c r="BW207" s="19">
        <v>6268</v>
      </c>
      <c r="BX207" s="19">
        <v>6462</v>
      </c>
      <c r="BY207" s="19">
        <v>6512</v>
      </c>
      <c r="BZ207" s="19">
        <v>6338</v>
      </c>
      <c r="CA207" s="19">
        <v>6193</v>
      </c>
      <c r="CB207" s="19">
        <v>6163</v>
      </c>
      <c r="CC207" s="19">
        <v>6396</v>
      </c>
      <c r="CD207" s="19">
        <v>6606</v>
      </c>
      <c r="CE207" s="19">
        <v>6602</v>
      </c>
      <c r="CF207" s="19">
        <v>6433</v>
      </c>
      <c r="CG207" s="19">
        <v>6419</v>
      </c>
      <c r="CH207" s="49">
        <v>6289</v>
      </c>
      <c r="CI207" s="49">
        <v>6325</v>
      </c>
      <c r="CJ207" s="49">
        <v>6265</v>
      </c>
      <c r="CK207" s="49">
        <v>6121</v>
      </c>
      <c r="CL207" s="49">
        <v>5913</v>
      </c>
      <c r="CM207" s="49">
        <v>5566</v>
      </c>
      <c r="CN207" s="49">
        <v>5291</v>
      </c>
      <c r="CO207" s="17" t="s">
        <v>253</v>
      </c>
      <c r="CT207" t="s">
        <v>254</v>
      </c>
      <c r="CV207" t="s">
        <v>253</v>
      </c>
      <c r="CX207">
        <v>86400</v>
      </c>
      <c r="CY207">
        <v>85700</v>
      </c>
      <c r="CZ207">
        <v>87200</v>
      </c>
      <c r="DA207">
        <v>89200</v>
      </c>
      <c r="DB207">
        <v>89600</v>
      </c>
      <c r="DC207">
        <v>92900</v>
      </c>
      <c r="DD207">
        <v>92400</v>
      </c>
      <c r="DE207">
        <v>88200</v>
      </c>
      <c r="DF207">
        <v>88300</v>
      </c>
      <c r="DG207">
        <v>88000</v>
      </c>
      <c r="DH207">
        <v>87600</v>
      </c>
      <c r="DI207">
        <v>91000</v>
      </c>
      <c r="DJ207">
        <v>91000</v>
      </c>
      <c r="DK207">
        <v>94700</v>
      </c>
      <c r="DL207">
        <v>93300</v>
      </c>
      <c r="DM207">
        <v>91900</v>
      </c>
      <c r="DN207">
        <v>93000</v>
      </c>
      <c r="DO207">
        <v>92200</v>
      </c>
      <c r="DP207">
        <v>94800</v>
      </c>
      <c r="DQ207">
        <v>96200</v>
      </c>
      <c r="DR207">
        <v>96100</v>
      </c>
      <c r="DS207">
        <v>94000</v>
      </c>
      <c r="DT207">
        <v>93200</v>
      </c>
      <c r="DU207">
        <v>93200</v>
      </c>
      <c r="DV207">
        <v>95700</v>
      </c>
      <c r="DW207">
        <v>98600</v>
      </c>
      <c r="DX207">
        <v>98400</v>
      </c>
      <c r="DY207" s="19"/>
      <c r="DZ207" s="19"/>
      <c r="EA207" s="19"/>
      <c r="EB207" s="19"/>
      <c r="ED207" s="31">
        <f t="shared" si="81"/>
        <v>4.7824074074074074E-2</v>
      </c>
      <c r="EE207" s="31">
        <f t="shared" si="82"/>
        <v>4.9649941656942823E-2</v>
      </c>
      <c r="EF207" s="31">
        <f t="shared" si="83"/>
        <v>4.8600917431192658E-2</v>
      </c>
      <c r="EG207" s="31">
        <f t="shared" si="84"/>
        <v>4.4820627802690582E-2</v>
      </c>
      <c r="EH207" s="31">
        <f t="shared" si="85"/>
        <v>4.5167410714285712E-2</v>
      </c>
      <c r="EI207" s="31">
        <f t="shared" si="86"/>
        <v>4.0086114101184067E-2</v>
      </c>
      <c r="EJ207" s="31">
        <f t="shared" si="87"/>
        <v>3.7489177489177489E-2</v>
      </c>
      <c r="EK207" s="31">
        <f t="shared" si="88"/>
        <v>3.4013605442176874E-2</v>
      </c>
      <c r="EL207" s="31">
        <f t="shared" si="89"/>
        <v>3.7372593431483581E-2</v>
      </c>
      <c r="EM207" s="31">
        <f t="shared" si="90"/>
        <v>3.6999999999999998E-2</v>
      </c>
      <c r="EN207" s="31">
        <f t="shared" si="91"/>
        <v>4.2363013698630138E-2</v>
      </c>
      <c r="EO207" s="31">
        <f t="shared" si="92"/>
        <v>4.5043956043956043E-2</v>
      </c>
      <c r="EP207" s="31">
        <f t="shared" si="93"/>
        <v>6.2285714285714285E-2</v>
      </c>
      <c r="EQ207" s="31">
        <f t="shared" si="94"/>
        <v>6.2059134107708552E-2</v>
      </c>
      <c r="ER207" s="31">
        <f t="shared" si="95"/>
        <v>6.6913183279742772E-2</v>
      </c>
      <c r="ES207" s="31">
        <f t="shared" si="96"/>
        <v>6.4004352557127317E-2</v>
      </c>
      <c r="ET207" s="31">
        <f t="shared" si="97"/>
        <v>6.6215053763440862E-2</v>
      </c>
      <c r="EU207" s="31">
        <f t="shared" si="98"/>
        <v>6.3633405639913238E-2</v>
      </c>
      <c r="EV207" s="31">
        <f t="shared" si="99"/>
        <v>6.1466244725738396E-2</v>
      </c>
      <c r="EW207" s="31">
        <f t="shared" si="100"/>
        <v>5.4043659043659042E-2</v>
      </c>
      <c r="EX207" s="31">
        <f t="shared" si="101"/>
        <v>5.9510926118626434E-2</v>
      </c>
      <c r="EY207" s="31">
        <f t="shared" si="102"/>
        <v>6.2382978723404259E-2</v>
      </c>
      <c r="EZ207" s="31">
        <f t="shared" si="103"/>
        <v>6.9871244635193133E-2</v>
      </c>
      <c r="FA207" s="31">
        <f t="shared" si="104"/>
        <v>6.6126609442060086E-2</v>
      </c>
      <c r="FB207" s="50">
        <f t="shared" si="105"/>
        <v>6.8986415882967611E-2</v>
      </c>
      <c r="FC207" s="50">
        <f t="shared" si="106"/>
        <v>6.378296146044625E-2</v>
      </c>
      <c r="FD207" s="50">
        <f t="shared" si="107"/>
        <v>6.2205284552845526E-2</v>
      </c>
    </row>
    <row r="208" spans="1:160" ht="15" x14ac:dyDescent="0.25">
      <c r="A208" s="17" t="s">
        <v>254</v>
      </c>
      <c r="B208" s="19">
        <v>1115</v>
      </c>
      <c r="C208" s="19">
        <v>1126</v>
      </c>
      <c r="D208" s="19">
        <v>1153</v>
      </c>
      <c r="E208" s="19">
        <v>1181</v>
      </c>
      <c r="F208" s="19">
        <v>1228</v>
      </c>
      <c r="G208" s="19">
        <v>1173</v>
      </c>
      <c r="H208" s="19">
        <v>1235</v>
      </c>
      <c r="I208" s="19">
        <v>1309</v>
      </c>
      <c r="J208" s="19">
        <v>1410</v>
      </c>
      <c r="K208" s="19">
        <v>1441</v>
      </c>
      <c r="L208" s="19">
        <v>1364</v>
      </c>
      <c r="M208" s="19">
        <v>1479</v>
      </c>
      <c r="N208" s="19">
        <v>1390</v>
      </c>
      <c r="O208" s="19">
        <v>1418</v>
      </c>
      <c r="P208" s="19">
        <v>1279</v>
      </c>
      <c r="Q208" s="19">
        <v>1277</v>
      </c>
      <c r="R208" s="19">
        <v>1262</v>
      </c>
      <c r="S208" s="19">
        <v>1274</v>
      </c>
      <c r="T208" s="19">
        <v>1232</v>
      </c>
      <c r="U208" s="19">
        <v>1311</v>
      </c>
      <c r="V208" s="19">
        <v>1320</v>
      </c>
      <c r="W208" s="19">
        <v>1244</v>
      </c>
      <c r="X208" s="19">
        <v>1224</v>
      </c>
      <c r="Y208" s="19">
        <v>1229</v>
      </c>
      <c r="Z208" s="19">
        <v>1145</v>
      </c>
      <c r="AA208" s="19">
        <v>1141</v>
      </c>
      <c r="AB208" s="19">
        <v>1108</v>
      </c>
      <c r="AC208" s="19">
        <v>1049</v>
      </c>
      <c r="AD208" s="19">
        <v>1006</v>
      </c>
      <c r="AE208" s="19">
        <v>978</v>
      </c>
      <c r="AF208" s="19">
        <v>982</v>
      </c>
      <c r="AG208" s="19">
        <v>976</v>
      </c>
      <c r="AH208" s="19">
        <v>984</v>
      </c>
      <c r="AI208" s="19">
        <v>1018</v>
      </c>
      <c r="AJ208" s="19">
        <v>968</v>
      </c>
      <c r="AK208" s="19">
        <v>982</v>
      </c>
      <c r="AL208" s="19">
        <v>983</v>
      </c>
      <c r="AM208" s="19">
        <v>1039</v>
      </c>
      <c r="AN208" s="19">
        <v>1170</v>
      </c>
      <c r="AO208" s="19">
        <v>1219</v>
      </c>
      <c r="AP208" s="19">
        <v>1235</v>
      </c>
      <c r="AQ208" s="19">
        <v>1374</v>
      </c>
      <c r="AR208" s="19">
        <v>1551</v>
      </c>
      <c r="AS208" s="19">
        <v>1773</v>
      </c>
      <c r="AT208" s="19">
        <v>2191</v>
      </c>
      <c r="AU208" s="19">
        <v>2313</v>
      </c>
      <c r="AV208" s="19">
        <v>2413</v>
      </c>
      <c r="AW208" s="19">
        <v>2409</v>
      </c>
      <c r="AX208" s="19">
        <v>2365</v>
      </c>
      <c r="AY208" s="19">
        <v>2397</v>
      </c>
      <c r="AZ208" s="19">
        <v>2465</v>
      </c>
      <c r="BA208" s="19">
        <v>2496</v>
      </c>
      <c r="BB208" s="19">
        <v>2497</v>
      </c>
      <c r="BC208" s="19">
        <v>2467</v>
      </c>
      <c r="BD208" s="19">
        <v>2444</v>
      </c>
      <c r="BE208" s="19">
        <v>2646</v>
      </c>
      <c r="BF208" s="19">
        <v>2679</v>
      </c>
      <c r="BG208" s="19">
        <v>2593</v>
      </c>
      <c r="BH208" s="19">
        <v>2511</v>
      </c>
      <c r="BI208" s="19">
        <v>2366</v>
      </c>
      <c r="BJ208" s="19">
        <v>2224</v>
      </c>
      <c r="BK208" s="19">
        <v>2181</v>
      </c>
      <c r="BL208" s="19">
        <v>2157</v>
      </c>
      <c r="BM208" s="19">
        <v>2166</v>
      </c>
      <c r="BN208" s="19">
        <v>2122</v>
      </c>
      <c r="BO208" s="19">
        <v>2121</v>
      </c>
      <c r="BP208" s="19">
        <v>2113</v>
      </c>
      <c r="BQ208" s="19">
        <v>2265</v>
      </c>
      <c r="BR208" s="19">
        <v>2288</v>
      </c>
      <c r="BS208" s="19">
        <v>2324</v>
      </c>
      <c r="BT208" s="19">
        <v>2267</v>
      </c>
      <c r="BU208" s="19">
        <v>2366</v>
      </c>
      <c r="BV208" s="19">
        <v>2338</v>
      </c>
      <c r="BW208" s="19">
        <v>2420</v>
      </c>
      <c r="BX208" s="19">
        <v>2410</v>
      </c>
      <c r="BY208" s="19">
        <v>2447</v>
      </c>
      <c r="BZ208" s="19">
        <v>2458</v>
      </c>
      <c r="CA208" s="19">
        <v>2490</v>
      </c>
      <c r="CB208" s="19">
        <v>2518</v>
      </c>
      <c r="CC208" s="19">
        <v>2611</v>
      </c>
      <c r="CD208" s="19">
        <v>2704</v>
      </c>
      <c r="CE208" s="19">
        <v>2635</v>
      </c>
      <c r="CF208" s="19">
        <v>2549</v>
      </c>
      <c r="CG208" s="19">
        <v>2481</v>
      </c>
      <c r="CH208" s="49">
        <v>2416</v>
      </c>
      <c r="CI208" s="49">
        <v>2430</v>
      </c>
      <c r="CJ208" s="49">
        <v>2432</v>
      </c>
      <c r="CK208" s="49">
        <v>2406</v>
      </c>
      <c r="CL208" s="49">
        <v>2481</v>
      </c>
      <c r="CM208" s="49">
        <v>2472</v>
      </c>
      <c r="CN208" s="49">
        <v>2347</v>
      </c>
      <c r="CO208" s="17" t="s">
        <v>254</v>
      </c>
      <c r="CT208" t="s">
        <v>255</v>
      </c>
      <c r="CV208" t="s">
        <v>254</v>
      </c>
      <c r="CX208">
        <v>70100</v>
      </c>
      <c r="CY208">
        <v>69600</v>
      </c>
      <c r="CZ208">
        <v>69900</v>
      </c>
      <c r="DA208">
        <v>70800</v>
      </c>
      <c r="DB208">
        <v>73300</v>
      </c>
      <c r="DC208">
        <v>74600</v>
      </c>
      <c r="DD208">
        <v>73300</v>
      </c>
      <c r="DE208">
        <v>71000</v>
      </c>
      <c r="DF208">
        <v>69900</v>
      </c>
      <c r="DG208">
        <v>70800</v>
      </c>
      <c r="DH208">
        <v>70100</v>
      </c>
      <c r="DI208">
        <v>69500</v>
      </c>
      <c r="DJ208">
        <v>71100</v>
      </c>
      <c r="DK208">
        <v>72700</v>
      </c>
      <c r="DL208">
        <v>75700</v>
      </c>
      <c r="DM208">
        <v>75800</v>
      </c>
      <c r="DN208">
        <v>76200</v>
      </c>
      <c r="DO208">
        <v>77100</v>
      </c>
      <c r="DP208">
        <v>79200</v>
      </c>
      <c r="DQ208">
        <v>78800</v>
      </c>
      <c r="DR208">
        <v>81200</v>
      </c>
      <c r="DS208">
        <v>79000</v>
      </c>
      <c r="DT208">
        <v>78100</v>
      </c>
      <c r="DU208">
        <v>81000</v>
      </c>
      <c r="DV208">
        <v>80200</v>
      </c>
      <c r="DW208">
        <v>81300</v>
      </c>
      <c r="DX208">
        <v>81300</v>
      </c>
      <c r="DY208" s="19"/>
      <c r="DZ208" s="19"/>
      <c r="EA208" s="19"/>
      <c r="EB208" s="19"/>
      <c r="ED208" s="31">
        <f t="shared" si="81"/>
        <v>2.0556348074179744E-2</v>
      </c>
      <c r="EE208" s="31">
        <f t="shared" si="82"/>
        <v>1.9971264367816093E-2</v>
      </c>
      <c r="EF208" s="31">
        <f t="shared" si="83"/>
        <v>1.82689556509299E-2</v>
      </c>
      <c r="EG208" s="31">
        <f t="shared" si="84"/>
        <v>1.7401129943502826E-2</v>
      </c>
      <c r="EH208" s="31">
        <f t="shared" si="85"/>
        <v>1.6971350613915415E-2</v>
      </c>
      <c r="EI208" s="31">
        <f t="shared" si="86"/>
        <v>1.5348525469168902E-2</v>
      </c>
      <c r="EJ208" s="31">
        <f t="shared" si="87"/>
        <v>1.4311050477489769E-2</v>
      </c>
      <c r="EK208" s="31">
        <f t="shared" si="88"/>
        <v>1.3830985915492958E-2</v>
      </c>
      <c r="EL208" s="31">
        <f t="shared" si="89"/>
        <v>1.4563662374821174E-2</v>
      </c>
      <c r="EM208" s="31">
        <f t="shared" si="90"/>
        <v>1.3884180790960453E-2</v>
      </c>
      <c r="EN208" s="31">
        <f t="shared" si="91"/>
        <v>1.738944365192582E-2</v>
      </c>
      <c r="EO208" s="31">
        <f t="shared" si="92"/>
        <v>2.2316546762589928E-2</v>
      </c>
      <c r="EP208" s="31">
        <f t="shared" si="93"/>
        <v>3.2531645569620252E-2</v>
      </c>
      <c r="EQ208" s="31">
        <f t="shared" si="94"/>
        <v>3.2530949105914718E-2</v>
      </c>
      <c r="ER208" s="31">
        <f t="shared" si="95"/>
        <v>3.2972258916776749E-2</v>
      </c>
      <c r="ES208" s="31">
        <f t="shared" si="96"/>
        <v>3.2242744063324537E-2</v>
      </c>
      <c r="ET208" s="31">
        <f t="shared" si="97"/>
        <v>3.4028871391076118E-2</v>
      </c>
      <c r="EU208" s="31">
        <f t="shared" si="98"/>
        <v>2.8845654993514915E-2</v>
      </c>
      <c r="EV208" s="31">
        <f t="shared" si="99"/>
        <v>2.7348484848484848E-2</v>
      </c>
      <c r="EW208" s="31">
        <f t="shared" si="100"/>
        <v>2.6814720812182741E-2</v>
      </c>
      <c r="EX208" s="31">
        <f t="shared" si="101"/>
        <v>2.8620689655172414E-2</v>
      </c>
      <c r="EY208" s="31">
        <f t="shared" si="102"/>
        <v>2.9594936708860761E-2</v>
      </c>
      <c r="EZ208" s="31">
        <f t="shared" si="103"/>
        <v>3.1331626120358516E-2</v>
      </c>
      <c r="FA208" s="31">
        <f t="shared" si="104"/>
        <v>3.108641975308642E-2</v>
      </c>
      <c r="FB208" s="50">
        <f t="shared" si="105"/>
        <v>3.2855361596009977E-2</v>
      </c>
      <c r="FC208" s="50">
        <f t="shared" si="106"/>
        <v>2.971709717097171E-2</v>
      </c>
      <c r="FD208" s="50">
        <f t="shared" si="107"/>
        <v>2.9594095940959408E-2</v>
      </c>
    </row>
    <row r="209" spans="1:160" ht="15" x14ac:dyDescent="0.25">
      <c r="A209" s="17" t="s">
        <v>255</v>
      </c>
      <c r="B209" s="19">
        <v>428</v>
      </c>
      <c r="C209" s="19">
        <v>446</v>
      </c>
      <c r="D209" s="19">
        <v>479</v>
      </c>
      <c r="E209" s="19">
        <v>478</v>
      </c>
      <c r="F209" s="19">
        <v>467</v>
      </c>
      <c r="G209" s="19">
        <v>492</v>
      </c>
      <c r="H209" s="19">
        <v>522</v>
      </c>
      <c r="I209" s="19">
        <v>545</v>
      </c>
      <c r="J209" s="19">
        <v>593</v>
      </c>
      <c r="K209" s="19">
        <v>588</v>
      </c>
      <c r="L209" s="19">
        <v>576</v>
      </c>
      <c r="M209" s="19">
        <v>541</v>
      </c>
      <c r="N209" s="19">
        <v>517</v>
      </c>
      <c r="O209" s="19">
        <v>517</v>
      </c>
      <c r="P209" s="19">
        <v>519</v>
      </c>
      <c r="Q209" s="19">
        <v>558</v>
      </c>
      <c r="R209" s="19">
        <v>569</v>
      </c>
      <c r="S209" s="19">
        <v>598</v>
      </c>
      <c r="T209" s="19">
        <v>614</v>
      </c>
      <c r="U209" s="19">
        <v>598</v>
      </c>
      <c r="V209" s="19">
        <v>621</v>
      </c>
      <c r="W209" s="19">
        <v>596</v>
      </c>
      <c r="X209" s="19">
        <v>585</v>
      </c>
      <c r="Y209" s="19">
        <v>582</v>
      </c>
      <c r="Z209" s="19">
        <v>541</v>
      </c>
      <c r="AA209" s="19">
        <v>534</v>
      </c>
      <c r="AB209" s="19">
        <v>533</v>
      </c>
      <c r="AC209" s="19">
        <v>512</v>
      </c>
      <c r="AD209" s="19">
        <v>484</v>
      </c>
      <c r="AE209" s="19">
        <v>466</v>
      </c>
      <c r="AF209" s="19">
        <v>469</v>
      </c>
      <c r="AG209" s="19">
        <v>463</v>
      </c>
      <c r="AH209" s="19">
        <v>458</v>
      </c>
      <c r="AI209" s="19">
        <v>441</v>
      </c>
      <c r="AJ209" s="19">
        <v>461</v>
      </c>
      <c r="AK209" s="19">
        <v>464</v>
      </c>
      <c r="AL209" s="19">
        <v>443</v>
      </c>
      <c r="AM209" s="19">
        <v>461</v>
      </c>
      <c r="AN209" s="19">
        <v>515</v>
      </c>
      <c r="AO209" s="19">
        <v>536</v>
      </c>
      <c r="AP209" s="19">
        <v>560</v>
      </c>
      <c r="AQ209" s="19">
        <v>680</v>
      </c>
      <c r="AR209" s="19">
        <v>780</v>
      </c>
      <c r="AS209" s="19">
        <v>863</v>
      </c>
      <c r="AT209" s="19">
        <v>1051</v>
      </c>
      <c r="AU209" s="19">
        <v>1148</v>
      </c>
      <c r="AV209" s="19">
        <v>1203</v>
      </c>
      <c r="AW209" s="19">
        <v>1212</v>
      </c>
      <c r="AX209" s="19">
        <v>1146</v>
      </c>
      <c r="AY209" s="19">
        <v>1097</v>
      </c>
      <c r="AZ209" s="19">
        <v>1113</v>
      </c>
      <c r="BA209" s="19">
        <v>1063</v>
      </c>
      <c r="BB209" s="19">
        <v>1124</v>
      </c>
      <c r="BC209" s="19">
        <v>1091</v>
      </c>
      <c r="BD209" s="19">
        <v>1078</v>
      </c>
      <c r="BE209" s="19">
        <v>1121</v>
      </c>
      <c r="BF209" s="19">
        <v>1119</v>
      </c>
      <c r="BG209" s="19">
        <v>1096</v>
      </c>
      <c r="BH209" s="19">
        <v>1033</v>
      </c>
      <c r="BI209" s="19">
        <v>975</v>
      </c>
      <c r="BJ209" s="19">
        <v>891</v>
      </c>
      <c r="BK209" s="19">
        <v>856</v>
      </c>
      <c r="BL209" s="19">
        <v>883</v>
      </c>
      <c r="BM209" s="19">
        <v>884</v>
      </c>
      <c r="BN209" s="19">
        <v>867</v>
      </c>
      <c r="BO209" s="19">
        <v>885</v>
      </c>
      <c r="BP209" s="19">
        <v>888</v>
      </c>
      <c r="BQ209" s="19">
        <v>921</v>
      </c>
      <c r="BR209" s="19">
        <v>920</v>
      </c>
      <c r="BS209" s="19">
        <v>916</v>
      </c>
      <c r="BT209" s="19">
        <v>874</v>
      </c>
      <c r="BU209" s="19">
        <v>835</v>
      </c>
      <c r="BV209" s="19">
        <v>846</v>
      </c>
      <c r="BW209" s="19">
        <v>847</v>
      </c>
      <c r="BX209" s="19">
        <v>854</v>
      </c>
      <c r="BY209" s="19">
        <v>830</v>
      </c>
      <c r="BZ209" s="19">
        <v>856</v>
      </c>
      <c r="CA209" s="19">
        <v>866</v>
      </c>
      <c r="CB209" s="19">
        <v>908</v>
      </c>
      <c r="CC209" s="19">
        <v>954</v>
      </c>
      <c r="CD209" s="19">
        <v>969</v>
      </c>
      <c r="CE209" s="19">
        <v>981</v>
      </c>
      <c r="CF209" s="19">
        <v>949</v>
      </c>
      <c r="CG209" s="19">
        <v>915</v>
      </c>
      <c r="CH209" s="49">
        <v>881</v>
      </c>
      <c r="CI209" s="49">
        <v>863</v>
      </c>
      <c r="CJ209" s="49">
        <v>866</v>
      </c>
      <c r="CK209" s="49">
        <v>844</v>
      </c>
      <c r="CL209" s="49">
        <v>842</v>
      </c>
      <c r="CM209" s="49">
        <v>857</v>
      </c>
      <c r="CN209" s="49">
        <v>865</v>
      </c>
      <c r="CO209" s="17" t="s">
        <v>255</v>
      </c>
      <c r="CT209" t="s">
        <v>256</v>
      </c>
      <c r="CV209" t="s">
        <v>255</v>
      </c>
      <c r="CX209">
        <v>31900</v>
      </c>
      <c r="CY209">
        <v>31600</v>
      </c>
      <c r="CZ209">
        <v>31400</v>
      </c>
      <c r="DA209">
        <v>30700</v>
      </c>
      <c r="DB209">
        <v>31100</v>
      </c>
      <c r="DC209">
        <v>32300</v>
      </c>
      <c r="DD209">
        <v>30800</v>
      </c>
      <c r="DE209">
        <v>29800</v>
      </c>
      <c r="DF209">
        <v>30600</v>
      </c>
      <c r="DG209">
        <v>30500</v>
      </c>
      <c r="DH209">
        <v>30600</v>
      </c>
      <c r="DI209">
        <v>30700</v>
      </c>
      <c r="DJ209">
        <v>29500</v>
      </c>
      <c r="DK209">
        <v>30300</v>
      </c>
      <c r="DL209">
        <v>29300</v>
      </c>
      <c r="DM209">
        <v>30300</v>
      </c>
      <c r="DN209">
        <v>30600</v>
      </c>
      <c r="DO209">
        <v>29400</v>
      </c>
      <c r="DP209">
        <v>31000</v>
      </c>
      <c r="DQ209">
        <v>29700</v>
      </c>
      <c r="DR209">
        <v>29700</v>
      </c>
      <c r="DS209">
        <v>28300</v>
      </c>
      <c r="DT209">
        <v>26700</v>
      </c>
      <c r="DU209">
        <v>28500</v>
      </c>
      <c r="DV209">
        <v>28600</v>
      </c>
      <c r="DW209">
        <v>32100</v>
      </c>
      <c r="DX209">
        <v>29500</v>
      </c>
      <c r="DY209" s="19"/>
      <c r="DZ209" s="19"/>
      <c r="EA209" s="19"/>
      <c r="EB209" s="19"/>
      <c r="ED209" s="31">
        <f t="shared" si="81"/>
        <v>1.8432601880877742E-2</v>
      </c>
      <c r="EE209" s="31">
        <f t="shared" si="82"/>
        <v>1.6360759493670884E-2</v>
      </c>
      <c r="EF209" s="31">
        <f t="shared" si="83"/>
        <v>1.7770700636942676E-2</v>
      </c>
      <c r="EG209" s="31">
        <f t="shared" si="84"/>
        <v>0.02</v>
      </c>
      <c r="EH209" s="31">
        <f t="shared" si="85"/>
        <v>1.9163987138263665E-2</v>
      </c>
      <c r="EI209" s="31">
        <f t="shared" si="86"/>
        <v>1.6749226006191949E-2</v>
      </c>
      <c r="EJ209" s="31">
        <f t="shared" si="87"/>
        <v>1.6623376623376623E-2</v>
      </c>
      <c r="EK209" s="31">
        <f t="shared" si="88"/>
        <v>1.5738255033557046E-2</v>
      </c>
      <c r="EL209" s="31">
        <f t="shared" si="89"/>
        <v>1.4411764705882353E-2</v>
      </c>
      <c r="EM209" s="31">
        <f t="shared" si="90"/>
        <v>1.4524590163934425E-2</v>
      </c>
      <c r="EN209" s="31">
        <f t="shared" si="91"/>
        <v>1.7516339869281045E-2</v>
      </c>
      <c r="EO209" s="31">
        <f t="shared" si="92"/>
        <v>2.5407166123778503E-2</v>
      </c>
      <c r="EP209" s="31">
        <f t="shared" si="93"/>
        <v>3.8915254237288137E-2</v>
      </c>
      <c r="EQ209" s="31">
        <f t="shared" si="94"/>
        <v>3.7821782178217821E-2</v>
      </c>
      <c r="ER209" s="31">
        <f t="shared" si="95"/>
        <v>3.627986348122867E-2</v>
      </c>
      <c r="ES209" s="31">
        <f t="shared" si="96"/>
        <v>3.5577557755775577E-2</v>
      </c>
      <c r="ET209" s="31">
        <f t="shared" si="97"/>
        <v>3.5816993464052288E-2</v>
      </c>
      <c r="EU209" s="31">
        <f t="shared" si="98"/>
        <v>3.0306122448979591E-2</v>
      </c>
      <c r="EV209" s="31">
        <f t="shared" si="99"/>
        <v>2.8516129032258065E-2</v>
      </c>
      <c r="EW209" s="31">
        <f t="shared" si="100"/>
        <v>2.9898989898989901E-2</v>
      </c>
      <c r="EX209" s="31">
        <f t="shared" si="101"/>
        <v>3.084175084175084E-2</v>
      </c>
      <c r="EY209" s="31">
        <f t="shared" si="102"/>
        <v>2.9893992932862191E-2</v>
      </c>
      <c r="EZ209" s="31">
        <f t="shared" si="103"/>
        <v>3.1086142322097377E-2</v>
      </c>
      <c r="FA209" s="31">
        <f t="shared" si="104"/>
        <v>3.1859649122807018E-2</v>
      </c>
      <c r="FB209" s="50">
        <f t="shared" si="105"/>
        <v>3.4300699300699303E-2</v>
      </c>
      <c r="FC209" s="50">
        <f t="shared" si="106"/>
        <v>2.7445482866043612E-2</v>
      </c>
      <c r="FD209" s="50">
        <f t="shared" si="107"/>
        <v>2.8610169491525422E-2</v>
      </c>
    </row>
    <row r="210" spans="1:160" ht="15" x14ac:dyDescent="0.25">
      <c r="A210" s="17" t="s">
        <v>256</v>
      </c>
      <c r="B210" s="19">
        <v>460</v>
      </c>
      <c r="C210" s="19">
        <v>478</v>
      </c>
      <c r="D210" s="19">
        <v>489</v>
      </c>
      <c r="E210" s="19">
        <v>482</v>
      </c>
      <c r="F210" s="19">
        <v>436</v>
      </c>
      <c r="G210" s="19">
        <v>434</v>
      </c>
      <c r="H210" s="19">
        <v>454</v>
      </c>
      <c r="I210" s="19">
        <v>492</v>
      </c>
      <c r="J210" s="19">
        <v>515</v>
      </c>
      <c r="K210" s="19">
        <v>510</v>
      </c>
      <c r="L210" s="19">
        <v>522</v>
      </c>
      <c r="M210" s="19">
        <v>498</v>
      </c>
      <c r="N210" s="19">
        <v>493</v>
      </c>
      <c r="O210" s="19">
        <v>489</v>
      </c>
      <c r="P210" s="19">
        <v>494</v>
      </c>
      <c r="Q210" s="19">
        <v>496</v>
      </c>
      <c r="R210" s="19">
        <v>494</v>
      </c>
      <c r="S210" s="19">
        <v>492</v>
      </c>
      <c r="T210" s="19">
        <v>510</v>
      </c>
      <c r="U210" s="19">
        <v>573</v>
      </c>
      <c r="V210" s="19">
        <v>576</v>
      </c>
      <c r="W210" s="19">
        <v>590</v>
      </c>
      <c r="X210" s="19">
        <v>587</v>
      </c>
      <c r="Y210" s="19">
        <v>541</v>
      </c>
      <c r="Z210" s="19">
        <v>493</v>
      </c>
      <c r="AA210" s="19">
        <v>508</v>
      </c>
      <c r="AB210" s="19">
        <v>522</v>
      </c>
      <c r="AC210" s="19">
        <v>503</v>
      </c>
      <c r="AD210" s="19">
        <v>473</v>
      </c>
      <c r="AE210" s="19">
        <v>450</v>
      </c>
      <c r="AF210" s="19">
        <v>432</v>
      </c>
      <c r="AG210" s="19">
        <v>453</v>
      </c>
      <c r="AH210" s="19">
        <v>448</v>
      </c>
      <c r="AI210" s="19">
        <v>446</v>
      </c>
      <c r="AJ210" s="19">
        <v>448</v>
      </c>
      <c r="AK210" s="19">
        <v>409</v>
      </c>
      <c r="AL210" s="19">
        <v>429</v>
      </c>
      <c r="AM210" s="19">
        <v>486</v>
      </c>
      <c r="AN210" s="19">
        <v>530</v>
      </c>
      <c r="AO210" s="19">
        <v>529</v>
      </c>
      <c r="AP210" s="19">
        <v>529</v>
      </c>
      <c r="AQ210" s="19">
        <v>623</v>
      </c>
      <c r="AR210" s="19">
        <v>730</v>
      </c>
      <c r="AS210" s="19">
        <v>823</v>
      </c>
      <c r="AT210" s="19">
        <v>998</v>
      </c>
      <c r="AU210" s="19">
        <v>1014</v>
      </c>
      <c r="AV210" s="19">
        <v>1057</v>
      </c>
      <c r="AW210" s="19">
        <v>1024</v>
      </c>
      <c r="AX210" s="19">
        <v>1081</v>
      </c>
      <c r="AY210" s="19">
        <v>1092</v>
      </c>
      <c r="AZ210" s="19">
        <v>1128</v>
      </c>
      <c r="BA210" s="19">
        <v>1114</v>
      </c>
      <c r="BB210" s="19">
        <v>1049</v>
      </c>
      <c r="BC210" s="19">
        <v>1019</v>
      </c>
      <c r="BD210" s="19">
        <v>1005</v>
      </c>
      <c r="BE210" s="19">
        <v>1146</v>
      </c>
      <c r="BF210" s="19">
        <v>1142</v>
      </c>
      <c r="BG210" s="19">
        <v>1088</v>
      </c>
      <c r="BH210" s="19">
        <v>1034</v>
      </c>
      <c r="BI210" s="19">
        <v>1004</v>
      </c>
      <c r="BJ210" s="19">
        <v>987</v>
      </c>
      <c r="BK210" s="19">
        <v>1007</v>
      </c>
      <c r="BL210" s="19">
        <v>1004</v>
      </c>
      <c r="BM210" s="19">
        <v>992</v>
      </c>
      <c r="BN210" s="19">
        <v>969</v>
      </c>
      <c r="BO210" s="19">
        <v>979</v>
      </c>
      <c r="BP210" s="19">
        <v>968</v>
      </c>
      <c r="BQ210" s="19">
        <v>1075</v>
      </c>
      <c r="BR210" s="19">
        <v>1090</v>
      </c>
      <c r="BS210" s="19">
        <v>1066</v>
      </c>
      <c r="BT210" s="19">
        <v>1049</v>
      </c>
      <c r="BU210" s="19">
        <v>1037</v>
      </c>
      <c r="BV210" s="19">
        <v>1004</v>
      </c>
      <c r="BW210" s="19">
        <v>1020</v>
      </c>
      <c r="BX210" s="19">
        <v>1065</v>
      </c>
      <c r="BY210" s="19">
        <v>1078</v>
      </c>
      <c r="BZ210" s="19">
        <v>1056</v>
      </c>
      <c r="CA210" s="19">
        <v>1035</v>
      </c>
      <c r="CB210" s="19">
        <v>1027</v>
      </c>
      <c r="CC210" s="19">
        <v>1088</v>
      </c>
      <c r="CD210" s="19">
        <v>1101</v>
      </c>
      <c r="CE210" s="19">
        <v>1051</v>
      </c>
      <c r="CF210" s="19">
        <v>953</v>
      </c>
      <c r="CG210" s="19">
        <v>954</v>
      </c>
      <c r="CH210" s="49">
        <v>966</v>
      </c>
      <c r="CI210" s="49">
        <v>982</v>
      </c>
      <c r="CJ210" s="49">
        <v>994</v>
      </c>
      <c r="CK210" s="49">
        <v>960</v>
      </c>
      <c r="CL210" s="49">
        <v>1009</v>
      </c>
      <c r="CM210" s="49">
        <v>954</v>
      </c>
      <c r="CN210" s="49">
        <v>921</v>
      </c>
      <c r="CO210" s="17" t="s">
        <v>256</v>
      </c>
      <c r="CT210" t="s">
        <v>257</v>
      </c>
      <c r="CV210" t="s">
        <v>256</v>
      </c>
      <c r="CX210">
        <v>35200</v>
      </c>
      <c r="CY210">
        <v>34100</v>
      </c>
      <c r="CZ210">
        <v>34700</v>
      </c>
      <c r="DA210">
        <v>36400</v>
      </c>
      <c r="DB210">
        <v>36600</v>
      </c>
      <c r="DC210">
        <v>36600</v>
      </c>
      <c r="DD210">
        <v>35700</v>
      </c>
      <c r="DE210">
        <v>33900</v>
      </c>
      <c r="DF210">
        <v>32700</v>
      </c>
      <c r="DG210">
        <v>34100</v>
      </c>
      <c r="DH210">
        <v>34700</v>
      </c>
      <c r="DI210">
        <v>33700</v>
      </c>
      <c r="DJ210">
        <v>34100</v>
      </c>
      <c r="DK210">
        <v>34300</v>
      </c>
      <c r="DL210">
        <v>33900</v>
      </c>
      <c r="DM210">
        <v>35700</v>
      </c>
      <c r="DN210">
        <v>35700</v>
      </c>
      <c r="DO210">
        <v>35500</v>
      </c>
      <c r="DP210">
        <v>35100</v>
      </c>
      <c r="DQ210">
        <v>34300</v>
      </c>
      <c r="DR210">
        <v>33600</v>
      </c>
      <c r="DS210">
        <v>33500</v>
      </c>
      <c r="DT210">
        <v>33300</v>
      </c>
      <c r="DU210">
        <v>31400</v>
      </c>
      <c r="DV210">
        <v>33300</v>
      </c>
      <c r="DW210">
        <v>33200</v>
      </c>
      <c r="DX210">
        <v>33800</v>
      </c>
      <c r="DY210" s="19"/>
      <c r="DZ210" s="19"/>
      <c r="EA210" s="19"/>
      <c r="EB210" s="19"/>
      <c r="ED210" s="31">
        <f t="shared" si="81"/>
        <v>1.4488636363636363E-2</v>
      </c>
      <c r="EE210" s="31">
        <f t="shared" si="82"/>
        <v>1.4457478005865103E-2</v>
      </c>
      <c r="EF210" s="31">
        <f t="shared" si="83"/>
        <v>1.4293948126801152E-2</v>
      </c>
      <c r="EG210" s="31">
        <f t="shared" si="84"/>
        <v>1.4010989010989012E-2</v>
      </c>
      <c r="EH210" s="31">
        <f t="shared" si="85"/>
        <v>1.6120218579234971E-2</v>
      </c>
      <c r="EI210" s="31">
        <f t="shared" si="86"/>
        <v>1.3469945355191257E-2</v>
      </c>
      <c r="EJ210" s="31">
        <f t="shared" si="87"/>
        <v>1.4089635854341736E-2</v>
      </c>
      <c r="EK210" s="31">
        <f t="shared" si="88"/>
        <v>1.2743362831858408E-2</v>
      </c>
      <c r="EL210" s="31">
        <f t="shared" si="89"/>
        <v>1.363914373088685E-2</v>
      </c>
      <c r="EM210" s="31">
        <f t="shared" si="90"/>
        <v>1.2580645161290323E-2</v>
      </c>
      <c r="EN210" s="31">
        <f t="shared" si="91"/>
        <v>1.5244956772334294E-2</v>
      </c>
      <c r="EO210" s="31">
        <f t="shared" si="92"/>
        <v>2.1661721068249259E-2</v>
      </c>
      <c r="EP210" s="31">
        <f t="shared" si="93"/>
        <v>2.9736070381231671E-2</v>
      </c>
      <c r="EQ210" s="31">
        <f t="shared" si="94"/>
        <v>3.1516034985422742E-2</v>
      </c>
      <c r="ER210" s="31">
        <f t="shared" si="95"/>
        <v>3.286135693215339E-2</v>
      </c>
      <c r="ES210" s="31">
        <f t="shared" si="96"/>
        <v>2.8151260504201681E-2</v>
      </c>
      <c r="ET210" s="31">
        <f t="shared" si="97"/>
        <v>3.0476190476190476E-2</v>
      </c>
      <c r="EU210" s="31">
        <f t="shared" si="98"/>
        <v>2.7802816901408452E-2</v>
      </c>
      <c r="EV210" s="31">
        <f t="shared" si="99"/>
        <v>2.8262108262108263E-2</v>
      </c>
      <c r="EW210" s="31">
        <f t="shared" si="100"/>
        <v>2.8221574344023323E-2</v>
      </c>
      <c r="EX210" s="31">
        <f t="shared" si="101"/>
        <v>3.1726190476190477E-2</v>
      </c>
      <c r="EY210" s="31">
        <f t="shared" si="102"/>
        <v>2.9970149253731343E-2</v>
      </c>
      <c r="EZ210" s="31">
        <f t="shared" si="103"/>
        <v>3.2372372372372372E-2</v>
      </c>
      <c r="FA210" s="31">
        <f t="shared" si="104"/>
        <v>3.270700636942675E-2</v>
      </c>
      <c r="FB210" s="50">
        <f t="shared" si="105"/>
        <v>3.1561561561561563E-2</v>
      </c>
      <c r="FC210" s="50">
        <f t="shared" si="106"/>
        <v>2.9096385542168673E-2</v>
      </c>
      <c r="FD210" s="50">
        <f t="shared" si="107"/>
        <v>2.8402366863905324E-2</v>
      </c>
    </row>
    <row r="211" spans="1:160" ht="15" x14ac:dyDescent="0.25">
      <c r="A211" s="17" t="s">
        <v>257</v>
      </c>
      <c r="B211" s="19">
        <v>10308</v>
      </c>
      <c r="C211" s="19">
        <v>10722</v>
      </c>
      <c r="D211" s="19">
        <v>10878</v>
      </c>
      <c r="E211" s="19">
        <v>10813</v>
      </c>
      <c r="F211" s="19">
        <v>10719</v>
      </c>
      <c r="G211" s="19">
        <v>10666</v>
      </c>
      <c r="H211" s="19">
        <v>10868</v>
      </c>
      <c r="I211" s="19">
        <v>11201</v>
      </c>
      <c r="J211" s="19">
        <v>11643</v>
      </c>
      <c r="K211" s="19">
        <v>11663</v>
      </c>
      <c r="L211" s="19">
        <v>11462</v>
      </c>
      <c r="M211" s="19">
        <v>11247</v>
      </c>
      <c r="N211" s="19">
        <v>11285</v>
      </c>
      <c r="O211" s="19">
        <v>11578</v>
      </c>
      <c r="P211" s="19">
        <v>11782</v>
      </c>
      <c r="Q211" s="19">
        <v>11931</v>
      </c>
      <c r="R211" s="19">
        <v>11674</v>
      </c>
      <c r="S211" s="19">
        <v>11388</v>
      </c>
      <c r="T211" s="19">
        <v>11491</v>
      </c>
      <c r="U211" s="19">
        <v>11711</v>
      </c>
      <c r="V211" s="19">
        <v>12069</v>
      </c>
      <c r="W211" s="19">
        <v>11978</v>
      </c>
      <c r="X211" s="19">
        <v>11549</v>
      </c>
      <c r="Y211" s="19">
        <v>11366</v>
      </c>
      <c r="Z211" s="19">
        <v>11125</v>
      </c>
      <c r="AA211" s="19">
        <v>11123</v>
      </c>
      <c r="AB211" s="19">
        <v>11089</v>
      </c>
      <c r="AC211" s="19">
        <v>10902</v>
      </c>
      <c r="AD211" s="19">
        <v>10595</v>
      </c>
      <c r="AE211" s="19">
        <v>10352</v>
      </c>
      <c r="AF211" s="19">
        <v>10335</v>
      </c>
      <c r="AG211" s="19">
        <v>10571</v>
      </c>
      <c r="AH211" s="19">
        <v>10820</v>
      </c>
      <c r="AI211" s="19">
        <v>10810</v>
      </c>
      <c r="AJ211" s="19">
        <v>10661</v>
      </c>
      <c r="AK211" s="19">
        <v>10748</v>
      </c>
      <c r="AL211" s="19">
        <v>10900</v>
      </c>
      <c r="AM211" s="19">
        <v>11307</v>
      </c>
      <c r="AN211" s="19">
        <v>11583</v>
      </c>
      <c r="AO211" s="19">
        <v>12074</v>
      </c>
      <c r="AP211" s="19">
        <v>12314</v>
      </c>
      <c r="AQ211" s="19">
        <v>12889</v>
      </c>
      <c r="AR211" s="19">
        <v>13642</v>
      </c>
      <c r="AS211" s="19">
        <v>14557</v>
      </c>
      <c r="AT211" s="19">
        <v>16022</v>
      </c>
      <c r="AU211" s="19">
        <v>16669</v>
      </c>
      <c r="AV211" s="19">
        <v>17116</v>
      </c>
      <c r="AW211" s="19">
        <v>17259</v>
      </c>
      <c r="AX211" s="19">
        <v>16939</v>
      </c>
      <c r="AY211" s="19">
        <v>17265</v>
      </c>
      <c r="AZ211" s="19">
        <v>17906</v>
      </c>
      <c r="BA211" s="19">
        <v>18195</v>
      </c>
      <c r="BB211" s="19">
        <v>18222</v>
      </c>
      <c r="BC211" s="19">
        <v>18119</v>
      </c>
      <c r="BD211" s="19">
        <v>17974</v>
      </c>
      <c r="BE211" s="19">
        <v>18789</v>
      </c>
      <c r="BF211" s="19">
        <v>18825</v>
      </c>
      <c r="BG211" s="19">
        <v>18353</v>
      </c>
      <c r="BH211" s="19">
        <v>18159</v>
      </c>
      <c r="BI211" s="19">
        <v>17753</v>
      </c>
      <c r="BJ211" s="19">
        <v>17423</v>
      </c>
      <c r="BK211" s="19">
        <v>17461</v>
      </c>
      <c r="BL211" s="19">
        <v>17591</v>
      </c>
      <c r="BM211" s="19">
        <v>17791</v>
      </c>
      <c r="BN211" s="19">
        <v>17482</v>
      </c>
      <c r="BO211" s="19">
        <v>17434</v>
      </c>
      <c r="BP211" s="19">
        <v>16927</v>
      </c>
      <c r="BQ211" s="19">
        <v>17615</v>
      </c>
      <c r="BR211" s="19">
        <v>18005</v>
      </c>
      <c r="BS211" s="19">
        <v>17634</v>
      </c>
      <c r="BT211" s="19">
        <v>18005</v>
      </c>
      <c r="BU211" s="19">
        <v>18006</v>
      </c>
      <c r="BV211" s="19">
        <v>18081</v>
      </c>
      <c r="BW211" s="19">
        <v>18564</v>
      </c>
      <c r="BX211" s="19">
        <v>19157</v>
      </c>
      <c r="BY211" s="19">
        <v>19450</v>
      </c>
      <c r="BZ211" s="19">
        <v>19448</v>
      </c>
      <c r="CA211" s="19">
        <v>19343</v>
      </c>
      <c r="CB211" s="19">
        <v>19380</v>
      </c>
      <c r="CC211" s="19">
        <v>19974</v>
      </c>
      <c r="CD211" s="19">
        <v>20546</v>
      </c>
      <c r="CE211" s="19">
        <v>20554</v>
      </c>
      <c r="CF211" s="19">
        <v>20263</v>
      </c>
      <c r="CG211" s="19">
        <v>19920</v>
      </c>
      <c r="CH211" s="49">
        <v>19916</v>
      </c>
      <c r="CI211" s="49">
        <v>20117</v>
      </c>
      <c r="CJ211" s="49">
        <v>20158</v>
      </c>
      <c r="CK211" s="49">
        <v>20207</v>
      </c>
      <c r="CL211" s="49">
        <v>20184</v>
      </c>
      <c r="CM211" s="49">
        <v>20073</v>
      </c>
      <c r="CN211" s="49">
        <v>19779</v>
      </c>
      <c r="CO211" s="17" t="s">
        <v>257</v>
      </c>
      <c r="CT211" t="s">
        <v>258</v>
      </c>
      <c r="CV211" t="s">
        <v>257</v>
      </c>
      <c r="CX211">
        <v>206200</v>
      </c>
      <c r="CY211">
        <v>211900</v>
      </c>
      <c r="CZ211">
        <v>216300</v>
      </c>
      <c r="DA211">
        <v>219200</v>
      </c>
      <c r="DB211">
        <v>219600</v>
      </c>
      <c r="DC211">
        <v>225900</v>
      </c>
      <c r="DD211">
        <v>225700</v>
      </c>
      <c r="DE211">
        <v>225000</v>
      </c>
      <c r="DF211">
        <v>226300</v>
      </c>
      <c r="DG211">
        <v>219200</v>
      </c>
      <c r="DH211">
        <v>225300</v>
      </c>
      <c r="DI211">
        <v>220800</v>
      </c>
      <c r="DJ211">
        <v>222100</v>
      </c>
      <c r="DK211">
        <v>229700</v>
      </c>
      <c r="DL211">
        <v>228900</v>
      </c>
      <c r="DM211">
        <v>235100</v>
      </c>
      <c r="DN211">
        <v>232100</v>
      </c>
      <c r="DO211">
        <v>234000</v>
      </c>
      <c r="DP211">
        <v>237900</v>
      </c>
      <c r="DQ211">
        <v>240300</v>
      </c>
      <c r="DR211">
        <v>237100</v>
      </c>
      <c r="DS211">
        <v>240300</v>
      </c>
      <c r="DT211">
        <v>241900</v>
      </c>
      <c r="DU211">
        <v>244000</v>
      </c>
      <c r="DV211">
        <v>248300</v>
      </c>
      <c r="DW211">
        <v>251200</v>
      </c>
      <c r="DX211">
        <v>256700</v>
      </c>
      <c r="DY211" s="19"/>
      <c r="DZ211" s="19"/>
      <c r="EA211" s="19"/>
      <c r="EB211" s="19"/>
      <c r="ED211" s="31">
        <f t="shared" si="81"/>
        <v>5.6561590688651797E-2</v>
      </c>
      <c r="EE211" s="31">
        <f t="shared" si="82"/>
        <v>5.3256252949504486E-2</v>
      </c>
      <c r="EF211" s="31">
        <f t="shared" si="83"/>
        <v>5.5159500693481273E-2</v>
      </c>
      <c r="EG211" s="31">
        <f t="shared" si="84"/>
        <v>5.2422445255474452E-2</v>
      </c>
      <c r="EH211" s="31">
        <f t="shared" si="85"/>
        <v>5.4544626593806919E-2</v>
      </c>
      <c r="EI211" s="31">
        <f t="shared" si="86"/>
        <v>4.9247454625940684E-2</v>
      </c>
      <c r="EJ211" s="31">
        <f t="shared" si="87"/>
        <v>4.8303057155516173E-2</v>
      </c>
      <c r="EK211" s="31">
        <f t="shared" si="88"/>
        <v>4.5933333333333333E-2</v>
      </c>
      <c r="EL211" s="31">
        <f t="shared" si="89"/>
        <v>4.7768448961555458E-2</v>
      </c>
      <c r="EM211" s="31">
        <f t="shared" si="90"/>
        <v>4.9726277372262775E-2</v>
      </c>
      <c r="EN211" s="31">
        <f t="shared" si="91"/>
        <v>5.3590767865068799E-2</v>
      </c>
      <c r="EO211" s="31">
        <f t="shared" si="92"/>
        <v>6.178442028985507E-2</v>
      </c>
      <c r="EP211" s="31">
        <f t="shared" si="93"/>
        <v>7.5051778478162995E-2</v>
      </c>
      <c r="EQ211" s="31">
        <f t="shared" si="94"/>
        <v>7.374401393121463E-2</v>
      </c>
      <c r="ER211" s="31">
        <f t="shared" si="95"/>
        <v>7.948885976408912E-2</v>
      </c>
      <c r="ES211" s="31">
        <f t="shared" si="96"/>
        <v>7.6452573373032753E-2</v>
      </c>
      <c r="ET211" s="31">
        <f t="shared" si="97"/>
        <v>7.9073675140025848E-2</v>
      </c>
      <c r="EU211" s="31">
        <f t="shared" si="98"/>
        <v>7.4457264957264957E-2</v>
      </c>
      <c r="EV211" s="31">
        <f t="shared" si="99"/>
        <v>7.4783522488440515E-2</v>
      </c>
      <c r="EW211" s="31">
        <f t="shared" si="100"/>
        <v>7.0441115272575947E-2</v>
      </c>
      <c r="EX211" s="31">
        <f t="shared" si="101"/>
        <v>7.437368199072121E-2</v>
      </c>
      <c r="EY211" s="31">
        <f t="shared" si="102"/>
        <v>7.5243445692883895E-2</v>
      </c>
      <c r="EZ211" s="31">
        <f t="shared" si="103"/>
        <v>8.0405126085159151E-2</v>
      </c>
      <c r="FA211" s="31">
        <f t="shared" si="104"/>
        <v>7.9426229508196722E-2</v>
      </c>
      <c r="FB211" s="50">
        <f t="shared" si="105"/>
        <v>8.2778896496173981E-2</v>
      </c>
      <c r="FC211" s="50">
        <f t="shared" si="106"/>
        <v>7.9283439490445862E-2</v>
      </c>
      <c r="FD211" s="50">
        <f t="shared" si="107"/>
        <v>7.8718348266458904E-2</v>
      </c>
    </row>
    <row r="212" spans="1:160" ht="15" x14ac:dyDescent="0.25">
      <c r="A212" s="17" t="s">
        <v>258</v>
      </c>
      <c r="B212" s="19">
        <v>1476</v>
      </c>
      <c r="C212" s="19">
        <v>1497</v>
      </c>
      <c r="D212" s="19">
        <v>1473</v>
      </c>
      <c r="E212" s="19">
        <v>1446</v>
      </c>
      <c r="F212" s="19">
        <v>1376</v>
      </c>
      <c r="G212" s="19">
        <v>1429</v>
      </c>
      <c r="H212" s="19">
        <v>1487</v>
      </c>
      <c r="I212" s="19">
        <v>1570</v>
      </c>
      <c r="J212" s="19">
        <v>1600</v>
      </c>
      <c r="K212" s="19">
        <v>1700</v>
      </c>
      <c r="L212" s="19">
        <v>1696</v>
      </c>
      <c r="M212" s="19">
        <v>1698</v>
      </c>
      <c r="N212" s="19">
        <v>1693</v>
      </c>
      <c r="O212" s="19">
        <v>1664</v>
      </c>
      <c r="P212" s="19">
        <v>1650</v>
      </c>
      <c r="Q212" s="19">
        <v>1591</v>
      </c>
      <c r="R212" s="19">
        <v>1508</v>
      </c>
      <c r="S212" s="19">
        <v>1444</v>
      </c>
      <c r="T212" s="19">
        <v>1468</v>
      </c>
      <c r="U212" s="19">
        <v>1597</v>
      </c>
      <c r="V212" s="19">
        <v>1740</v>
      </c>
      <c r="W212" s="19">
        <v>1765</v>
      </c>
      <c r="X212" s="19">
        <v>1612</v>
      </c>
      <c r="Y212" s="19">
        <v>1501</v>
      </c>
      <c r="Z212" s="19">
        <v>1457</v>
      </c>
      <c r="AA212" s="19">
        <v>1430</v>
      </c>
      <c r="AB212" s="19">
        <v>1392</v>
      </c>
      <c r="AC212" s="19">
        <v>1260</v>
      </c>
      <c r="AD212" s="19">
        <v>1221</v>
      </c>
      <c r="AE212" s="19">
        <v>1185</v>
      </c>
      <c r="AF212" s="19">
        <v>1281</v>
      </c>
      <c r="AG212" s="19">
        <v>1440</v>
      </c>
      <c r="AH212" s="19">
        <v>1501</v>
      </c>
      <c r="AI212" s="19">
        <v>1499</v>
      </c>
      <c r="AJ212" s="19">
        <v>1517</v>
      </c>
      <c r="AK212" s="19">
        <v>1409</v>
      </c>
      <c r="AL212" s="19">
        <v>1461</v>
      </c>
      <c r="AM212" s="19">
        <v>1529</v>
      </c>
      <c r="AN212" s="19">
        <v>1647</v>
      </c>
      <c r="AO212" s="19">
        <v>1637</v>
      </c>
      <c r="AP212" s="19">
        <v>1622</v>
      </c>
      <c r="AQ212" s="19">
        <v>1786</v>
      </c>
      <c r="AR212" s="19">
        <v>2004</v>
      </c>
      <c r="AS212" s="19">
        <v>2258</v>
      </c>
      <c r="AT212" s="19">
        <v>2669</v>
      </c>
      <c r="AU212" s="19">
        <v>2747</v>
      </c>
      <c r="AV212" s="19">
        <v>2752</v>
      </c>
      <c r="AW212" s="19">
        <v>2753</v>
      </c>
      <c r="AX212" s="19">
        <v>2647</v>
      </c>
      <c r="AY212" s="19">
        <v>2695</v>
      </c>
      <c r="AZ212" s="19">
        <v>2756</v>
      </c>
      <c r="BA212" s="19">
        <v>2777</v>
      </c>
      <c r="BB212" s="19">
        <v>2706</v>
      </c>
      <c r="BC212" s="19">
        <v>2747</v>
      </c>
      <c r="BD212" s="19">
        <v>2760</v>
      </c>
      <c r="BE212" s="19">
        <v>2889</v>
      </c>
      <c r="BF212" s="19">
        <v>2918</v>
      </c>
      <c r="BG212" s="19">
        <v>2860</v>
      </c>
      <c r="BH212" s="19">
        <v>2713</v>
      </c>
      <c r="BI212" s="19">
        <v>2640</v>
      </c>
      <c r="BJ212" s="19">
        <v>2466</v>
      </c>
      <c r="BK212" s="19">
        <v>2386</v>
      </c>
      <c r="BL212" s="19">
        <v>2466</v>
      </c>
      <c r="BM212" s="19">
        <v>2433</v>
      </c>
      <c r="BN212" s="19">
        <v>2315</v>
      </c>
      <c r="BO212" s="19">
        <v>2262</v>
      </c>
      <c r="BP212" s="19">
        <v>2364</v>
      </c>
      <c r="BQ212" s="19">
        <v>2450</v>
      </c>
      <c r="BR212" s="19">
        <v>2564</v>
      </c>
      <c r="BS212" s="19">
        <v>2613</v>
      </c>
      <c r="BT212" s="19">
        <v>2662</v>
      </c>
      <c r="BU212" s="19">
        <v>2652</v>
      </c>
      <c r="BV212" s="19">
        <v>2670</v>
      </c>
      <c r="BW212" s="19">
        <v>2715</v>
      </c>
      <c r="BX212" s="19">
        <v>2812</v>
      </c>
      <c r="BY212" s="19">
        <v>2812</v>
      </c>
      <c r="BZ212" s="19">
        <v>2780</v>
      </c>
      <c r="CA212" s="19">
        <v>2739</v>
      </c>
      <c r="CB212" s="19">
        <v>2763</v>
      </c>
      <c r="CC212" s="19">
        <v>3002</v>
      </c>
      <c r="CD212" s="19">
        <v>3055</v>
      </c>
      <c r="CE212" s="19">
        <v>3044</v>
      </c>
      <c r="CF212" s="19">
        <v>3044</v>
      </c>
      <c r="CG212" s="19">
        <v>3040</v>
      </c>
      <c r="CH212" s="49">
        <v>2938</v>
      </c>
      <c r="CI212" s="49">
        <v>2912</v>
      </c>
      <c r="CJ212" s="49">
        <v>2857</v>
      </c>
      <c r="CK212" s="49">
        <v>2805</v>
      </c>
      <c r="CL212" s="49">
        <v>2804</v>
      </c>
      <c r="CM212" s="49">
        <v>2748</v>
      </c>
      <c r="CN212" s="49">
        <v>2813</v>
      </c>
      <c r="CO212" s="17" t="s">
        <v>258</v>
      </c>
      <c r="CT212" t="s">
        <v>259</v>
      </c>
      <c r="CV212" t="s">
        <v>258</v>
      </c>
      <c r="CX212">
        <v>46000</v>
      </c>
      <c r="CY212">
        <v>46200</v>
      </c>
      <c r="CZ212">
        <v>47500</v>
      </c>
      <c r="DA212">
        <v>45900</v>
      </c>
      <c r="DB212">
        <v>44500</v>
      </c>
      <c r="DC212">
        <v>45100</v>
      </c>
      <c r="DD212">
        <v>45700</v>
      </c>
      <c r="DE212">
        <v>49300</v>
      </c>
      <c r="DF212">
        <v>51300</v>
      </c>
      <c r="DG212">
        <v>51200</v>
      </c>
      <c r="DH212">
        <v>49500</v>
      </c>
      <c r="DI212">
        <v>50500</v>
      </c>
      <c r="DJ212">
        <v>49900</v>
      </c>
      <c r="DK212">
        <v>49600</v>
      </c>
      <c r="DL212">
        <v>46700</v>
      </c>
      <c r="DM212">
        <v>44800</v>
      </c>
      <c r="DN212">
        <v>45400</v>
      </c>
      <c r="DO212">
        <v>46300</v>
      </c>
      <c r="DP212">
        <v>49000</v>
      </c>
      <c r="DQ212">
        <v>48100</v>
      </c>
      <c r="DR212">
        <v>45700</v>
      </c>
      <c r="DS212">
        <v>44900</v>
      </c>
      <c r="DT212">
        <v>46300</v>
      </c>
      <c r="DU212">
        <v>46900</v>
      </c>
      <c r="DV212">
        <v>44800</v>
      </c>
      <c r="DW212">
        <v>46300</v>
      </c>
      <c r="DX212">
        <v>45700</v>
      </c>
      <c r="DY212" s="19"/>
      <c r="DZ212" s="19"/>
      <c r="EA212" s="19"/>
      <c r="EB212" s="19"/>
      <c r="ED212" s="31">
        <f t="shared" si="81"/>
        <v>3.6956521739130437E-2</v>
      </c>
      <c r="EE212" s="31">
        <f t="shared" si="82"/>
        <v>3.6645021645021647E-2</v>
      </c>
      <c r="EF212" s="31">
        <f t="shared" si="83"/>
        <v>3.3494736842105265E-2</v>
      </c>
      <c r="EG212" s="31">
        <f t="shared" si="84"/>
        <v>3.1982570806100216E-2</v>
      </c>
      <c r="EH212" s="31">
        <f t="shared" si="85"/>
        <v>3.966292134831461E-2</v>
      </c>
      <c r="EI212" s="31">
        <f t="shared" si="86"/>
        <v>3.2305986696230596E-2</v>
      </c>
      <c r="EJ212" s="31">
        <f t="shared" si="87"/>
        <v>2.7571115973741796E-2</v>
      </c>
      <c r="EK212" s="31">
        <f t="shared" si="88"/>
        <v>2.5983772819472617E-2</v>
      </c>
      <c r="EL212" s="31">
        <f t="shared" si="89"/>
        <v>2.9220272904483431E-2</v>
      </c>
      <c r="EM212" s="31">
        <f t="shared" si="90"/>
        <v>2.8535156249999999E-2</v>
      </c>
      <c r="EN212" s="31">
        <f t="shared" si="91"/>
        <v>3.307070707070707E-2</v>
      </c>
      <c r="EO212" s="31">
        <f t="shared" si="92"/>
        <v>3.9683168316831684E-2</v>
      </c>
      <c r="EP212" s="31">
        <f t="shared" si="93"/>
        <v>5.5050100200400805E-2</v>
      </c>
      <c r="EQ212" s="31">
        <f t="shared" si="94"/>
        <v>5.3366935483870968E-2</v>
      </c>
      <c r="ER212" s="31">
        <f t="shared" si="95"/>
        <v>5.9464668094218416E-2</v>
      </c>
      <c r="ES212" s="31">
        <f t="shared" si="96"/>
        <v>6.160714285714286E-2</v>
      </c>
      <c r="ET212" s="31">
        <f t="shared" si="97"/>
        <v>6.2995594713656386E-2</v>
      </c>
      <c r="EU212" s="31">
        <f t="shared" si="98"/>
        <v>5.3261339092872569E-2</v>
      </c>
      <c r="EV212" s="31">
        <f t="shared" si="99"/>
        <v>4.9653061224489793E-2</v>
      </c>
      <c r="EW212" s="31">
        <f t="shared" si="100"/>
        <v>4.9147609147609149E-2</v>
      </c>
      <c r="EX212" s="31">
        <f t="shared" si="101"/>
        <v>5.7177242888402625E-2</v>
      </c>
      <c r="EY212" s="31">
        <f t="shared" si="102"/>
        <v>5.9465478841870825E-2</v>
      </c>
      <c r="EZ212" s="31">
        <f t="shared" si="103"/>
        <v>6.0734341252699782E-2</v>
      </c>
      <c r="FA212" s="31">
        <f t="shared" si="104"/>
        <v>5.8912579957356076E-2</v>
      </c>
      <c r="FB212" s="50">
        <f t="shared" si="105"/>
        <v>6.7946428571428574E-2</v>
      </c>
      <c r="FC212" s="50">
        <f t="shared" si="106"/>
        <v>6.3455723542116635E-2</v>
      </c>
      <c r="FD212" s="50">
        <f t="shared" si="107"/>
        <v>6.137855579868709E-2</v>
      </c>
    </row>
    <row r="213" spans="1:160" ht="15" x14ac:dyDescent="0.25">
      <c r="A213" s="17" t="s">
        <v>259</v>
      </c>
      <c r="B213" s="19">
        <v>3678</v>
      </c>
      <c r="C213" s="19">
        <v>3693</v>
      </c>
      <c r="D213" s="19">
        <v>3741</v>
      </c>
      <c r="E213" s="19">
        <v>3794</v>
      </c>
      <c r="F213" s="19">
        <v>3972</v>
      </c>
      <c r="G213" s="19">
        <v>4022</v>
      </c>
      <c r="H213" s="19">
        <v>4104</v>
      </c>
      <c r="I213" s="19">
        <v>4411</v>
      </c>
      <c r="J213" s="19">
        <v>4653</v>
      </c>
      <c r="K213" s="19">
        <v>4643</v>
      </c>
      <c r="L213" s="19">
        <v>4722</v>
      </c>
      <c r="M213" s="19">
        <v>4691</v>
      </c>
      <c r="N213" s="19">
        <v>4553</v>
      </c>
      <c r="O213" s="19">
        <v>4494</v>
      </c>
      <c r="P213" s="19">
        <v>4509</v>
      </c>
      <c r="Q213" s="19">
        <v>4493</v>
      </c>
      <c r="R213" s="19">
        <v>4418</v>
      </c>
      <c r="S213" s="19">
        <v>4443</v>
      </c>
      <c r="T213" s="19">
        <v>4239</v>
      </c>
      <c r="U213" s="19">
        <v>4387</v>
      </c>
      <c r="V213" s="19">
        <v>4359</v>
      </c>
      <c r="W213" s="19">
        <v>4237</v>
      </c>
      <c r="X213" s="19">
        <v>4213</v>
      </c>
      <c r="Y213" s="19">
        <v>3999</v>
      </c>
      <c r="Z213" s="19">
        <v>3761</v>
      </c>
      <c r="AA213" s="19">
        <v>3695</v>
      </c>
      <c r="AB213" s="19">
        <v>3702</v>
      </c>
      <c r="AC213" s="19">
        <v>3612</v>
      </c>
      <c r="AD213" s="19">
        <v>3536</v>
      </c>
      <c r="AE213" s="19">
        <v>3377</v>
      </c>
      <c r="AF213" s="19">
        <v>3316</v>
      </c>
      <c r="AG213" s="19">
        <v>3464</v>
      </c>
      <c r="AH213" s="19">
        <v>3637</v>
      </c>
      <c r="AI213" s="19">
        <v>3830</v>
      </c>
      <c r="AJ213" s="19">
        <v>3681</v>
      </c>
      <c r="AK213" s="19">
        <v>3550</v>
      </c>
      <c r="AL213" s="19">
        <v>3602</v>
      </c>
      <c r="AM213" s="19">
        <v>3733</v>
      </c>
      <c r="AN213" s="19">
        <v>3891</v>
      </c>
      <c r="AO213" s="19">
        <v>3987</v>
      </c>
      <c r="AP213" s="19">
        <v>4188</v>
      </c>
      <c r="AQ213" s="19">
        <v>4507</v>
      </c>
      <c r="AR213" s="19">
        <v>4950</v>
      </c>
      <c r="AS213" s="19">
        <v>5501</v>
      </c>
      <c r="AT213" s="19">
        <v>6360</v>
      </c>
      <c r="AU213" s="19">
        <v>6635</v>
      </c>
      <c r="AV213" s="19">
        <v>6808</v>
      </c>
      <c r="AW213" s="19">
        <v>7020</v>
      </c>
      <c r="AX213" s="19">
        <v>6891</v>
      </c>
      <c r="AY213" s="19">
        <v>7111</v>
      </c>
      <c r="AZ213" s="19">
        <v>7161</v>
      </c>
      <c r="BA213" s="19">
        <v>7194</v>
      </c>
      <c r="BB213" s="19">
        <v>7264</v>
      </c>
      <c r="BC213" s="19">
        <v>7307</v>
      </c>
      <c r="BD213" s="19">
        <v>7303</v>
      </c>
      <c r="BE213" s="19">
        <v>7659</v>
      </c>
      <c r="BF213" s="19">
        <v>7596</v>
      </c>
      <c r="BG213" s="19">
        <v>7446</v>
      </c>
      <c r="BH213" s="19">
        <v>7271</v>
      </c>
      <c r="BI213" s="19">
        <v>6954</v>
      </c>
      <c r="BJ213" s="19">
        <v>6525</v>
      </c>
      <c r="BK213" s="19">
        <v>6434</v>
      </c>
      <c r="BL213" s="19">
        <v>6328</v>
      </c>
      <c r="BM213" s="19">
        <v>6173</v>
      </c>
      <c r="BN213" s="19">
        <v>6052</v>
      </c>
      <c r="BO213" s="19">
        <v>6001</v>
      </c>
      <c r="BP213" s="19">
        <v>6173</v>
      </c>
      <c r="BQ213" s="19">
        <v>6508</v>
      </c>
      <c r="BR213" s="19">
        <v>6678</v>
      </c>
      <c r="BS213" s="19">
        <v>6654</v>
      </c>
      <c r="BT213" s="19">
        <v>6764</v>
      </c>
      <c r="BU213" s="19">
        <v>6755</v>
      </c>
      <c r="BV213" s="19">
        <v>6674</v>
      </c>
      <c r="BW213" s="19">
        <v>6887</v>
      </c>
      <c r="BX213" s="19">
        <v>6978</v>
      </c>
      <c r="BY213" s="19">
        <v>7120</v>
      </c>
      <c r="BZ213" s="19">
        <v>7118</v>
      </c>
      <c r="CA213" s="19">
        <v>7139</v>
      </c>
      <c r="CB213" s="19">
        <v>7147</v>
      </c>
      <c r="CC213" s="19">
        <v>7416</v>
      </c>
      <c r="CD213" s="19">
        <v>7649</v>
      </c>
      <c r="CE213" s="19">
        <v>7541</v>
      </c>
      <c r="CF213" s="19">
        <v>7410</v>
      </c>
      <c r="CG213" s="19">
        <v>7308</v>
      </c>
      <c r="CH213" s="49">
        <v>7145</v>
      </c>
      <c r="CI213" s="49">
        <v>7203</v>
      </c>
      <c r="CJ213" s="49">
        <v>7141</v>
      </c>
      <c r="CK213" s="49">
        <v>6938</v>
      </c>
      <c r="CL213" s="49">
        <v>6948</v>
      </c>
      <c r="CM213" s="49">
        <v>6808</v>
      </c>
      <c r="CN213" s="49">
        <v>6655</v>
      </c>
      <c r="CO213" s="17" t="s">
        <v>259</v>
      </c>
      <c r="CT213" t="s">
        <v>260</v>
      </c>
      <c r="CV213" t="s">
        <v>259</v>
      </c>
      <c r="CX213">
        <v>128100</v>
      </c>
      <c r="CY213">
        <v>129700</v>
      </c>
      <c r="CZ213">
        <v>130700</v>
      </c>
      <c r="DA213">
        <v>129700</v>
      </c>
      <c r="DB213">
        <v>129300</v>
      </c>
      <c r="DC213">
        <v>129900</v>
      </c>
      <c r="DD213">
        <v>129000</v>
      </c>
      <c r="DE213">
        <v>131600</v>
      </c>
      <c r="DF213">
        <v>133400</v>
      </c>
      <c r="DG213">
        <v>131700</v>
      </c>
      <c r="DH213">
        <v>130100</v>
      </c>
      <c r="DI213">
        <v>129400</v>
      </c>
      <c r="DJ213">
        <v>129200</v>
      </c>
      <c r="DK213">
        <v>129200</v>
      </c>
      <c r="DL213">
        <v>130500</v>
      </c>
      <c r="DM213">
        <v>128900</v>
      </c>
      <c r="DN213">
        <v>127100</v>
      </c>
      <c r="DO213">
        <v>124400</v>
      </c>
      <c r="DP213">
        <v>123300</v>
      </c>
      <c r="DQ213">
        <v>125300</v>
      </c>
      <c r="DR213">
        <v>127100</v>
      </c>
      <c r="DS213">
        <v>127900</v>
      </c>
      <c r="DT213">
        <v>128100</v>
      </c>
      <c r="DU213">
        <v>128400</v>
      </c>
      <c r="DV213">
        <v>128800</v>
      </c>
      <c r="DW213">
        <v>129300</v>
      </c>
      <c r="DX213">
        <v>128600</v>
      </c>
      <c r="DY213" s="19"/>
      <c r="DZ213" s="19"/>
      <c r="EA213" s="19"/>
      <c r="EB213" s="19"/>
      <c r="ED213" s="31">
        <f t="shared" si="81"/>
        <v>3.6245120999219359E-2</v>
      </c>
      <c r="EE213" s="31">
        <f t="shared" si="82"/>
        <v>3.5104086353122593E-2</v>
      </c>
      <c r="EF213" s="31">
        <f t="shared" si="83"/>
        <v>3.4376434583014537E-2</v>
      </c>
      <c r="EG213" s="31">
        <f t="shared" si="84"/>
        <v>3.2683114880493448E-2</v>
      </c>
      <c r="EH213" s="31">
        <f t="shared" si="85"/>
        <v>3.2768754833720028E-2</v>
      </c>
      <c r="EI213" s="31">
        <f t="shared" si="86"/>
        <v>2.8953040800615858E-2</v>
      </c>
      <c r="EJ213" s="31">
        <f t="shared" si="87"/>
        <v>2.8000000000000001E-2</v>
      </c>
      <c r="EK213" s="31">
        <f t="shared" si="88"/>
        <v>2.5197568389057751E-2</v>
      </c>
      <c r="EL213" s="31">
        <f t="shared" si="89"/>
        <v>2.8710644677661171E-2</v>
      </c>
      <c r="EM213" s="31">
        <f t="shared" si="90"/>
        <v>2.7350037965072134E-2</v>
      </c>
      <c r="EN213" s="31">
        <f t="shared" si="91"/>
        <v>3.0645657186779401E-2</v>
      </c>
      <c r="EO213" s="31">
        <f t="shared" si="92"/>
        <v>3.8253477588871716E-2</v>
      </c>
      <c r="EP213" s="31">
        <f t="shared" si="93"/>
        <v>5.1354489164086685E-2</v>
      </c>
      <c r="EQ213" s="31">
        <f t="shared" si="94"/>
        <v>5.3335913312693502E-2</v>
      </c>
      <c r="ER213" s="31">
        <f t="shared" si="95"/>
        <v>5.5126436781609195E-2</v>
      </c>
      <c r="ES213" s="31">
        <f t="shared" si="96"/>
        <v>5.6656322730799069E-2</v>
      </c>
      <c r="ET213" s="31">
        <f t="shared" si="97"/>
        <v>5.8583792289535801E-2</v>
      </c>
      <c r="EU213" s="31">
        <f t="shared" si="98"/>
        <v>5.2451768488745984E-2</v>
      </c>
      <c r="EV213" s="31">
        <f t="shared" si="99"/>
        <v>5.0064882400648825E-2</v>
      </c>
      <c r="EW213" s="31">
        <f t="shared" si="100"/>
        <v>4.9265762170790102E-2</v>
      </c>
      <c r="EX213" s="31">
        <f t="shared" si="101"/>
        <v>5.2352478363493313E-2</v>
      </c>
      <c r="EY213" s="31">
        <f t="shared" si="102"/>
        <v>5.2181391712275212E-2</v>
      </c>
      <c r="EZ213" s="31">
        <f t="shared" si="103"/>
        <v>5.5581576893052306E-2</v>
      </c>
      <c r="FA213" s="31">
        <f t="shared" si="104"/>
        <v>5.5661993769470404E-2</v>
      </c>
      <c r="FB213" s="50">
        <f t="shared" si="105"/>
        <v>5.8548136645962735E-2</v>
      </c>
      <c r="FC213" s="50">
        <f t="shared" si="106"/>
        <v>5.525908739365816E-2</v>
      </c>
      <c r="FD213" s="50">
        <f t="shared" si="107"/>
        <v>5.3950233281493003E-2</v>
      </c>
    </row>
    <row r="214" spans="1:160" ht="15" x14ac:dyDescent="0.25">
      <c r="A214" s="17" t="s">
        <v>260</v>
      </c>
      <c r="B214" s="19">
        <v>292</v>
      </c>
      <c r="C214" s="19">
        <v>288</v>
      </c>
      <c r="D214" s="19">
        <v>334</v>
      </c>
      <c r="E214" s="19">
        <v>305</v>
      </c>
      <c r="F214" s="19">
        <v>329</v>
      </c>
      <c r="G214" s="19">
        <v>352</v>
      </c>
      <c r="H214" s="19">
        <v>365</v>
      </c>
      <c r="I214" s="19">
        <v>378</v>
      </c>
      <c r="J214" s="19">
        <v>421</v>
      </c>
      <c r="K214" s="19">
        <v>381</v>
      </c>
      <c r="L214" s="19">
        <v>387</v>
      </c>
      <c r="M214" s="19">
        <v>383</v>
      </c>
      <c r="N214" s="19">
        <v>373</v>
      </c>
      <c r="O214" s="19">
        <v>370</v>
      </c>
      <c r="P214" s="19">
        <v>371</v>
      </c>
      <c r="Q214" s="19">
        <v>375</v>
      </c>
      <c r="R214" s="19">
        <v>333</v>
      </c>
      <c r="S214" s="19">
        <v>325</v>
      </c>
      <c r="T214" s="19">
        <v>336</v>
      </c>
      <c r="U214" s="19">
        <v>393</v>
      </c>
      <c r="V214" s="19">
        <v>408</v>
      </c>
      <c r="W214" s="19">
        <v>382</v>
      </c>
      <c r="X214" s="19">
        <v>360</v>
      </c>
      <c r="Y214" s="19">
        <v>374</v>
      </c>
      <c r="Z214" s="19">
        <v>347</v>
      </c>
      <c r="AA214" s="19">
        <v>332</v>
      </c>
      <c r="AB214" s="19">
        <v>359</v>
      </c>
      <c r="AC214" s="19">
        <v>303</v>
      </c>
      <c r="AD214" s="19">
        <v>296</v>
      </c>
      <c r="AE214" s="19">
        <v>287</v>
      </c>
      <c r="AF214" s="19">
        <v>285</v>
      </c>
      <c r="AG214" s="19">
        <v>289</v>
      </c>
      <c r="AH214" s="19">
        <v>283</v>
      </c>
      <c r="AI214" s="19">
        <v>269</v>
      </c>
      <c r="AJ214" s="19">
        <v>242</v>
      </c>
      <c r="AK214" s="19">
        <v>274</v>
      </c>
      <c r="AL214" s="19">
        <v>292</v>
      </c>
      <c r="AM214" s="19">
        <v>328</v>
      </c>
      <c r="AN214" s="19">
        <v>386</v>
      </c>
      <c r="AO214" s="19">
        <v>363</v>
      </c>
      <c r="AP214" s="19">
        <v>374</v>
      </c>
      <c r="AQ214" s="19">
        <v>447</v>
      </c>
      <c r="AR214" s="19">
        <v>534</v>
      </c>
      <c r="AS214" s="19">
        <v>679</v>
      </c>
      <c r="AT214" s="19">
        <v>809</v>
      </c>
      <c r="AU214" s="19">
        <v>874</v>
      </c>
      <c r="AV214" s="19">
        <v>899</v>
      </c>
      <c r="AW214" s="19">
        <v>878</v>
      </c>
      <c r="AX214" s="19">
        <v>868</v>
      </c>
      <c r="AY214" s="19">
        <v>890</v>
      </c>
      <c r="AZ214" s="19">
        <v>842</v>
      </c>
      <c r="BA214" s="19">
        <v>778</v>
      </c>
      <c r="BB214" s="19">
        <v>776</v>
      </c>
      <c r="BC214" s="19">
        <v>719</v>
      </c>
      <c r="BD214" s="19">
        <v>728</v>
      </c>
      <c r="BE214" s="19">
        <v>794</v>
      </c>
      <c r="BF214" s="19">
        <v>773</v>
      </c>
      <c r="BG214" s="19">
        <v>763</v>
      </c>
      <c r="BH214" s="19">
        <v>756</v>
      </c>
      <c r="BI214" s="19">
        <v>694</v>
      </c>
      <c r="BJ214" s="19">
        <v>671</v>
      </c>
      <c r="BK214" s="19">
        <v>627</v>
      </c>
      <c r="BL214" s="19">
        <v>619</v>
      </c>
      <c r="BM214" s="19">
        <v>573</v>
      </c>
      <c r="BN214" s="19">
        <v>526</v>
      </c>
      <c r="BO214" s="19">
        <v>565</v>
      </c>
      <c r="BP214" s="19">
        <v>578</v>
      </c>
      <c r="BQ214" s="19">
        <v>646</v>
      </c>
      <c r="BR214" s="19">
        <v>713</v>
      </c>
      <c r="BS214" s="19">
        <v>643</v>
      </c>
      <c r="BT214" s="19">
        <v>650</v>
      </c>
      <c r="BU214" s="19">
        <v>652</v>
      </c>
      <c r="BV214" s="19">
        <v>638</v>
      </c>
      <c r="BW214" s="19">
        <v>677</v>
      </c>
      <c r="BX214" s="19">
        <v>697</v>
      </c>
      <c r="BY214" s="19">
        <v>670</v>
      </c>
      <c r="BZ214" s="19">
        <v>658</v>
      </c>
      <c r="CA214" s="19">
        <v>682</v>
      </c>
      <c r="CB214" s="19">
        <v>673</v>
      </c>
      <c r="CC214" s="19">
        <v>735</v>
      </c>
      <c r="CD214" s="19">
        <v>775</v>
      </c>
      <c r="CE214" s="19">
        <v>803</v>
      </c>
      <c r="CF214" s="19">
        <v>756</v>
      </c>
      <c r="CG214" s="19">
        <v>724</v>
      </c>
      <c r="CH214" s="49">
        <v>694</v>
      </c>
      <c r="CI214" s="49">
        <v>707</v>
      </c>
      <c r="CJ214" s="49">
        <v>720</v>
      </c>
      <c r="CK214" s="49">
        <v>697</v>
      </c>
      <c r="CL214" s="49">
        <v>710</v>
      </c>
      <c r="CM214" s="49">
        <v>675</v>
      </c>
      <c r="CN214" s="49">
        <v>680</v>
      </c>
      <c r="CO214" s="17" t="s">
        <v>260</v>
      </c>
      <c r="CT214" t="s">
        <v>261</v>
      </c>
      <c r="CV214" t="s">
        <v>260</v>
      </c>
      <c r="CX214">
        <v>25800</v>
      </c>
      <c r="CY214">
        <v>25800</v>
      </c>
      <c r="CZ214">
        <v>26500</v>
      </c>
      <c r="DA214">
        <v>25300</v>
      </c>
      <c r="DB214">
        <v>25500</v>
      </c>
      <c r="DC214">
        <v>25500</v>
      </c>
      <c r="DD214">
        <v>25700</v>
      </c>
      <c r="DE214">
        <v>25600</v>
      </c>
      <c r="DF214">
        <v>25800</v>
      </c>
      <c r="DG214">
        <v>26000</v>
      </c>
      <c r="DH214">
        <v>25100</v>
      </c>
      <c r="DI214">
        <v>25800</v>
      </c>
      <c r="DJ214">
        <v>24700</v>
      </c>
      <c r="DK214">
        <v>24100</v>
      </c>
      <c r="DL214">
        <v>24100</v>
      </c>
      <c r="DM214">
        <v>23800</v>
      </c>
      <c r="DN214">
        <v>24200</v>
      </c>
      <c r="DO214">
        <v>24700</v>
      </c>
      <c r="DP214">
        <v>24000</v>
      </c>
      <c r="DQ214">
        <v>23400</v>
      </c>
      <c r="DR214">
        <v>23600</v>
      </c>
      <c r="DS214">
        <v>23400</v>
      </c>
      <c r="DT214">
        <v>24800</v>
      </c>
      <c r="DU214">
        <v>25700</v>
      </c>
      <c r="DV214">
        <v>27200</v>
      </c>
      <c r="DW214">
        <v>26500</v>
      </c>
      <c r="DX214">
        <v>26500</v>
      </c>
      <c r="DY214" s="19"/>
      <c r="DZ214" s="19"/>
      <c r="EA214" s="19"/>
      <c r="EB214" s="19"/>
      <c r="ED214" s="31">
        <f t="shared" si="81"/>
        <v>1.4767441860465117E-2</v>
      </c>
      <c r="EE214" s="31">
        <f t="shared" si="82"/>
        <v>1.4457364341085271E-2</v>
      </c>
      <c r="EF214" s="31">
        <f t="shared" si="83"/>
        <v>1.4150943396226415E-2</v>
      </c>
      <c r="EG214" s="31">
        <f t="shared" si="84"/>
        <v>1.3280632411067193E-2</v>
      </c>
      <c r="EH214" s="31">
        <f t="shared" si="85"/>
        <v>1.4980392156862745E-2</v>
      </c>
      <c r="EI214" s="31">
        <f t="shared" si="86"/>
        <v>1.3607843137254902E-2</v>
      </c>
      <c r="EJ214" s="31">
        <f t="shared" si="87"/>
        <v>1.1789883268482491E-2</v>
      </c>
      <c r="EK214" s="31">
        <f t="shared" si="88"/>
        <v>1.11328125E-2</v>
      </c>
      <c r="EL214" s="31">
        <f t="shared" si="89"/>
        <v>1.0426356589147286E-2</v>
      </c>
      <c r="EM214" s="31">
        <f t="shared" si="90"/>
        <v>1.123076923076923E-2</v>
      </c>
      <c r="EN214" s="31">
        <f t="shared" si="91"/>
        <v>1.446215139442231E-2</v>
      </c>
      <c r="EO214" s="31">
        <f t="shared" si="92"/>
        <v>2.069767441860465E-2</v>
      </c>
      <c r="EP214" s="31">
        <f t="shared" si="93"/>
        <v>3.5384615384615382E-2</v>
      </c>
      <c r="EQ214" s="31">
        <f t="shared" si="94"/>
        <v>3.6016597510373442E-2</v>
      </c>
      <c r="ER214" s="31">
        <f t="shared" si="95"/>
        <v>3.2282157676348545E-2</v>
      </c>
      <c r="ES214" s="31">
        <f t="shared" si="96"/>
        <v>3.0588235294117649E-2</v>
      </c>
      <c r="ET214" s="31">
        <f t="shared" si="97"/>
        <v>3.1528925619834711E-2</v>
      </c>
      <c r="EU214" s="31">
        <f t="shared" si="98"/>
        <v>2.7165991902834009E-2</v>
      </c>
      <c r="EV214" s="31">
        <f t="shared" si="99"/>
        <v>2.3875E-2</v>
      </c>
      <c r="EW214" s="31">
        <f t="shared" si="100"/>
        <v>2.4700854700854702E-2</v>
      </c>
      <c r="EX214" s="31">
        <f t="shared" si="101"/>
        <v>2.7245762711864407E-2</v>
      </c>
      <c r="EY214" s="31">
        <f t="shared" si="102"/>
        <v>2.7264957264957264E-2</v>
      </c>
      <c r="EZ214" s="31">
        <f t="shared" si="103"/>
        <v>2.7016129032258064E-2</v>
      </c>
      <c r="FA214" s="31">
        <f t="shared" si="104"/>
        <v>2.6186770428015566E-2</v>
      </c>
      <c r="FB214" s="50">
        <f t="shared" si="105"/>
        <v>2.9522058823529412E-2</v>
      </c>
      <c r="FC214" s="50">
        <f t="shared" si="106"/>
        <v>2.6188679245283019E-2</v>
      </c>
      <c r="FD214" s="50">
        <f t="shared" si="107"/>
        <v>2.6301886792452829E-2</v>
      </c>
    </row>
    <row r="215" spans="1:160" ht="15" x14ac:dyDescent="0.25">
      <c r="A215" s="17" t="s">
        <v>261</v>
      </c>
      <c r="B215" s="19">
        <v>721</v>
      </c>
      <c r="C215" s="19">
        <v>688</v>
      </c>
      <c r="D215" s="19">
        <v>700</v>
      </c>
      <c r="E215" s="19">
        <v>746</v>
      </c>
      <c r="F215" s="19">
        <v>678</v>
      </c>
      <c r="G215" s="19">
        <v>678</v>
      </c>
      <c r="H215" s="19">
        <v>682</v>
      </c>
      <c r="I215" s="19">
        <v>752</v>
      </c>
      <c r="J215" s="19">
        <v>853</v>
      </c>
      <c r="K215" s="19">
        <v>867</v>
      </c>
      <c r="L215" s="19">
        <v>888</v>
      </c>
      <c r="M215" s="19">
        <v>854</v>
      </c>
      <c r="N215" s="19">
        <v>789</v>
      </c>
      <c r="O215" s="19">
        <v>786</v>
      </c>
      <c r="P215" s="19">
        <v>812</v>
      </c>
      <c r="Q215" s="19">
        <v>817</v>
      </c>
      <c r="R215" s="19">
        <v>771</v>
      </c>
      <c r="S215" s="19">
        <v>750</v>
      </c>
      <c r="T215" s="19">
        <v>819</v>
      </c>
      <c r="U215" s="19">
        <v>810</v>
      </c>
      <c r="V215" s="19">
        <v>875</v>
      </c>
      <c r="W215" s="19">
        <v>802</v>
      </c>
      <c r="X215" s="19">
        <v>841</v>
      </c>
      <c r="Y215" s="19">
        <v>732</v>
      </c>
      <c r="Z215" s="19">
        <v>675</v>
      </c>
      <c r="AA215" s="19">
        <v>658</v>
      </c>
      <c r="AB215" s="19">
        <v>712</v>
      </c>
      <c r="AC215" s="19">
        <v>638</v>
      </c>
      <c r="AD215" s="19">
        <v>601</v>
      </c>
      <c r="AE215" s="19">
        <v>668</v>
      </c>
      <c r="AF215" s="19">
        <v>614</v>
      </c>
      <c r="AG215" s="19">
        <v>695</v>
      </c>
      <c r="AH215" s="19">
        <v>749</v>
      </c>
      <c r="AI215" s="19">
        <v>700</v>
      </c>
      <c r="AJ215" s="19">
        <v>694</v>
      </c>
      <c r="AK215" s="19">
        <v>825</v>
      </c>
      <c r="AL215" s="19">
        <v>793</v>
      </c>
      <c r="AM215" s="19">
        <v>836</v>
      </c>
      <c r="AN215" s="19">
        <v>855</v>
      </c>
      <c r="AO215" s="19">
        <v>916</v>
      </c>
      <c r="AP215" s="19">
        <v>974</v>
      </c>
      <c r="AQ215" s="19">
        <v>1138</v>
      </c>
      <c r="AR215" s="19">
        <v>1259</v>
      </c>
      <c r="AS215" s="19">
        <v>1451</v>
      </c>
      <c r="AT215" s="19">
        <v>1637</v>
      </c>
      <c r="AU215" s="19">
        <v>1734</v>
      </c>
      <c r="AV215" s="19">
        <v>1753</v>
      </c>
      <c r="AW215" s="19">
        <v>1715</v>
      </c>
      <c r="AX215" s="19">
        <v>1694</v>
      </c>
      <c r="AY215" s="19">
        <v>1711</v>
      </c>
      <c r="AZ215" s="19">
        <v>1772</v>
      </c>
      <c r="BA215" s="19">
        <v>1675</v>
      </c>
      <c r="BB215" s="19">
        <v>1608</v>
      </c>
      <c r="BC215" s="19">
        <v>1591</v>
      </c>
      <c r="BD215" s="19">
        <v>1582</v>
      </c>
      <c r="BE215" s="19">
        <v>1728</v>
      </c>
      <c r="BF215" s="19">
        <v>1780</v>
      </c>
      <c r="BG215" s="19">
        <v>1711</v>
      </c>
      <c r="BH215" s="19">
        <v>1645</v>
      </c>
      <c r="BI215" s="19">
        <v>1529</v>
      </c>
      <c r="BJ215" s="19">
        <v>1454</v>
      </c>
      <c r="BK215" s="19">
        <v>1407</v>
      </c>
      <c r="BL215" s="19">
        <v>1494</v>
      </c>
      <c r="BM215" s="19">
        <v>1495</v>
      </c>
      <c r="BN215" s="19">
        <v>1432</v>
      </c>
      <c r="BO215" s="19">
        <v>1400</v>
      </c>
      <c r="BP215" s="19">
        <v>1338</v>
      </c>
      <c r="BQ215" s="19">
        <v>1436</v>
      </c>
      <c r="BR215" s="19">
        <v>1522</v>
      </c>
      <c r="BS215" s="19">
        <v>1542</v>
      </c>
      <c r="BT215" s="19">
        <v>1499</v>
      </c>
      <c r="BU215" s="19">
        <v>1390</v>
      </c>
      <c r="BV215" s="19">
        <v>1350</v>
      </c>
      <c r="BW215" s="19">
        <v>1389</v>
      </c>
      <c r="BX215" s="19">
        <v>1448</v>
      </c>
      <c r="BY215" s="19">
        <v>1481</v>
      </c>
      <c r="BZ215" s="19">
        <v>1488</v>
      </c>
      <c r="CA215" s="19">
        <v>1511</v>
      </c>
      <c r="CB215" s="19">
        <v>1493</v>
      </c>
      <c r="CC215" s="19">
        <v>1606</v>
      </c>
      <c r="CD215" s="19">
        <v>1691</v>
      </c>
      <c r="CE215" s="19">
        <v>1656</v>
      </c>
      <c r="CF215" s="19">
        <v>1605</v>
      </c>
      <c r="CG215" s="19">
        <v>1541</v>
      </c>
      <c r="CH215" s="49">
        <v>1375</v>
      </c>
      <c r="CI215" s="49">
        <v>1399</v>
      </c>
      <c r="CJ215" s="49">
        <v>1400</v>
      </c>
      <c r="CK215" s="49">
        <v>1354</v>
      </c>
      <c r="CL215" s="49">
        <v>1349</v>
      </c>
      <c r="CM215" s="49">
        <v>1322</v>
      </c>
      <c r="CN215" s="49">
        <v>1181</v>
      </c>
      <c r="CO215" s="17" t="s">
        <v>261</v>
      </c>
      <c r="CT215" t="s">
        <v>262</v>
      </c>
      <c r="CV215" t="s">
        <v>261</v>
      </c>
      <c r="CX215">
        <v>50200</v>
      </c>
      <c r="CY215">
        <v>50300</v>
      </c>
      <c r="CZ215">
        <v>52500</v>
      </c>
      <c r="DA215">
        <v>52600</v>
      </c>
      <c r="DB215">
        <v>54800</v>
      </c>
      <c r="DC215">
        <v>57000</v>
      </c>
      <c r="DD215">
        <v>56800</v>
      </c>
      <c r="DE215">
        <v>56900</v>
      </c>
      <c r="DF215">
        <v>57300</v>
      </c>
      <c r="DG215">
        <v>55800</v>
      </c>
      <c r="DH215">
        <v>55300</v>
      </c>
      <c r="DI215">
        <v>54500</v>
      </c>
      <c r="DJ215">
        <v>52700</v>
      </c>
      <c r="DK215">
        <v>52600</v>
      </c>
      <c r="DL215">
        <v>52100</v>
      </c>
      <c r="DM215">
        <v>49800</v>
      </c>
      <c r="DN215">
        <v>50400</v>
      </c>
      <c r="DO215">
        <v>52100</v>
      </c>
      <c r="DP215">
        <v>52100</v>
      </c>
      <c r="DQ215">
        <v>54000</v>
      </c>
      <c r="DR215">
        <v>51900</v>
      </c>
      <c r="DS215">
        <v>52800</v>
      </c>
      <c r="DT215">
        <v>51900</v>
      </c>
      <c r="DU215">
        <v>51800</v>
      </c>
      <c r="DV215">
        <v>52400</v>
      </c>
      <c r="DW215">
        <v>51400</v>
      </c>
      <c r="DX215">
        <v>50500</v>
      </c>
      <c r="DY215" s="19"/>
      <c r="DZ215" s="19"/>
      <c r="EA215" s="19"/>
      <c r="EB215" s="19"/>
      <c r="ED215" s="31">
        <f t="shared" si="81"/>
        <v>1.7270916334661355E-2</v>
      </c>
      <c r="EE215" s="31">
        <f t="shared" si="82"/>
        <v>1.5685884691848905E-2</v>
      </c>
      <c r="EF215" s="31">
        <f t="shared" si="83"/>
        <v>1.5561904761904761E-2</v>
      </c>
      <c r="EG215" s="31">
        <f t="shared" si="84"/>
        <v>1.5570342205323193E-2</v>
      </c>
      <c r="EH215" s="31">
        <f t="shared" si="85"/>
        <v>1.4635036496350364E-2</v>
      </c>
      <c r="EI215" s="31">
        <f t="shared" si="86"/>
        <v>1.1842105263157895E-2</v>
      </c>
      <c r="EJ215" s="31">
        <f t="shared" si="87"/>
        <v>1.1232394366197183E-2</v>
      </c>
      <c r="EK215" s="31">
        <f t="shared" si="88"/>
        <v>1.0790861159929702E-2</v>
      </c>
      <c r="EL215" s="31">
        <f t="shared" si="89"/>
        <v>1.2216404886561954E-2</v>
      </c>
      <c r="EM215" s="31">
        <f t="shared" si="90"/>
        <v>1.421146953405018E-2</v>
      </c>
      <c r="EN215" s="31">
        <f t="shared" si="91"/>
        <v>1.6564195298372515E-2</v>
      </c>
      <c r="EO215" s="31">
        <f t="shared" si="92"/>
        <v>2.310091743119266E-2</v>
      </c>
      <c r="EP215" s="31">
        <f t="shared" si="93"/>
        <v>3.2903225806451615E-2</v>
      </c>
      <c r="EQ215" s="31">
        <f t="shared" si="94"/>
        <v>3.2205323193916349E-2</v>
      </c>
      <c r="ER215" s="31">
        <f t="shared" si="95"/>
        <v>3.2149712092130515E-2</v>
      </c>
      <c r="ES215" s="31">
        <f t="shared" si="96"/>
        <v>3.1767068273092371E-2</v>
      </c>
      <c r="ET215" s="31">
        <f t="shared" si="97"/>
        <v>3.39484126984127E-2</v>
      </c>
      <c r="EU215" s="31">
        <f t="shared" si="98"/>
        <v>2.7907869481765834E-2</v>
      </c>
      <c r="EV215" s="31">
        <f t="shared" si="99"/>
        <v>2.8694817658349327E-2</v>
      </c>
      <c r="EW215" s="31">
        <f t="shared" si="100"/>
        <v>2.4777777777777777E-2</v>
      </c>
      <c r="EX215" s="31">
        <f t="shared" si="101"/>
        <v>2.9710982658959537E-2</v>
      </c>
      <c r="EY215" s="31">
        <f t="shared" si="102"/>
        <v>2.556818181818182E-2</v>
      </c>
      <c r="EZ215" s="31">
        <f t="shared" si="103"/>
        <v>2.8535645472061655E-2</v>
      </c>
      <c r="FA215" s="31">
        <f t="shared" si="104"/>
        <v>2.8822393822393821E-2</v>
      </c>
      <c r="FB215" s="50">
        <f t="shared" si="105"/>
        <v>3.1603053435114506E-2</v>
      </c>
      <c r="FC215" s="50">
        <f t="shared" si="106"/>
        <v>2.6750972762645913E-2</v>
      </c>
      <c r="FD215" s="50">
        <f t="shared" si="107"/>
        <v>2.6811881188118811E-2</v>
      </c>
    </row>
    <row r="216" spans="1:160" ht="15" x14ac:dyDescent="0.25">
      <c r="A216" s="17" t="s">
        <v>262</v>
      </c>
      <c r="B216" s="19">
        <v>1163</v>
      </c>
      <c r="C216" s="19">
        <v>1241</v>
      </c>
      <c r="D216" s="19">
        <v>1231</v>
      </c>
      <c r="E216" s="19">
        <v>1242</v>
      </c>
      <c r="F216" s="19">
        <v>1190</v>
      </c>
      <c r="G216" s="19">
        <v>1176</v>
      </c>
      <c r="H216" s="19">
        <v>1205</v>
      </c>
      <c r="I216" s="19">
        <v>1300</v>
      </c>
      <c r="J216" s="19">
        <v>1356</v>
      </c>
      <c r="K216" s="19">
        <v>1368</v>
      </c>
      <c r="L216" s="19">
        <v>1304</v>
      </c>
      <c r="M216" s="19">
        <v>1258</v>
      </c>
      <c r="N216" s="19">
        <v>1224</v>
      </c>
      <c r="O216" s="19">
        <v>1157</v>
      </c>
      <c r="P216" s="19">
        <v>1204</v>
      </c>
      <c r="Q216" s="19">
        <v>1184</v>
      </c>
      <c r="R216" s="19">
        <v>1191</v>
      </c>
      <c r="S216" s="19">
        <v>1201</v>
      </c>
      <c r="T216" s="19">
        <v>1211</v>
      </c>
      <c r="U216" s="19">
        <v>1276</v>
      </c>
      <c r="V216" s="19">
        <v>1308</v>
      </c>
      <c r="W216" s="19">
        <v>1306</v>
      </c>
      <c r="X216" s="19">
        <v>1281</v>
      </c>
      <c r="Y216" s="19">
        <v>1312</v>
      </c>
      <c r="Z216" s="19">
        <v>1225</v>
      </c>
      <c r="AA216" s="19">
        <v>1260</v>
      </c>
      <c r="AB216" s="19">
        <v>1234</v>
      </c>
      <c r="AC216" s="19">
        <v>1199</v>
      </c>
      <c r="AD216" s="19">
        <v>1152</v>
      </c>
      <c r="AE216" s="19">
        <v>1141</v>
      </c>
      <c r="AF216" s="19">
        <v>1167</v>
      </c>
      <c r="AG216" s="19">
        <v>1257</v>
      </c>
      <c r="AH216" s="19">
        <v>1276</v>
      </c>
      <c r="AI216" s="19">
        <v>1265</v>
      </c>
      <c r="AJ216" s="19">
        <v>1265</v>
      </c>
      <c r="AK216" s="19">
        <v>1266</v>
      </c>
      <c r="AL216" s="19">
        <v>1276</v>
      </c>
      <c r="AM216" s="19">
        <v>1327</v>
      </c>
      <c r="AN216" s="19">
        <v>1420</v>
      </c>
      <c r="AO216" s="19">
        <v>1425</v>
      </c>
      <c r="AP216" s="19">
        <v>1475</v>
      </c>
      <c r="AQ216" s="19">
        <v>1610</v>
      </c>
      <c r="AR216" s="19">
        <v>1785</v>
      </c>
      <c r="AS216" s="19">
        <v>1970</v>
      </c>
      <c r="AT216" s="19">
        <v>2208</v>
      </c>
      <c r="AU216" s="19">
        <v>2193</v>
      </c>
      <c r="AV216" s="19">
        <v>2354</v>
      </c>
      <c r="AW216" s="19">
        <v>2408</v>
      </c>
      <c r="AX216" s="19">
        <v>2349</v>
      </c>
      <c r="AY216" s="19">
        <v>2402</v>
      </c>
      <c r="AZ216" s="19">
        <v>2431</v>
      </c>
      <c r="BA216" s="19">
        <v>2465</v>
      </c>
      <c r="BB216" s="19">
        <v>2427</v>
      </c>
      <c r="BC216" s="19">
        <v>2416</v>
      </c>
      <c r="BD216" s="19">
        <v>2354</v>
      </c>
      <c r="BE216" s="19">
        <v>2447</v>
      </c>
      <c r="BF216" s="19">
        <v>2379</v>
      </c>
      <c r="BG216" s="19">
        <v>2278</v>
      </c>
      <c r="BH216" s="19">
        <v>2244</v>
      </c>
      <c r="BI216" s="19">
        <v>2122</v>
      </c>
      <c r="BJ216" s="19">
        <v>2080</v>
      </c>
      <c r="BK216" s="19">
        <v>2085</v>
      </c>
      <c r="BL216" s="19">
        <v>2091</v>
      </c>
      <c r="BM216" s="19">
        <v>2058</v>
      </c>
      <c r="BN216" s="19">
        <v>1975</v>
      </c>
      <c r="BO216" s="19">
        <v>1955</v>
      </c>
      <c r="BP216" s="19">
        <v>1941</v>
      </c>
      <c r="BQ216" s="19">
        <v>2039</v>
      </c>
      <c r="BR216" s="19">
        <v>2054</v>
      </c>
      <c r="BS216" s="19">
        <v>2048</v>
      </c>
      <c r="BT216" s="19">
        <v>2063</v>
      </c>
      <c r="BU216" s="19">
        <v>2027</v>
      </c>
      <c r="BV216" s="19">
        <v>2049</v>
      </c>
      <c r="BW216" s="19">
        <v>2202</v>
      </c>
      <c r="BX216" s="19">
        <v>2257</v>
      </c>
      <c r="BY216" s="19">
        <v>2296</v>
      </c>
      <c r="BZ216" s="19">
        <v>2274</v>
      </c>
      <c r="CA216" s="19">
        <v>2295</v>
      </c>
      <c r="CB216" s="19">
        <v>2356</v>
      </c>
      <c r="CC216" s="19">
        <v>2469</v>
      </c>
      <c r="CD216" s="19">
        <v>2460</v>
      </c>
      <c r="CE216" s="19">
        <v>2386</v>
      </c>
      <c r="CF216" s="19">
        <v>2358</v>
      </c>
      <c r="CG216" s="19">
        <v>2339</v>
      </c>
      <c r="CH216" s="49">
        <v>2286</v>
      </c>
      <c r="CI216" s="49">
        <v>2333</v>
      </c>
      <c r="CJ216" s="49">
        <v>2386</v>
      </c>
      <c r="CK216" s="49">
        <v>2356</v>
      </c>
      <c r="CL216" s="49">
        <v>2328</v>
      </c>
      <c r="CM216" s="49">
        <v>2314</v>
      </c>
      <c r="CN216" s="49">
        <v>2305</v>
      </c>
      <c r="CO216" s="17" t="s">
        <v>262</v>
      </c>
      <c r="CT216" t="s">
        <v>263</v>
      </c>
      <c r="CV216" t="s">
        <v>262</v>
      </c>
      <c r="CX216">
        <v>23000</v>
      </c>
      <c r="CY216">
        <v>23300</v>
      </c>
      <c r="CZ216">
        <v>23700</v>
      </c>
      <c r="DA216">
        <v>24000</v>
      </c>
      <c r="DB216">
        <v>24100</v>
      </c>
      <c r="DC216">
        <v>24500</v>
      </c>
      <c r="DD216">
        <v>24400</v>
      </c>
      <c r="DE216">
        <v>24500</v>
      </c>
      <c r="DF216">
        <v>25500</v>
      </c>
      <c r="DG216">
        <v>25700</v>
      </c>
      <c r="DH216">
        <v>25200</v>
      </c>
      <c r="DI216">
        <v>25200</v>
      </c>
      <c r="DJ216">
        <v>25300</v>
      </c>
      <c r="DK216">
        <v>25200</v>
      </c>
      <c r="DL216">
        <v>25200</v>
      </c>
      <c r="DM216">
        <v>25400</v>
      </c>
      <c r="DN216">
        <v>25700</v>
      </c>
      <c r="DO216">
        <v>26200</v>
      </c>
      <c r="DP216">
        <v>26100</v>
      </c>
      <c r="DQ216">
        <v>25900</v>
      </c>
      <c r="DR216">
        <v>25300</v>
      </c>
      <c r="DS216">
        <v>25100</v>
      </c>
      <c r="DT216">
        <v>25100</v>
      </c>
      <c r="DU216">
        <v>24600</v>
      </c>
      <c r="DV216">
        <v>25100</v>
      </c>
      <c r="DW216">
        <v>25200</v>
      </c>
      <c r="DX216">
        <v>25900</v>
      </c>
      <c r="DY216" s="19"/>
      <c r="DZ216" s="19"/>
      <c r="EA216" s="19"/>
      <c r="EB216" s="19"/>
      <c r="ED216" s="31">
        <f t="shared" si="81"/>
        <v>5.9478260869565217E-2</v>
      </c>
      <c r="EE216" s="31">
        <f t="shared" si="82"/>
        <v>5.253218884120172E-2</v>
      </c>
      <c r="EF216" s="31">
        <f t="shared" si="83"/>
        <v>4.9957805907172997E-2</v>
      </c>
      <c r="EG216" s="31">
        <f t="shared" si="84"/>
        <v>5.0458333333333334E-2</v>
      </c>
      <c r="EH216" s="31">
        <f t="shared" si="85"/>
        <v>5.4190871369294603E-2</v>
      </c>
      <c r="EI216" s="31">
        <f t="shared" si="86"/>
        <v>0.05</v>
      </c>
      <c r="EJ216" s="31">
        <f t="shared" si="87"/>
        <v>4.9139344262295083E-2</v>
      </c>
      <c r="EK216" s="31">
        <f t="shared" si="88"/>
        <v>4.7632653061224488E-2</v>
      </c>
      <c r="EL216" s="31">
        <f t="shared" si="89"/>
        <v>4.9607843137254901E-2</v>
      </c>
      <c r="EM216" s="31">
        <f t="shared" si="90"/>
        <v>4.9649805447470816E-2</v>
      </c>
      <c r="EN216" s="31">
        <f t="shared" si="91"/>
        <v>5.6547619047619048E-2</v>
      </c>
      <c r="EO216" s="31">
        <f t="shared" si="92"/>
        <v>7.0833333333333331E-2</v>
      </c>
      <c r="EP216" s="31">
        <f t="shared" si="93"/>
        <v>8.6679841897233198E-2</v>
      </c>
      <c r="EQ216" s="31">
        <f t="shared" si="94"/>
        <v>9.3214285714285708E-2</v>
      </c>
      <c r="ER216" s="31">
        <f t="shared" si="95"/>
        <v>9.7817460317460317E-2</v>
      </c>
      <c r="ES216" s="31">
        <f t="shared" si="96"/>
        <v>9.2677165354330709E-2</v>
      </c>
      <c r="ET216" s="31">
        <f t="shared" si="97"/>
        <v>8.8638132295719846E-2</v>
      </c>
      <c r="EU216" s="31">
        <f t="shared" si="98"/>
        <v>7.9389312977099238E-2</v>
      </c>
      <c r="EV216" s="31">
        <f t="shared" si="99"/>
        <v>7.8850574712643673E-2</v>
      </c>
      <c r="EW216" s="31">
        <f t="shared" si="100"/>
        <v>7.4942084942084944E-2</v>
      </c>
      <c r="EX216" s="31">
        <f t="shared" si="101"/>
        <v>8.0948616600790516E-2</v>
      </c>
      <c r="EY216" s="31">
        <f t="shared" si="102"/>
        <v>8.1633466135458174E-2</v>
      </c>
      <c r="EZ216" s="31">
        <f t="shared" si="103"/>
        <v>9.1474103585657371E-2</v>
      </c>
      <c r="FA216" s="31">
        <f t="shared" si="104"/>
        <v>9.5772357723577242E-2</v>
      </c>
      <c r="FB216" s="50">
        <f t="shared" si="105"/>
        <v>9.5059760956175299E-2</v>
      </c>
      <c r="FC216" s="50">
        <f t="shared" si="106"/>
        <v>9.071428571428572E-2</v>
      </c>
      <c r="FD216" s="50">
        <f t="shared" si="107"/>
        <v>9.096525096525096E-2</v>
      </c>
    </row>
    <row r="217" spans="1:160" ht="15" x14ac:dyDescent="0.25">
      <c r="A217" s="17" t="s">
        <v>263</v>
      </c>
      <c r="B217" s="19">
        <v>2970</v>
      </c>
      <c r="C217" s="19">
        <v>3148</v>
      </c>
      <c r="D217" s="19">
        <v>3169</v>
      </c>
      <c r="E217" s="19">
        <v>3117</v>
      </c>
      <c r="F217" s="19">
        <v>3095</v>
      </c>
      <c r="G217" s="19">
        <v>3121</v>
      </c>
      <c r="H217" s="19">
        <v>3193</v>
      </c>
      <c r="I217" s="19">
        <v>3184</v>
      </c>
      <c r="J217" s="19">
        <v>3185</v>
      </c>
      <c r="K217" s="19">
        <v>3059</v>
      </c>
      <c r="L217" s="19">
        <v>3095</v>
      </c>
      <c r="M217" s="19">
        <v>3074</v>
      </c>
      <c r="N217" s="19">
        <v>3025</v>
      </c>
      <c r="O217" s="19">
        <v>3006</v>
      </c>
      <c r="P217" s="19">
        <v>2752</v>
      </c>
      <c r="Q217" s="19">
        <v>3071</v>
      </c>
      <c r="R217" s="19">
        <v>2968</v>
      </c>
      <c r="S217" s="19">
        <v>2894</v>
      </c>
      <c r="T217" s="19">
        <v>2840</v>
      </c>
      <c r="U217" s="19">
        <v>2864</v>
      </c>
      <c r="V217" s="19">
        <v>2764</v>
      </c>
      <c r="W217" s="19">
        <v>2703</v>
      </c>
      <c r="X217" s="19">
        <v>2598</v>
      </c>
      <c r="Y217" s="19">
        <v>2544</v>
      </c>
      <c r="Z217" s="19">
        <v>2342</v>
      </c>
      <c r="AA217" s="19">
        <v>2300</v>
      </c>
      <c r="AB217" s="19">
        <v>2296</v>
      </c>
      <c r="AC217" s="19">
        <v>2284</v>
      </c>
      <c r="AD217" s="19">
        <v>2193</v>
      </c>
      <c r="AE217" s="19">
        <v>2104</v>
      </c>
      <c r="AF217" s="19">
        <v>1996</v>
      </c>
      <c r="AG217" s="19">
        <v>2118</v>
      </c>
      <c r="AH217" s="19">
        <v>2199</v>
      </c>
      <c r="AI217" s="19">
        <v>2152</v>
      </c>
      <c r="AJ217" s="19">
        <v>2117</v>
      </c>
      <c r="AK217" s="19">
        <v>2066</v>
      </c>
      <c r="AL217" s="19">
        <v>2018</v>
      </c>
      <c r="AM217" s="19">
        <v>2099</v>
      </c>
      <c r="AN217" s="19">
        <v>2228</v>
      </c>
      <c r="AO217" s="19">
        <v>2317</v>
      </c>
      <c r="AP217" s="19">
        <v>2323</v>
      </c>
      <c r="AQ217" s="19">
        <v>2533</v>
      </c>
      <c r="AR217" s="19">
        <v>2748</v>
      </c>
      <c r="AS217" s="19">
        <v>2903</v>
      </c>
      <c r="AT217" s="19">
        <v>3268</v>
      </c>
      <c r="AU217" s="19">
        <v>3532</v>
      </c>
      <c r="AV217" s="19">
        <v>3608</v>
      </c>
      <c r="AW217" s="19">
        <v>3739</v>
      </c>
      <c r="AX217" s="19">
        <v>3741</v>
      </c>
      <c r="AY217" s="19">
        <v>3929</v>
      </c>
      <c r="AZ217" s="19">
        <v>4058</v>
      </c>
      <c r="BA217" s="19">
        <v>4032</v>
      </c>
      <c r="BB217" s="19">
        <v>4102</v>
      </c>
      <c r="BC217" s="19">
        <v>3977</v>
      </c>
      <c r="BD217" s="19">
        <v>3798</v>
      </c>
      <c r="BE217" s="19">
        <v>3981</v>
      </c>
      <c r="BF217" s="19">
        <v>4034</v>
      </c>
      <c r="BG217" s="19">
        <v>3933</v>
      </c>
      <c r="BH217" s="19">
        <v>3801</v>
      </c>
      <c r="BI217" s="19">
        <v>3717</v>
      </c>
      <c r="BJ217" s="19">
        <v>3509</v>
      </c>
      <c r="BK217" s="19">
        <v>3507</v>
      </c>
      <c r="BL217" s="19">
        <v>3667</v>
      </c>
      <c r="BM217" s="19">
        <v>3698</v>
      </c>
      <c r="BN217" s="19">
        <v>3596</v>
      </c>
      <c r="BO217" s="19">
        <v>3507</v>
      </c>
      <c r="BP217" s="19">
        <v>3378</v>
      </c>
      <c r="BQ217" s="19">
        <v>3450</v>
      </c>
      <c r="BR217" s="19">
        <v>3495</v>
      </c>
      <c r="BS217" s="19">
        <v>3617</v>
      </c>
      <c r="BT217" s="19">
        <v>3755</v>
      </c>
      <c r="BU217" s="19">
        <v>3767</v>
      </c>
      <c r="BV217" s="19">
        <v>3722</v>
      </c>
      <c r="BW217" s="19">
        <v>3875</v>
      </c>
      <c r="BX217" s="19">
        <v>3959</v>
      </c>
      <c r="BY217" s="19">
        <v>4012</v>
      </c>
      <c r="BZ217" s="19">
        <v>3949</v>
      </c>
      <c r="CA217" s="19">
        <v>3976</v>
      </c>
      <c r="CB217" s="19">
        <v>3984</v>
      </c>
      <c r="CC217" s="19">
        <v>4044</v>
      </c>
      <c r="CD217" s="19">
        <v>4142</v>
      </c>
      <c r="CE217" s="19">
        <v>4084</v>
      </c>
      <c r="CF217" s="19">
        <v>3989</v>
      </c>
      <c r="CG217" s="19">
        <v>3919</v>
      </c>
      <c r="CH217" s="49">
        <v>3875</v>
      </c>
      <c r="CI217" s="49">
        <v>3867</v>
      </c>
      <c r="CJ217" s="49">
        <v>3824</v>
      </c>
      <c r="CK217" s="49">
        <v>3871</v>
      </c>
      <c r="CL217" s="49">
        <v>3878</v>
      </c>
      <c r="CM217" s="49">
        <v>3783</v>
      </c>
      <c r="CN217" s="49">
        <v>3740</v>
      </c>
      <c r="CO217" s="17" t="s">
        <v>263</v>
      </c>
      <c r="CT217" t="s">
        <v>264</v>
      </c>
      <c r="CV217" t="s">
        <v>263</v>
      </c>
      <c r="CX217">
        <v>104200</v>
      </c>
      <c r="CY217">
        <v>106400</v>
      </c>
      <c r="CZ217">
        <v>107500</v>
      </c>
      <c r="DA217">
        <v>108500</v>
      </c>
      <c r="DB217">
        <v>111100</v>
      </c>
      <c r="DC217">
        <v>112500</v>
      </c>
      <c r="DD217">
        <v>112300</v>
      </c>
      <c r="DE217">
        <v>113400</v>
      </c>
      <c r="DF217">
        <v>113700</v>
      </c>
      <c r="DG217">
        <v>116400</v>
      </c>
      <c r="DH217">
        <v>116800</v>
      </c>
      <c r="DI217">
        <v>116200</v>
      </c>
      <c r="DJ217">
        <v>116200</v>
      </c>
      <c r="DK217">
        <v>114800</v>
      </c>
      <c r="DL217">
        <v>115400</v>
      </c>
      <c r="DM217">
        <v>113100</v>
      </c>
      <c r="DN217">
        <v>112200</v>
      </c>
      <c r="DO217">
        <v>113600</v>
      </c>
      <c r="DP217">
        <v>113400</v>
      </c>
      <c r="DQ217">
        <v>113600</v>
      </c>
      <c r="DR217">
        <v>113100</v>
      </c>
      <c r="DS217">
        <v>112700</v>
      </c>
      <c r="DT217">
        <v>112200</v>
      </c>
      <c r="DU217">
        <v>114500</v>
      </c>
      <c r="DV217">
        <v>115100</v>
      </c>
      <c r="DW217">
        <v>114800</v>
      </c>
      <c r="DX217">
        <v>115800</v>
      </c>
      <c r="DY217" s="19"/>
      <c r="DZ217" s="19"/>
      <c r="EA217" s="19"/>
      <c r="EB217" s="19"/>
      <c r="ED217" s="31">
        <f t="shared" si="81"/>
        <v>2.935700575815739E-2</v>
      </c>
      <c r="EE217" s="31">
        <f t="shared" si="82"/>
        <v>2.8430451127819549E-2</v>
      </c>
      <c r="EF217" s="31">
        <f t="shared" si="83"/>
        <v>2.8567441860465115E-2</v>
      </c>
      <c r="EG217" s="31">
        <f t="shared" si="84"/>
        <v>2.6175115207373274E-2</v>
      </c>
      <c r="EH217" s="31">
        <f t="shared" si="85"/>
        <v>2.432943294329433E-2</v>
      </c>
      <c r="EI217" s="31">
        <f t="shared" si="86"/>
        <v>2.0817777777777779E-2</v>
      </c>
      <c r="EJ217" s="31">
        <f t="shared" si="87"/>
        <v>2.0338379341050757E-2</v>
      </c>
      <c r="EK217" s="31">
        <f t="shared" si="88"/>
        <v>1.7601410934744269E-2</v>
      </c>
      <c r="EL217" s="31">
        <f t="shared" si="89"/>
        <v>1.8927000879507477E-2</v>
      </c>
      <c r="EM217" s="31">
        <f t="shared" si="90"/>
        <v>1.7336769759450171E-2</v>
      </c>
      <c r="EN217" s="31">
        <f t="shared" si="91"/>
        <v>1.9837328767123286E-2</v>
      </c>
      <c r="EO217" s="31">
        <f t="shared" si="92"/>
        <v>2.3648881239242685E-2</v>
      </c>
      <c r="EP217" s="31">
        <f t="shared" si="93"/>
        <v>3.0395869191049914E-2</v>
      </c>
      <c r="EQ217" s="31">
        <f t="shared" si="94"/>
        <v>3.2587108013937285E-2</v>
      </c>
      <c r="ER217" s="31">
        <f t="shared" si="95"/>
        <v>3.4939341421143848E-2</v>
      </c>
      <c r="ES217" s="31">
        <f t="shared" si="96"/>
        <v>3.3580901856763927E-2</v>
      </c>
      <c r="ET217" s="31">
        <f t="shared" si="97"/>
        <v>3.505347593582888E-2</v>
      </c>
      <c r="EU217" s="31">
        <f t="shared" si="98"/>
        <v>3.0889084507042253E-2</v>
      </c>
      <c r="EV217" s="31">
        <f t="shared" si="99"/>
        <v>3.2610229276895941E-2</v>
      </c>
      <c r="EW217" s="31">
        <f t="shared" si="100"/>
        <v>2.9735915492957746E-2</v>
      </c>
      <c r="EX217" s="31">
        <f t="shared" si="101"/>
        <v>3.1980548187444738E-2</v>
      </c>
      <c r="EY217" s="31">
        <f t="shared" si="102"/>
        <v>3.3025732031943214E-2</v>
      </c>
      <c r="EZ217" s="31">
        <f t="shared" si="103"/>
        <v>3.5757575757575759E-2</v>
      </c>
      <c r="FA217" s="31">
        <f t="shared" si="104"/>
        <v>3.4794759825327509E-2</v>
      </c>
      <c r="FB217" s="50">
        <f t="shared" si="105"/>
        <v>3.5482189400521287E-2</v>
      </c>
      <c r="FC217" s="50">
        <f t="shared" si="106"/>
        <v>3.3754355400696864E-2</v>
      </c>
      <c r="FD217" s="50">
        <f t="shared" si="107"/>
        <v>3.3428324697754752E-2</v>
      </c>
    </row>
    <row r="218" spans="1:160" ht="15" x14ac:dyDescent="0.25">
      <c r="A218" s="17" t="s">
        <v>264</v>
      </c>
      <c r="B218" s="19">
        <v>410</v>
      </c>
      <c r="C218" s="19">
        <v>403</v>
      </c>
      <c r="D218" s="19">
        <v>436</v>
      </c>
      <c r="E218" s="19">
        <v>392</v>
      </c>
      <c r="F218" s="19">
        <v>396</v>
      </c>
      <c r="G218" s="19">
        <v>418</v>
      </c>
      <c r="H218" s="19">
        <v>482</v>
      </c>
      <c r="I218" s="19">
        <v>515</v>
      </c>
      <c r="J218" s="19">
        <v>569</v>
      </c>
      <c r="K218" s="19">
        <v>587</v>
      </c>
      <c r="L218" s="19">
        <v>637</v>
      </c>
      <c r="M218" s="19">
        <v>602</v>
      </c>
      <c r="N218" s="19">
        <v>581</v>
      </c>
      <c r="O218" s="19">
        <v>570</v>
      </c>
      <c r="P218" s="19">
        <v>577</v>
      </c>
      <c r="Q218" s="19">
        <v>578</v>
      </c>
      <c r="R218" s="19">
        <v>541</v>
      </c>
      <c r="S218" s="19">
        <v>547</v>
      </c>
      <c r="T218" s="19">
        <v>567</v>
      </c>
      <c r="U218" s="19">
        <v>598</v>
      </c>
      <c r="V218" s="19">
        <v>589</v>
      </c>
      <c r="W218" s="19">
        <v>562</v>
      </c>
      <c r="X218" s="19">
        <v>501</v>
      </c>
      <c r="Y218" s="19">
        <v>486</v>
      </c>
      <c r="Z218" s="19">
        <v>465</v>
      </c>
      <c r="AA218" s="19">
        <v>457</v>
      </c>
      <c r="AB218" s="19">
        <v>478</v>
      </c>
      <c r="AC218" s="19">
        <v>445</v>
      </c>
      <c r="AD218" s="19">
        <v>441</v>
      </c>
      <c r="AE218" s="19">
        <v>400</v>
      </c>
      <c r="AF218" s="19">
        <v>425</v>
      </c>
      <c r="AG218" s="19">
        <v>486</v>
      </c>
      <c r="AH218" s="19">
        <v>474</v>
      </c>
      <c r="AI218" s="19">
        <v>478</v>
      </c>
      <c r="AJ218" s="19">
        <v>460</v>
      </c>
      <c r="AK218" s="19">
        <v>470</v>
      </c>
      <c r="AL218" s="19">
        <v>454</v>
      </c>
      <c r="AM218" s="19">
        <v>544</v>
      </c>
      <c r="AN218" s="19">
        <v>612</v>
      </c>
      <c r="AO218" s="19">
        <v>589</v>
      </c>
      <c r="AP218" s="19">
        <v>635</v>
      </c>
      <c r="AQ218" s="19">
        <v>693</v>
      </c>
      <c r="AR218" s="19">
        <v>807</v>
      </c>
      <c r="AS218" s="19">
        <v>919</v>
      </c>
      <c r="AT218" s="19">
        <v>1082</v>
      </c>
      <c r="AU218" s="19">
        <v>1122</v>
      </c>
      <c r="AV218" s="19">
        <v>1130</v>
      </c>
      <c r="AW218" s="19">
        <v>1114</v>
      </c>
      <c r="AX218" s="19">
        <v>1045</v>
      </c>
      <c r="AY218" s="19">
        <v>1039</v>
      </c>
      <c r="AZ218" s="19">
        <v>1015</v>
      </c>
      <c r="BA218" s="19">
        <v>989</v>
      </c>
      <c r="BB218" s="19">
        <v>977</v>
      </c>
      <c r="BC218" s="19">
        <v>930</v>
      </c>
      <c r="BD218" s="19">
        <v>915</v>
      </c>
      <c r="BE218" s="19">
        <v>981</v>
      </c>
      <c r="BF218" s="19">
        <v>932</v>
      </c>
      <c r="BG218" s="19">
        <v>957</v>
      </c>
      <c r="BH218" s="19">
        <v>878</v>
      </c>
      <c r="BI218" s="19">
        <v>826</v>
      </c>
      <c r="BJ218" s="19">
        <v>774</v>
      </c>
      <c r="BK218" s="19">
        <v>772</v>
      </c>
      <c r="BL218" s="19">
        <v>772</v>
      </c>
      <c r="BM218" s="19">
        <v>763</v>
      </c>
      <c r="BN218" s="19">
        <v>733</v>
      </c>
      <c r="BO218" s="19">
        <v>760</v>
      </c>
      <c r="BP218" s="19">
        <v>765</v>
      </c>
      <c r="BQ218" s="19">
        <v>866</v>
      </c>
      <c r="BR218" s="19">
        <v>920</v>
      </c>
      <c r="BS218" s="19">
        <v>906</v>
      </c>
      <c r="BT218" s="19">
        <v>872</v>
      </c>
      <c r="BU218" s="19">
        <v>846</v>
      </c>
      <c r="BV218" s="19">
        <v>822</v>
      </c>
      <c r="BW218" s="19">
        <v>849</v>
      </c>
      <c r="BX218" s="19">
        <v>857</v>
      </c>
      <c r="BY218" s="19">
        <v>908</v>
      </c>
      <c r="BZ218" s="19">
        <v>911</v>
      </c>
      <c r="CA218" s="19">
        <v>887</v>
      </c>
      <c r="CB218" s="19">
        <v>913</v>
      </c>
      <c r="CC218" s="19">
        <v>995</v>
      </c>
      <c r="CD218" s="19">
        <v>1050</v>
      </c>
      <c r="CE218" s="19">
        <v>1091</v>
      </c>
      <c r="CF218" s="19">
        <v>1029</v>
      </c>
      <c r="CG218" s="19">
        <v>986</v>
      </c>
      <c r="CH218" s="49">
        <v>935</v>
      </c>
      <c r="CI218" s="49">
        <v>962</v>
      </c>
      <c r="CJ218" s="49">
        <v>967</v>
      </c>
      <c r="CK218" s="49">
        <v>946</v>
      </c>
      <c r="CL218" s="49">
        <v>947</v>
      </c>
      <c r="CM218" s="49">
        <v>890</v>
      </c>
      <c r="CN218" s="49">
        <v>887</v>
      </c>
      <c r="CO218" s="17" t="s">
        <v>264</v>
      </c>
      <c r="CT218" t="s">
        <v>265</v>
      </c>
      <c r="CV218" t="s">
        <v>264</v>
      </c>
      <c r="CX218">
        <v>37200</v>
      </c>
      <c r="CY218">
        <v>36900</v>
      </c>
      <c r="CZ218">
        <v>34600</v>
      </c>
      <c r="DA218">
        <v>35200</v>
      </c>
      <c r="DB218">
        <v>35400</v>
      </c>
      <c r="DC218">
        <v>35300</v>
      </c>
      <c r="DD218">
        <v>38000</v>
      </c>
      <c r="DE218">
        <v>36700</v>
      </c>
      <c r="DF218">
        <v>36700</v>
      </c>
      <c r="DG218">
        <v>36100</v>
      </c>
      <c r="DH218">
        <v>37900</v>
      </c>
      <c r="DI218">
        <v>38100</v>
      </c>
      <c r="DJ218">
        <v>39300</v>
      </c>
      <c r="DK218">
        <v>38900</v>
      </c>
      <c r="DL218">
        <v>39600</v>
      </c>
      <c r="DM218">
        <v>40000</v>
      </c>
      <c r="DN218">
        <v>39000</v>
      </c>
      <c r="DO218">
        <v>38200</v>
      </c>
      <c r="DP218">
        <v>36900</v>
      </c>
      <c r="DQ218">
        <v>36700</v>
      </c>
      <c r="DR218">
        <v>35900</v>
      </c>
      <c r="DS218">
        <v>36600</v>
      </c>
      <c r="DT218">
        <v>36200</v>
      </c>
      <c r="DU218">
        <v>36700</v>
      </c>
      <c r="DV218">
        <v>37700</v>
      </c>
      <c r="DW218">
        <v>36300</v>
      </c>
      <c r="DX218">
        <v>35100</v>
      </c>
      <c r="DY218" s="19"/>
      <c r="DZ218" s="19"/>
      <c r="EA218" s="19"/>
      <c r="EB218" s="19"/>
      <c r="ED218" s="31">
        <f t="shared" si="81"/>
        <v>1.577956989247312E-2</v>
      </c>
      <c r="EE218" s="31">
        <f t="shared" si="82"/>
        <v>1.5745257452574525E-2</v>
      </c>
      <c r="EF218" s="31">
        <f t="shared" si="83"/>
        <v>1.6705202312138727E-2</v>
      </c>
      <c r="EG218" s="31">
        <f t="shared" si="84"/>
        <v>1.6107954545454547E-2</v>
      </c>
      <c r="EH218" s="31">
        <f t="shared" si="85"/>
        <v>1.5875706214689266E-2</v>
      </c>
      <c r="EI218" s="31">
        <f t="shared" si="86"/>
        <v>1.3172804532577903E-2</v>
      </c>
      <c r="EJ218" s="31">
        <f t="shared" si="87"/>
        <v>1.1710526315789473E-2</v>
      </c>
      <c r="EK218" s="31">
        <f t="shared" si="88"/>
        <v>1.1580381471389645E-2</v>
      </c>
      <c r="EL218" s="31">
        <f t="shared" si="89"/>
        <v>1.3024523160762943E-2</v>
      </c>
      <c r="EM218" s="31">
        <f t="shared" si="90"/>
        <v>1.257617728531856E-2</v>
      </c>
      <c r="EN218" s="31">
        <f t="shared" si="91"/>
        <v>1.5540897097625329E-2</v>
      </c>
      <c r="EO218" s="31">
        <f t="shared" si="92"/>
        <v>2.1181102362204725E-2</v>
      </c>
      <c r="EP218" s="31">
        <f t="shared" si="93"/>
        <v>2.8549618320610686E-2</v>
      </c>
      <c r="EQ218" s="31">
        <f t="shared" si="94"/>
        <v>2.6863753213367609E-2</v>
      </c>
      <c r="ER218" s="31">
        <f t="shared" si="95"/>
        <v>2.4974747474747476E-2</v>
      </c>
      <c r="ES218" s="31">
        <f t="shared" si="96"/>
        <v>2.2875E-2</v>
      </c>
      <c r="ET218" s="31">
        <f t="shared" si="97"/>
        <v>2.4538461538461537E-2</v>
      </c>
      <c r="EU218" s="31">
        <f t="shared" si="98"/>
        <v>2.0261780104712041E-2</v>
      </c>
      <c r="EV218" s="31">
        <f t="shared" si="99"/>
        <v>2.0677506775067751E-2</v>
      </c>
      <c r="EW218" s="31">
        <f t="shared" si="100"/>
        <v>2.0844686648501361E-2</v>
      </c>
      <c r="EX218" s="31">
        <f t="shared" si="101"/>
        <v>2.5236768802228412E-2</v>
      </c>
      <c r="EY218" s="31">
        <f t="shared" si="102"/>
        <v>2.2459016393442624E-2</v>
      </c>
      <c r="EZ218" s="31">
        <f t="shared" si="103"/>
        <v>2.5082872928176795E-2</v>
      </c>
      <c r="FA218" s="31">
        <f t="shared" si="104"/>
        <v>2.4877384196185286E-2</v>
      </c>
      <c r="FB218" s="50">
        <f t="shared" si="105"/>
        <v>2.8938992042440319E-2</v>
      </c>
      <c r="FC218" s="50">
        <f t="shared" si="106"/>
        <v>2.5757575757575757E-2</v>
      </c>
      <c r="FD218" s="50">
        <f t="shared" si="107"/>
        <v>2.695156695156695E-2</v>
      </c>
    </row>
    <row r="219" spans="1:160" ht="15" x14ac:dyDescent="0.25">
      <c r="A219" s="17" t="s">
        <v>265</v>
      </c>
      <c r="B219" s="19">
        <v>533</v>
      </c>
      <c r="C219" s="19">
        <v>538</v>
      </c>
      <c r="D219" s="19">
        <v>507</v>
      </c>
      <c r="E219" s="19">
        <v>484</v>
      </c>
      <c r="F219" s="19">
        <v>463</v>
      </c>
      <c r="G219" s="19">
        <v>504</v>
      </c>
      <c r="H219" s="19">
        <v>508</v>
      </c>
      <c r="I219" s="19">
        <v>593</v>
      </c>
      <c r="J219" s="19">
        <v>626</v>
      </c>
      <c r="K219" s="19">
        <v>646</v>
      </c>
      <c r="L219" s="19">
        <v>617</v>
      </c>
      <c r="M219" s="19">
        <v>590</v>
      </c>
      <c r="N219" s="19">
        <v>557</v>
      </c>
      <c r="O219" s="19">
        <v>616</v>
      </c>
      <c r="P219" s="19">
        <v>582</v>
      </c>
      <c r="Q219" s="19">
        <v>634</v>
      </c>
      <c r="R219" s="19">
        <v>641</v>
      </c>
      <c r="S219" s="19">
        <v>640</v>
      </c>
      <c r="T219" s="19">
        <v>612</v>
      </c>
      <c r="U219" s="19">
        <v>638</v>
      </c>
      <c r="V219" s="19">
        <v>669</v>
      </c>
      <c r="W219" s="19">
        <v>655</v>
      </c>
      <c r="X219" s="19">
        <v>607</v>
      </c>
      <c r="Y219" s="19">
        <v>600</v>
      </c>
      <c r="Z219" s="19">
        <v>578</v>
      </c>
      <c r="AA219" s="19">
        <v>593</v>
      </c>
      <c r="AB219" s="19">
        <v>594</v>
      </c>
      <c r="AC219" s="19">
        <v>553</v>
      </c>
      <c r="AD219" s="19">
        <v>538</v>
      </c>
      <c r="AE219" s="19">
        <v>521</v>
      </c>
      <c r="AF219" s="19">
        <v>548</v>
      </c>
      <c r="AG219" s="19">
        <v>579</v>
      </c>
      <c r="AH219" s="19">
        <v>621</v>
      </c>
      <c r="AI219" s="19">
        <v>596</v>
      </c>
      <c r="AJ219" s="19">
        <v>579</v>
      </c>
      <c r="AK219" s="19">
        <v>579</v>
      </c>
      <c r="AL219" s="19">
        <v>587</v>
      </c>
      <c r="AM219" s="19">
        <v>605</v>
      </c>
      <c r="AN219" s="19">
        <v>651</v>
      </c>
      <c r="AO219" s="19">
        <v>644</v>
      </c>
      <c r="AP219" s="19">
        <v>681</v>
      </c>
      <c r="AQ219" s="19">
        <v>827</v>
      </c>
      <c r="AR219" s="19">
        <v>927</v>
      </c>
      <c r="AS219" s="19">
        <v>1081</v>
      </c>
      <c r="AT219" s="19">
        <v>1290</v>
      </c>
      <c r="AU219" s="19">
        <v>1334</v>
      </c>
      <c r="AV219" s="19">
        <v>1303</v>
      </c>
      <c r="AW219" s="19">
        <v>1252</v>
      </c>
      <c r="AX219" s="19">
        <v>1196</v>
      </c>
      <c r="AY219" s="19">
        <v>1192</v>
      </c>
      <c r="AZ219" s="19">
        <v>1227</v>
      </c>
      <c r="BA219" s="19">
        <v>1219</v>
      </c>
      <c r="BB219" s="19">
        <v>1209</v>
      </c>
      <c r="BC219" s="19">
        <v>1178</v>
      </c>
      <c r="BD219" s="19">
        <v>1156</v>
      </c>
      <c r="BE219" s="19">
        <v>1235</v>
      </c>
      <c r="BF219" s="19">
        <v>1208</v>
      </c>
      <c r="BG219" s="19">
        <v>1151</v>
      </c>
      <c r="BH219" s="19">
        <v>1133</v>
      </c>
      <c r="BI219" s="19">
        <v>1098</v>
      </c>
      <c r="BJ219" s="19">
        <v>1041</v>
      </c>
      <c r="BK219" s="19">
        <v>1068</v>
      </c>
      <c r="BL219" s="19">
        <v>1126</v>
      </c>
      <c r="BM219" s="19">
        <v>1138</v>
      </c>
      <c r="BN219" s="19">
        <v>1114</v>
      </c>
      <c r="BO219" s="19">
        <v>1082</v>
      </c>
      <c r="BP219" s="19">
        <v>1038</v>
      </c>
      <c r="BQ219" s="19">
        <v>1090</v>
      </c>
      <c r="BR219" s="19">
        <v>1122</v>
      </c>
      <c r="BS219" s="19">
        <v>1103</v>
      </c>
      <c r="BT219" s="19">
        <v>1089</v>
      </c>
      <c r="BU219" s="19">
        <v>1050</v>
      </c>
      <c r="BV219" s="19">
        <v>1066</v>
      </c>
      <c r="BW219" s="19">
        <v>1160</v>
      </c>
      <c r="BX219" s="19">
        <v>1226</v>
      </c>
      <c r="BY219" s="19">
        <v>1243</v>
      </c>
      <c r="BZ219" s="19">
        <v>1217</v>
      </c>
      <c r="CA219" s="19">
        <v>1203</v>
      </c>
      <c r="CB219" s="19">
        <v>1184</v>
      </c>
      <c r="CC219" s="19">
        <v>1207</v>
      </c>
      <c r="CD219" s="19">
        <v>1269</v>
      </c>
      <c r="CE219" s="19">
        <v>1308</v>
      </c>
      <c r="CF219" s="19">
        <v>1246</v>
      </c>
      <c r="CG219" s="19">
        <v>1217</v>
      </c>
      <c r="CH219" s="49">
        <v>1158</v>
      </c>
      <c r="CI219" s="49">
        <v>1171</v>
      </c>
      <c r="CJ219" s="49">
        <v>1178</v>
      </c>
      <c r="CK219" s="49">
        <v>1154</v>
      </c>
      <c r="CL219" s="49">
        <v>1098</v>
      </c>
      <c r="CM219" s="49">
        <v>1075</v>
      </c>
      <c r="CN219" s="49">
        <v>1103</v>
      </c>
      <c r="CO219" s="17" t="s">
        <v>265</v>
      </c>
      <c r="CT219" t="s">
        <v>266</v>
      </c>
      <c r="CV219" t="s">
        <v>265</v>
      </c>
      <c r="CX219">
        <v>44000</v>
      </c>
      <c r="CY219">
        <v>44900</v>
      </c>
      <c r="CZ219">
        <v>44700</v>
      </c>
      <c r="DA219">
        <v>43600</v>
      </c>
      <c r="DB219">
        <v>44400</v>
      </c>
      <c r="DC219">
        <v>44600</v>
      </c>
      <c r="DD219">
        <v>45200</v>
      </c>
      <c r="DE219">
        <v>47100</v>
      </c>
      <c r="DF219">
        <v>47800</v>
      </c>
      <c r="DG219">
        <v>47700</v>
      </c>
      <c r="DH219">
        <v>47600</v>
      </c>
      <c r="DI219">
        <v>46800</v>
      </c>
      <c r="DJ219">
        <v>46900</v>
      </c>
      <c r="DK219">
        <v>46400</v>
      </c>
      <c r="DL219">
        <v>47700</v>
      </c>
      <c r="DM219">
        <v>47300</v>
      </c>
      <c r="DN219">
        <v>47700</v>
      </c>
      <c r="DO219">
        <v>47400</v>
      </c>
      <c r="DP219">
        <v>47500</v>
      </c>
      <c r="DQ219">
        <v>48700</v>
      </c>
      <c r="DR219">
        <v>47500</v>
      </c>
      <c r="DS219">
        <v>47700</v>
      </c>
      <c r="DT219">
        <v>47200</v>
      </c>
      <c r="DU219">
        <v>48000</v>
      </c>
      <c r="DV219">
        <v>49100</v>
      </c>
      <c r="DW219">
        <v>47800</v>
      </c>
      <c r="DX219">
        <v>47500</v>
      </c>
      <c r="DY219" s="19"/>
      <c r="DZ219" s="19"/>
      <c r="EA219" s="19"/>
      <c r="EB219" s="19"/>
      <c r="ED219" s="31">
        <f t="shared" si="81"/>
        <v>1.4681818181818181E-2</v>
      </c>
      <c r="EE219" s="31">
        <f t="shared" si="82"/>
        <v>1.2405345211581292E-2</v>
      </c>
      <c r="EF219" s="31">
        <f t="shared" si="83"/>
        <v>1.41834451901566E-2</v>
      </c>
      <c r="EG219" s="31">
        <f t="shared" si="84"/>
        <v>1.4036697247706422E-2</v>
      </c>
      <c r="EH219" s="31">
        <f t="shared" si="85"/>
        <v>1.4752252252252252E-2</v>
      </c>
      <c r="EI219" s="31">
        <f t="shared" si="86"/>
        <v>1.2959641255605382E-2</v>
      </c>
      <c r="EJ219" s="31">
        <f t="shared" si="87"/>
        <v>1.2234513274336284E-2</v>
      </c>
      <c r="EK219" s="31">
        <f t="shared" si="88"/>
        <v>1.1634819532908704E-2</v>
      </c>
      <c r="EL219" s="31">
        <f t="shared" si="89"/>
        <v>1.2468619246861925E-2</v>
      </c>
      <c r="EM219" s="31">
        <f t="shared" si="90"/>
        <v>1.2306079664570231E-2</v>
      </c>
      <c r="EN219" s="31">
        <f t="shared" si="91"/>
        <v>1.3529411764705882E-2</v>
      </c>
      <c r="EO219" s="31">
        <f t="shared" si="92"/>
        <v>1.9807692307692307E-2</v>
      </c>
      <c r="EP219" s="31">
        <f t="shared" si="93"/>
        <v>2.8443496801705756E-2</v>
      </c>
      <c r="EQ219" s="31">
        <f t="shared" si="94"/>
        <v>2.5775862068965517E-2</v>
      </c>
      <c r="ER219" s="31">
        <f t="shared" si="95"/>
        <v>2.5555555555555557E-2</v>
      </c>
      <c r="ES219" s="31">
        <f t="shared" si="96"/>
        <v>2.4439746300211417E-2</v>
      </c>
      <c r="ET219" s="31">
        <f t="shared" si="97"/>
        <v>2.4129979035639414E-2</v>
      </c>
      <c r="EU219" s="31">
        <f t="shared" si="98"/>
        <v>2.1962025316455695E-2</v>
      </c>
      <c r="EV219" s="31">
        <f t="shared" si="99"/>
        <v>2.3957894736842105E-2</v>
      </c>
      <c r="EW219" s="31">
        <f t="shared" si="100"/>
        <v>2.1314168377823409E-2</v>
      </c>
      <c r="EX219" s="31">
        <f t="shared" si="101"/>
        <v>2.3221052631578948E-2</v>
      </c>
      <c r="EY219" s="31">
        <f t="shared" si="102"/>
        <v>2.2348008385744234E-2</v>
      </c>
      <c r="EZ219" s="31">
        <f t="shared" si="103"/>
        <v>2.6334745762711866E-2</v>
      </c>
      <c r="FA219" s="31">
        <f t="shared" si="104"/>
        <v>2.4666666666666667E-2</v>
      </c>
      <c r="FB219" s="50">
        <f t="shared" si="105"/>
        <v>2.6639511201629329E-2</v>
      </c>
      <c r="FC219" s="50">
        <f t="shared" si="106"/>
        <v>2.4225941422594141E-2</v>
      </c>
      <c r="FD219" s="50">
        <f t="shared" si="107"/>
        <v>2.4294736842105265E-2</v>
      </c>
    </row>
    <row r="220" spans="1:160" ht="15" x14ac:dyDescent="0.25">
      <c r="A220" s="17" t="s">
        <v>266</v>
      </c>
      <c r="B220" s="19">
        <v>676</v>
      </c>
      <c r="C220" s="19">
        <v>694</v>
      </c>
      <c r="D220" s="19">
        <v>644</v>
      </c>
      <c r="E220" s="19">
        <v>651</v>
      </c>
      <c r="F220" s="19">
        <v>647</v>
      </c>
      <c r="G220" s="19">
        <v>633</v>
      </c>
      <c r="H220" s="19">
        <v>659</v>
      </c>
      <c r="I220" s="19">
        <v>716</v>
      </c>
      <c r="J220" s="19">
        <v>748</v>
      </c>
      <c r="K220" s="19">
        <v>719</v>
      </c>
      <c r="L220" s="19">
        <v>705</v>
      </c>
      <c r="M220" s="19">
        <v>701</v>
      </c>
      <c r="N220" s="19">
        <v>682</v>
      </c>
      <c r="O220" s="19">
        <v>679</v>
      </c>
      <c r="P220" s="19">
        <v>704</v>
      </c>
      <c r="Q220" s="19">
        <v>683</v>
      </c>
      <c r="R220" s="19">
        <v>657</v>
      </c>
      <c r="S220" s="19">
        <v>623</v>
      </c>
      <c r="T220" s="19">
        <v>587</v>
      </c>
      <c r="U220" s="19">
        <v>648</v>
      </c>
      <c r="V220" s="19">
        <v>654</v>
      </c>
      <c r="W220" s="19">
        <v>618</v>
      </c>
      <c r="X220" s="19">
        <v>590</v>
      </c>
      <c r="Y220" s="19">
        <v>543</v>
      </c>
      <c r="Z220" s="19">
        <v>522</v>
      </c>
      <c r="AA220" s="19">
        <v>536</v>
      </c>
      <c r="AB220" s="19">
        <v>555</v>
      </c>
      <c r="AC220" s="19">
        <v>528</v>
      </c>
      <c r="AD220" s="19">
        <v>501</v>
      </c>
      <c r="AE220" s="19">
        <v>499</v>
      </c>
      <c r="AF220" s="19">
        <v>501</v>
      </c>
      <c r="AG220" s="19">
        <v>537</v>
      </c>
      <c r="AH220" s="19">
        <v>525</v>
      </c>
      <c r="AI220" s="19">
        <v>537</v>
      </c>
      <c r="AJ220" s="19">
        <v>483</v>
      </c>
      <c r="AK220" s="19">
        <v>499</v>
      </c>
      <c r="AL220" s="19">
        <v>517</v>
      </c>
      <c r="AM220" s="19">
        <v>638</v>
      </c>
      <c r="AN220" s="19">
        <v>729</v>
      </c>
      <c r="AO220" s="19">
        <v>789</v>
      </c>
      <c r="AP220" s="19">
        <v>884</v>
      </c>
      <c r="AQ220" s="19">
        <v>986</v>
      </c>
      <c r="AR220" s="19">
        <v>1110</v>
      </c>
      <c r="AS220" s="19">
        <v>1295</v>
      </c>
      <c r="AT220" s="19">
        <v>1481</v>
      </c>
      <c r="AU220" s="19">
        <v>1520</v>
      </c>
      <c r="AV220" s="19">
        <v>1602</v>
      </c>
      <c r="AW220" s="19">
        <v>1570</v>
      </c>
      <c r="AX220" s="19">
        <v>1525</v>
      </c>
      <c r="AY220" s="19">
        <v>1605</v>
      </c>
      <c r="AZ220" s="19">
        <v>1624</v>
      </c>
      <c r="BA220" s="19">
        <v>1583</v>
      </c>
      <c r="BB220" s="19">
        <v>1576</v>
      </c>
      <c r="BC220" s="19">
        <v>1591</v>
      </c>
      <c r="BD220" s="19">
        <v>1598</v>
      </c>
      <c r="BE220" s="19">
        <v>1692</v>
      </c>
      <c r="BF220" s="19">
        <v>1705</v>
      </c>
      <c r="BG220" s="19">
        <v>1605</v>
      </c>
      <c r="BH220" s="19">
        <v>1476</v>
      </c>
      <c r="BI220" s="19">
        <v>1404</v>
      </c>
      <c r="BJ220" s="19">
        <v>1305</v>
      </c>
      <c r="BK220" s="19">
        <v>1304</v>
      </c>
      <c r="BL220" s="19">
        <v>1294</v>
      </c>
      <c r="BM220" s="19">
        <v>1293</v>
      </c>
      <c r="BN220" s="19">
        <v>1238</v>
      </c>
      <c r="BO220" s="19">
        <v>1229</v>
      </c>
      <c r="BP220" s="19">
        <v>1215</v>
      </c>
      <c r="BQ220" s="19">
        <v>1282</v>
      </c>
      <c r="BR220" s="19">
        <v>1273</v>
      </c>
      <c r="BS220" s="19">
        <v>1236</v>
      </c>
      <c r="BT220" s="19">
        <v>1145</v>
      </c>
      <c r="BU220" s="19">
        <v>1129</v>
      </c>
      <c r="BV220" s="19">
        <v>1066</v>
      </c>
      <c r="BW220" s="19">
        <v>1159</v>
      </c>
      <c r="BX220" s="19">
        <v>1161</v>
      </c>
      <c r="BY220" s="19">
        <v>1191</v>
      </c>
      <c r="BZ220" s="19">
        <v>1170</v>
      </c>
      <c r="CA220" s="19">
        <v>1091</v>
      </c>
      <c r="CB220" s="19">
        <v>1084</v>
      </c>
      <c r="CC220" s="19">
        <v>1157</v>
      </c>
      <c r="CD220" s="19">
        <v>1221</v>
      </c>
      <c r="CE220" s="19">
        <v>1221</v>
      </c>
      <c r="CF220" s="19">
        <v>1141</v>
      </c>
      <c r="CG220" s="19">
        <v>1108</v>
      </c>
      <c r="CH220" s="49">
        <v>1018</v>
      </c>
      <c r="CI220" s="49">
        <v>1057</v>
      </c>
      <c r="CJ220" s="49">
        <v>1022</v>
      </c>
      <c r="CK220" s="49">
        <v>982</v>
      </c>
      <c r="CL220" s="49">
        <v>1021</v>
      </c>
      <c r="CM220" s="49">
        <v>973</v>
      </c>
      <c r="CN220" s="49">
        <v>943</v>
      </c>
      <c r="CO220" s="17" t="s">
        <v>266</v>
      </c>
      <c r="CT220" t="s">
        <v>267</v>
      </c>
      <c r="CV220" t="s">
        <v>266</v>
      </c>
      <c r="CX220">
        <v>69600</v>
      </c>
      <c r="CY220">
        <v>67700</v>
      </c>
      <c r="CZ220">
        <v>65100</v>
      </c>
      <c r="DA220">
        <v>65500</v>
      </c>
      <c r="DB220">
        <v>66100</v>
      </c>
      <c r="DC220">
        <v>66900</v>
      </c>
      <c r="DD220">
        <v>67100</v>
      </c>
      <c r="DE220">
        <v>66400</v>
      </c>
      <c r="DF220">
        <v>66300</v>
      </c>
      <c r="DG220">
        <v>67500</v>
      </c>
      <c r="DH220">
        <v>68700</v>
      </c>
      <c r="DI220">
        <v>68100</v>
      </c>
      <c r="DJ220">
        <v>68800</v>
      </c>
      <c r="DK220">
        <v>68900</v>
      </c>
      <c r="DL220">
        <v>68900</v>
      </c>
      <c r="DM220">
        <v>69100</v>
      </c>
      <c r="DN220">
        <v>68600</v>
      </c>
      <c r="DO220">
        <v>68700</v>
      </c>
      <c r="DP220">
        <v>67100</v>
      </c>
      <c r="DQ220">
        <v>67600</v>
      </c>
      <c r="DR220">
        <v>66400</v>
      </c>
      <c r="DS220">
        <v>66500</v>
      </c>
      <c r="DT220">
        <v>65900</v>
      </c>
      <c r="DU220">
        <v>67000</v>
      </c>
      <c r="DV220">
        <v>68700</v>
      </c>
      <c r="DW220">
        <v>67300</v>
      </c>
      <c r="DX220">
        <v>67500</v>
      </c>
      <c r="DY220" s="19"/>
      <c r="DZ220" s="19"/>
      <c r="EA220" s="19"/>
      <c r="EB220" s="19"/>
      <c r="ED220" s="31">
        <f t="shared" si="81"/>
        <v>1.0330459770114942E-2</v>
      </c>
      <c r="EE220" s="31">
        <f t="shared" si="82"/>
        <v>1.0073855243722304E-2</v>
      </c>
      <c r="EF220" s="31">
        <f t="shared" si="83"/>
        <v>1.0491551459293395E-2</v>
      </c>
      <c r="EG220" s="31">
        <f t="shared" si="84"/>
        <v>8.9618320610687016E-3</v>
      </c>
      <c r="EH220" s="31">
        <f t="shared" si="85"/>
        <v>9.3494704992435704E-3</v>
      </c>
      <c r="EI220" s="31">
        <f t="shared" si="86"/>
        <v>7.8026905829596416E-3</v>
      </c>
      <c r="EJ220" s="31">
        <f t="shared" si="87"/>
        <v>7.8688524590163934E-3</v>
      </c>
      <c r="EK220" s="31">
        <f t="shared" si="88"/>
        <v>7.5451807228915663E-3</v>
      </c>
      <c r="EL220" s="31">
        <f t="shared" si="89"/>
        <v>8.0995475113122169E-3</v>
      </c>
      <c r="EM220" s="31">
        <f t="shared" si="90"/>
        <v>7.6592592592592589E-3</v>
      </c>
      <c r="EN220" s="31">
        <f t="shared" si="91"/>
        <v>1.1484716157205241E-2</v>
      </c>
      <c r="EO220" s="31">
        <f t="shared" si="92"/>
        <v>1.6299559471365639E-2</v>
      </c>
      <c r="EP220" s="31">
        <f t="shared" si="93"/>
        <v>2.2093023255813953E-2</v>
      </c>
      <c r="EQ220" s="31">
        <f t="shared" si="94"/>
        <v>2.2133526850507984E-2</v>
      </c>
      <c r="ER220" s="31">
        <f t="shared" si="95"/>
        <v>2.2975326560232219E-2</v>
      </c>
      <c r="ES220" s="31">
        <f t="shared" si="96"/>
        <v>2.3125904486251809E-2</v>
      </c>
      <c r="ET220" s="31">
        <f t="shared" si="97"/>
        <v>2.3396501457725948E-2</v>
      </c>
      <c r="EU220" s="31">
        <f t="shared" si="98"/>
        <v>1.8995633187772927E-2</v>
      </c>
      <c r="EV220" s="31">
        <f t="shared" si="99"/>
        <v>1.9269746646795826E-2</v>
      </c>
      <c r="EW220" s="31">
        <f t="shared" si="100"/>
        <v>1.7973372781065089E-2</v>
      </c>
      <c r="EX220" s="31">
        <f t="shared" si="101"/>
        <v>1.8614457831325301E-2</v>
      </c>
      <c r="EY220" s="31">
        <f t="shared" si="102"/>
        <v>1.6030075187969926E-2</v>
      </c>
      <c r="EZ220" s="31">
        <f t="shared" si="103"/>
        <v>1.8072837632776936E-2</v>
      </c>
      <c r="FA220" s="31">
        <f t="shared" si="104"/>
        <v>1.6179104477611939E-2</v>
      </c>
      <c r="FB220" s="50">
        <f t="shared" si="105"/>
        <v>1.7772925764192139E-2</v>
      </c>
      <c r="FC220" s="50">
        <f t="shared" si="106"/>
        <v>1.5126300148588409E-2</v>
      </c>
      <c r="FD220" s="50">
        <f t="shared" si="107"/>
        <v>1.4548148148148149E-2</v>
      </c>
    </row>
    <row r="221" spans="1:160" ht="15" x14ac:dyDescent="0.25">
      <c r="A221" s="17" t="s">
        <v>267</v>
      </c>
      <c r="B221" s="19">
        <v>3736</v>
      </c>
      <c r="C221" s="19">
        <v>3782</v>
      </c>
      <c r="D221" s="19">
        <v>3786</v>
      </c>
      <c r="E221" s="19">
        <v>3689</v>
      </c>
      <c r="F221" s="19">
        <v>3656</v>
      </c>
      <c r="G221" s="19">
        <v>3685</v>
      </c>
      <c r="H221" s="19">
        <v>3744</v>
      </c>
      <c r="I221" s="19">
        <v>4034</v>
      </c>
      <c r="J221" s="19">
        <v>4211</v>
      </c>
      <c r="K221" s="19">
        <v>4200</v>
      </c>
      <c r="L221" s="19">
        <v>4271</v>
      </c>
      <c r="M221" s="19">
        <v>4168</v>
      </c>
      <c r="N221" s="19">
        <v>4091</v>
      </c>
      <c r="O221" s="19">
        <v>4009</v>
      </c>
      <c r="P221" s="19">
        <v>4108</v>
      </c>
      <c r="Q221" s="19">
        <v>4089</v>
      </c>
      <c r="R221" s="19">
        <v>4142</v>
      </c>
      <c r="S221" s="19">
        <v>4216</v>
      </c>
      <c r="T221" s="19">
        <v>4284</v>
      </c>
      <c r="U221" s="19">
        <v>4521</v>
      </c>
      <c r="V221" s="19">
        <v>4527</v>
      </c>
      <c r="W221" s="19">
        <v>4435</v>
      </c>
      <c r="X221" s="19">
        <v>4379</v>
      </c>
      <c r="Y221" s="19">
        <v>4203</v>
      </c>
      <c r="Z221" s="19">
        <v>4071</v>
      </c>
      <c r="AA221" s="19">
        <v>4031</v>
      </c>
      <c r="AB221" s="19">
        <v>4001</v>
      </c>
      <c r="AC221" s="19">
        <v>3933</v>
      </c>
      <c r="AD221" s="19">
        <v>3861</v>
      </c>
      <c r="AE221" s="19">
        <v>3879</v>
      </c>
      <c r="AF221" s="19">
        <v>4040</v>
      </c>
      <c r="AG221" s="19">
        <v>4244</v>
      </c>
      <c r="AH221" s="19">
        <v>4314</v>
      </c>
      <c r="AI221" s="19">
        <v>4318</v>
      </c>
      <c r="AJ221" s="19">
        <v>4305</v>
      </c>
      <c r="AK221" s="19">
        <v>4229</v>
      </c>
      <c r="AL221" s="19">
        <v>4120</v>
      </c>
      <c r="AM221" s="19">
        <v>4252</v>
      </c>
      <c r="AN221" s="19">
        <v>4427</v>
      </c>
      <c r="AO221" s="19">
        <v>4477</v>
      </c>
      <c r="AP221" s="19">
        <v>4646</v>
      </c>
      <c r="AQ221" s="19">
        <v>4782</v>
      </c>
      <c r="AR221" s="19">
        <v>5069</v>
      </c>
      <c r="AS221" s="19">
        <v>5546</v>
      </c>
      <c r="AT221" s="19">
        <v>5813</v>
      </c>
      <c r="AU221" s="19">
        <v>5969</v>
      </c>
      <c r="AV221" s="19">
        <v>6026</v>
      </c>
      <c r="AW221" s="19">
        <v>6237</v>
      </c>
      <c r="AX221" s="19">
        <v>6223</v>
      </c>
      <c r="AY221" s="19">
        <v>6201</v>
      </c>
      <c r="AZ221" s="19">
        <v>6340</v>
      </c>
      <c r="BA221" s="19">
        <v>6431</v>
      </c>
      <c r="BB221" s="19">
        <v>6566</v>
      </c>
      <c r="BC221" s="19">
        <v>6602</v>
      </c>
      <c r="BD221" s="19">
        <v>6691</v>
      </c>
      <c r="BE221" s="19">
        <v>7032</v>
      </c>
      <c r="BF221" s="19">
        <v>7046</v>
      </c>
      <c r="BG221" s="19">
        <v>6831</v>
      </c>
      <c r="BH221" s="19">
        <v>6652</v>
      </c>
      <c r="BI221" s="19">
        <v>6571</v>
      </c>
      <c r="BJ221" s="19">
        <v>6594</v>
      </c>
      <c r="BK221" s="19">
        <v>6512</v>
      </c>
      <c r="BL221" s="19">
        <v>6582</v>
      </c>
      <c r="BM221" s="19">
        <v>6543</v>
      </c>
      <c r="BN221" s="19">
        <v>6555</v>
      </c>
      <c r="BO221" s="19">
        <v>6501</v>
      </c>
      <c r="BP221" s="19">
        <v>6636</v>
      </c>
      <c r="BQ221" s="19">
        <v>7021</v>
      </c>
      <c r="BR221" s="19">
        <v>7142</v>
      </c>
      <c r="BS221" s="19">
        <v>7064</v>
      </c>
      <c r="BT221" s="19">
        <v>7007</v>
      </c>
      <c r="BU221" s="19">
        <v>6929</v>
      </c>
      <c r="BV221" s="19">
        <v>6926</v>
      </c>
      <c r="BW221" s="19">
        <v>7017</v>
      </c>
      <c r="BX221" s="19">
        <v>7004</v>
      </c>
      <c r="BY221" s="19">
        <v>7041</v>
      </c>
      <c r="BZ221" s="19">
        <v>7031</v>
      </c>
      <c r="CA221" s="19">
        <v>6930</v>
      </c>
      <c r="CB221" s="19">
        <v>7064</v>
      </c>
      <c r="CC221" s="19">
        <v>7491</v>
      </c>
      <c r="CD221" s="19">
        <v>7616</v>
      </c>
      <c r="CE221" s="19">
        <v>7621</v>
      </c>
      <c r="CF221" s="19">
        <v>7576</v>
      </c>
      <c r="CG221" s="19">
        <v>7464</v>
      </c>
      <c r="CH221" s="49">
        <v>7329</v>
      </c>
      <c r="CI221" s="49">
        <v>7348</v>
      </c>
      <c r="CJ221" s="49">
        <v>7447</v>
      </c>
      <c r="CK221" s="49">
        <v>7588</v>
      </c>
      <c r="CL221" s="49">
        <v>7621</v>
      </c>
      <c r="CM221" s="49">
        <v>7611</v>
      </c>
      <c r="CN221" s="49">
        <v>7619</v>
      </c>
      <c r="CO221" s="17" t="s">
        <v>267</v>
      </c>
      <c r="CT221" t="s">
        <v>268</v>
      </c>
      <c r="CV221" t="s">
        <v>267</v>
      </c>
      <c r="CX221">
        <v>64700</v>
      </c>
      <c r="CY221">
        <v>64300</v>
      </c>
      <c r="CZ221">
        <v>64100</v>
      </c>
      <c r="DA221">
        <v>63700</v>
      </c>
      <c r="DB221">
        <v>63700</v>
      </c>
      <c r="DC221">
        <v>63700</v>
      </c>
      <c r="DD221">
        <v>63400</v>
      </c>
      <c r="DE221">
        <v>63700</v>
      </c>
      <c r="DF221">
        <v>63400</v>
      </c>
      <c r="DG221">
        <v>62800</v>
      </c>
      <c r="DH221">
        <v>62400</v>
      </c>
      <c r="DI221">
        <v>62400</v>
      </c>
      <c r="DJ221">
        <v>63700</v>
      </c>
      <c r="DK221">
        <v>64000</v>
      </c>
      <c r="DL221">
        <v>63700</v>
      </c>
      <c r="DM221">
        <v>63800</v>
      </c>
      <c r="DN221">
        <v>62800</v>
      </c>
      <c r="DO221">
        <v>64200</v>
      </c>
      <c r="DP221">
        <v>65000</v>
      </c>
      <c r="DQ221">
        <v>64100</v>
      </c>
      <c r="DR221">
        <v>65000</v>
      </c>
      <c r="DS221">
        <v>62700</v>
      </c>
      <c r="DT221">
        <v>61300</v>
      </c>
      <c r="DU221">
        <v>62200</v>
      </c>
      <c r="DV221">
        <v>62600</v>
      </c>
      <c r="DW221">
        <v>64400</v>
      </c>
      <c r="DX221">
        <v>66100</v>
      </c>
      <c r="DY221" s="19"/>
      <c r="DZ221" s="19"/>
      <c r="EA221" s="19"/>
      <c r="EB221" s="19"/>
      <c r="ED221" s="31">
        <f t="shared" si="81"/>
        <v>6.4914992272024727E-2</v>
      </c>
      <c r="EE221" s="31">
        <f t="shared" si="82"/>
        <v>6.3623639191290826E-2</v>
      </c>
      <c r="EF221" s="31">
        <f t="shared" si="83"/>
        <v>6.3790951638065529E-2</v>
      </c>
      <c r="EG221" s="31">
        <f t="shared" si="84"/>
        <v>6.7252747252747255E-2</v>
      </c>
      <c r="EH221" s="31">
        <f t="shared" si="85"/>
        <v>6.9623233908948201E-2</v>
      </c>
      <c r="EI221" s="31">
        <f t="shared" si="86"/>
        <v>6.3908948194662474E-2</v>
      </c>
      <c r="EJ221" s="31">
        <f t="shared" si="87"/>
        <v>6.2034700315457415E-2</v>
      </c>
      <c r="EK221" s="31">
        <f t="shared" si="88"/>
        <v>6.342229199372057E-2</v>
      </c>
      <c r="EL221" s="31">
        <f t="shared" si="89"/>
        <v>6.8107255520504728E-2</v>
      </c>
      <c r="EM221" s="31">
        <f t="shared" si="90"/>
        <v>6.5605095541401273E-2</v>
      </c>
      <c r="EN221" s="31">
        <f t="shared" si="91"/>
        <v>7.1746794871794875E-2</v>
      </c>
      <c r="EO221" s="31">
        <f t="shared" si="92"/>
        <v>8.1233974358974365E-2</v>
      </c>
      <c r="EP221" s="31">
        <f t="shared" si="93"/>
        <v>9.3704866562009423E-2</v>
      </c>
      <c r="EQ221" s="31">
        <f t="shared" si="94"/>
        <v>9.7234374999999998E-2</v>
      </c>
      <c r="ER221" s="31">
        <f t="shared" si="95"/>
        <v>0.10095761381475667</v>
      </c>
      <c r="ES221" s="31">
        <f t="shared" si="96"/>
        <v>0.10487460815047021</v>
      </c>
      <c r="ET221" s="31">
        <f t="shared" si="97"/>
        <v>0.10877388535031847</v>
      </c>
      <c r="EU221" s="31">
        <f t="shared" si="98"/>
        <v>0.10271028037383177</v>
      </c>
      <c r="EV221" s="31">
        <f t="shared" si="99"/>
        <v>0.10066153846153846</v>
      </c>
      <c r="EW221" s="31">
        <f t="shared" si="100"/>
        <v>0.10352574102964118</v>
      </c>
      <c r="EX221" s="31">
        <f t="shared" si="101"/>
        <v>0.10867692307692307</v>
      </c>
      <c r="EY221" s="31">
        <f t="shared" si="102"/>
        <v>0.11046251993620415</v>
      </c>
      <c r="EZ221" s="31">
        <f t="shared" si="103"/>
        <v>0.11486133768352365</v>
      </c>
      <c r="FA221" s="31">
        <f t="shared" si="104"/>
        <v>0.11356913183279743</v>
      </c>
      <c r="FB221" s="50">
        <f t="shared" si="105"/>
        <v>0.12174121405750798</v>
      </c>
      <c r="FC221" s="50">
        <f t="shared" si="106"/>
        <v>0.11380434782608696</v>
      </c>
      <c r="FD221" s="50">
        <f t="shared" si="107"/>
        <v>0.11479576399394856</v>
      </c>
    </row>
    <row r="222" spans="1:160" ht="15" x14ac:dyDescent="0.25">
      <c r="A222" s="17" t="s">
        <v>268</v>
      </c>
      <c r="B222" s="19">
        <v>928</v>
      </c>
      <c r="C222" s="19">
        <v>951</v>
      </c>
      <c r="D222" s="19">
        <v>962</v>
      </c>
      <c r="E222" s="19">
        <v>885</v>
      </c>
      <c r="F222" s="19">
        <v>856</v>
      </c>
      <c r="G222" s="19">
        <v>859</v>
      </c>
      <c r="H222" s="19">
        <v>936</v>
      </c>
      <c r="I222" s="19">
        <v>1026</v>
      </c>
      <c r="J222" s="19">
        <v>1158</v>
      </c>
      <c r="K222" s="19">
        <v>1180</v>
      </c>
      <c r="L222" s="19">
        <v>1153</v>
      </c>
      <c r="M222" s="19">
        <v>1083</v>
      </c>
      <c r="N222" s="19">
        <v>1051</v>
      </c>
      <c r="O222" s="19">
        <v>1032</v>
      </c>
      <c r="P222" s="19">
        <v>1085</v>
      </c>
      <c r="Q222" s="19">
        <v>977</v>
      </c>
      <c r="R222" s="19">
        <v>913</v>
      </c>
      <c r="S222" s="19">
        <v>936</v>
      </c>
      <c r="T222" s="19">
        <v>940</v>
      </c>
      <c r="U222" s="19">
        <v>989</v>
      </c>
      <c r="V222" s="19">
        <v>1023</v>
      </c>
      <c r="W222" s="19">
        <v>954</v>
      </c>
      <c r="X222" s="19">
        <v>871</v>
      </c>
      <c r="Y222" s="19">
        <v>805</v>
      </c>
      <c r="Z222" s="19">
        <v>747</v>
      </c>
      <c r="AA222" s="19">
        <v>786</v>
      </c>
      <c r="AB222" s="19">
        <v>822</v>
      </c>
      <c r="AC222" s="19">
        <v>772</v>
      </c>
      <c r="AD222" s="19">
        <v>748</v>
      </c>
      <c r="AE222" s="19">
        <v>754</v>
      </c>
      <c r="AF222" s="19">
        <v>764</v>
      </c>
      <c r="AG222" s="19">
        <v>820</v>
      </c>
      <c r="AH222" s="19">
        <v>848</v>
      </c>
      <c r="AI222" s="19">
        <v>851</v>
      </c>
      <c r="AJ222" s="19">
        <v>824</v>
      </c>
      <c r="AK222" s="19">
        <v>765</v>
      </c>
      <c r="AL222" s="19">
        <v>738</v>
      </c>
      <c r="AM222" s="19">
        <v>787</v>
      </c>
      <c r="AN222" s="19">
        <v>936</v>
      </c>
      <c r="AO222" s="19">
        <v>935</v>
      </c>
      <c r="AP222" s="19">
        <v>938</v>
      </c>
      <c r="AQ222" s="19">
        <v>1063</v>
      </c>
      <c r="AR222" s="19">
        <v>1174</v>
      </c>
      <c r="AS222" s="19">
        <v>1368</v>
      </c>
      <c r="AT222" s="19">
        <v>1593</v>
      </c>
      <c r="AU222" s="19">
        <v>1627</v>
      </c>
      <c r="AV222" s="19">
        <v>1686</v>
      </c>
      <c r="AW222" s="19">
        <v>1558</v>
      </c>
      <c r="AX222" s="19">
        <v>1608</v>
      </c>
      <c r="AY222" s="19">
        <v>1673</v>
      </c>
      <c r="AZ222" s="19">
        <v>1761</v>
      </c>
      <c r="BA222" s="19">
        <v>1736</v>
      </c>
      <c r="BB222" s="19">
        <v>1800</v>
      </c>
      <c r="BC222" s="19">
        <v>1890</v>
      </c>
      <c r="BD222" s="19">
        <v>1935</v>
      </c>
      <c r="BE222" s="19">
        <v>2084</v>
      </c>
      <c r="BF222" s="19">
        <v>2207</v>
      </c>
      <c r="BG222" s="19">
        <v>2156</v>
      </c>
      <c r="BH222" s="19">
        <v>2094</v>
      </c>
      <c r="BI222" s="19">
        <v>1923</v>
      </c>
      <c r="BJ222" s="19">
        <v>1843</v>
      </c>
      <c r="BK222" s="19">
        <v>1867</v>
      </c>
      <c r="BL222" s="19">
        <v>1863</v>
      </c>
      <c r="BM222" s="19">
        <v>1767</v>
      </c>
      <c r="BN222" s="19">
        <v>1751</v>
      </c>
      <c r="BO222" s="19">
        <v>1830</v>
      </c>
      <c r="BP222" s="19">
        <v>1973</v>
      </c>
      <c r="BQ222" s="19">
        <v>2106</v>
      </c>
      <c r="BR222" s="19">
        <v>2141</v>
      </c>
      <c r="BS222" s="19">
        <v>2138</v>
      </c>
      <c r="BT222" s="19">
        <v>2064</v>
      </c>
      <c r="BU222" s="19">
        <v>1984</v>
      </c>
      <c r="BV222" s="19">
        <v>1932</v>
      </c>
      <c r="BW222" s="19">
        <v>2027</v>
      </c>
      <c r="BX222" s="19">
        <v>2078</v>
      </c>
      <c r="BY222" s="19">
        <v>1971</v>
      </c>
      <c r="BZ222" s="19">
        <v>1977</v>
      </c>
      <c r="CA222" s="19">
        <v>2018</v>
      </c>
      <c r="CB222" s="19">
        <v>2026</v>
      </c>
      <c r="CC222" s="19">
        <v>2173</v>
      </c>
      <c r="CD222" s="19">
        <v>2294</v>
      </c>
      <c r="CE222" s="19">
        <v>2267</v>
      </c>
      <c r="CF222" s="19">
        <v>2165</v>
      </c>
      <c r="CG222" s="19">
        <v>2053</v>
      </c>
      <c r="CH222" s="49">
        <v>2023</v>
      </c>
      <c r="CI222" s="49">
        <v>2169</v>
      </c>
      <c r="CJ222" s="49">
        <v>2174</v>
      </c>
      <c r="CK222" s="49">
        <v>2105</v>
      </c>
      <c r="CL222" s="49">
        <v>2101</v>
      </c>
      <c r="CM222" s="49">
        <v>2120</v>
      </c>
      <c r="CN222" s="49">
        <v>2054</v>
      </c>
      <c r="CO222" s="17" t="s">
        <v>268</v>
      </c>
      <c r="CT222" t="s">
        <v>269</v>
      </c>
      <c r="CV222" t="s">
        <v>268</v>
      </c>
      <c r="CX222">
        <v>41400</v>
      </c>
      <c r="CY222">
        <v>41800</v>
      </c>
      <c r="CZ222">
        <v>41600</v>
      </c>
      <c r="DA222">
        <v>42000</v>
      </c>
      <c r="DB222">
        <v>41700</v>
      </c>
      <c r="DC222">
        <v>41300</v>
      </c>
      <c r="DD222">
        <v>41700</v>
      </c>
      <c r="DE222">
        <v>42100</v>
      </c>
      <c r="DF222">
        <v>42800</v>
      </c>
      <c r="DG222">
        <v>42600</v>
      </c>
      <c r="DH222">
        <v>42300</v>
      </c>
      <c r="DI222">
        <v>42200</v>
      </c>
      <c r="DJ222">
        <v>42100</v>
      </c>
      <c r="DK222">
        <v>42300</v>
      </c>
      <c r="DL222">
        <v>42500</v>
      </c>
      <c r="DM222">
        <v>42800</v>
      </c>
      <c r="DN222">
        <v>41600</v>
      </c>
      <c r="DO222">
        <v>41900</v>
      </c>
      <c r="DP222">
        <v>41500</v>
      </c>
      <c r="DQ222">
        <v>41200</v>
      </c>
      <c r="DR222">
        <v>41500</v>
      </c>
      <c r="DS222">
        <v>41300</v>
      </c>
      <c r="DT222">
        <v>41800</v>
      </c>
      <c r="DU222">
        <v>41500</v>
      </c>
      <c r="DV222">
        <v>41500</v>
      </c>
      <c r="DW222">
        <v>42600</v>
      </c>
      <c r="DX222">
        <v>41200</v>
      </c>
      <c r="DY222" s="19"/>
      <c r="DZ222" s="19"/>
      <c r="EA222" s="19"/>
      <c r="EB222" s="19"/>
      <c r="ED222" s="31">
        <f t="shared" si="81"/>
        <v>2.8502415458937197E-2</v>
      </c>
      <c r="EE222" s="31">
        <f t="shared" si="82"/>
        <v>2.5143540669856461E-2</v>
      </c>
      <c r="EF222" s="31">
        <f t="shared" si="83"/>
        <v>2.3485576923076922E-2</v>
      </c>
      <c r="EG222" s="31">
        <f t="shared" si="84"/>
        <v>2.238095238095238E-2</v>
      </c>
      <c r="EH222" s="31">
        <f t="shared" si="85"/>
        <v>2.2877697841726618E-2</v>
      </c>
      <c r="EI222" s="31">
        <f t="shared" si="86"/>
        <v>1.8087167070217916E-2</v>
      </c>
      <c r="EJ222" s="31">
        <f t="shared" si="87"/>
        <v>1.8513189448441245E-2</v>
      </c>
      <c r="EK222" s="31">
        <f t="shared" si="88"/>
        <v>1.8147268408551069E-2</v>
      </c>
      <c r="EL222" s="31">
        <f t="shared" si="89"/>
        <v>1.9883177570093457E-2</v>
      </c>
      <c r="EM222" s="31">
        <f t="shared" si="90"/>
        <v>1.7323943661971829E-2</v>
      </c>
      <c r="EN222" s="31">
        <f t="shared" si="91"/>
        <v>2.2104018912529552E-2</v>
      </c>
      <c r="EO222" s="31">
        <f t="shared" si="92"/>
        <v>2.7819905213270144E-2</v>
      </c>
      <c r="EP222" s="31">
        <f t="shared" si="93"/>
        <v>3.8646080760095014E-2</v>
      </c>
      <c r="EQ222" s="31">
        <f t="shared" si="94"/>
        <v>3.8014184397163121E-2</v>
      </c>
      <c r="ER222" s="31">
        <f t="shared" si="95"/>
        <v>4.084705882352941E-2</v>
      </c>
      <c r="ES222" s="31">
        <f t="shared" si="96"/>
        <v>4.5210280373831777E-2</v>
      </c>
      <c r="ET222" s="31">
        <f t="shared" si="97"/>
        <v>5.1826923076923076E-2</v>
      </c>
      <c r="EU222" s="31">
        <f t="shared" si="98"/>
        <v>4.3985680190930784E-2</v>
      </c>
      <c r="EV222" s="31">
        <f t="shared" si="99"/>
        <v>4.2578313253012048E-2</v>
      </c>
      <c r="EW222" s="31">
        <f t="shared" si="100"/>
        <v>4.7888349514563104E-2</v>
      </c>
      <c r="EX222" s="31">
        <f t="shared" si="101"/>
        <v>5.1518072289156627E-2</v>
      </c>
      <c r="EY222" s="31">
        <f t="shared" si="102"/>
        <v>4.6779661016949151E-2</v>
      </c>
      <c r="EZ222" s="31">
        <f t="shared" si="103"/>
        <v>4.7153110047846891E-2</v>
      </c>
      <c r="FA222" s="31">
        <f t="shared" si="104"/>
        <v>4.8819277108433735E-2</v>
      </c>
      <c r="FB222" s="50">
        <f t="shared" si="105"/>
        <v>5.4626506024096383E-2</v>
      </c>
      <c r="FC222" s="50">
        <f t="shared" si="106"/>
        <v>4.7488262910798121E-2</v>
      </c>
      <c r="FD222" s="50">
        <f t="shared" si="107"/>
        <v>5.1092233009708735E-2</v>
      </c>
    </row>
    <row r="223" spans="1:160" ht="15" x14ac:dyDescent="0.25">
      <c r="A223" s="17" t="s">
        <v>269</v>
      </c>
      <c r="B223" s="19">
        <v>2801</v>
      </c>
      <c r="C223" s="19">
        <v>2867</v>
      </c>
      <c r="D223" s="19">
        <v>2703</v>
      </c>
      <c r="E223" s="19">
        <v>2785</v>
      </c>
      <c r="F223" s="19">
        <v>2624</v>
      </c>
      <c r="G223" s="19">
        <v>2523</v>
      </c>
      <c r="H223" s="19">
        <v>2509</v>
      </c>
      <c r="I223" s="19">
        <v>2776</v>
      </c>
      <c r="J223" s="19">
        <v>3056</v>
      </c>
      <c r="K223" s="19">
        <v>3512</v>
      </c>
      <c r="L223" s="19">
        <v>3376</v>
      </c>
      <c r="M223" s="19">
        <v>3296</v>
      </c>
      <c r="N223" s="19">
        <v>3254</v>
      </c>
      <c r="O223" s="19">
        <v>3352</v>
      </c>
      <c r="P223" s="19">
        <v>3273</v>
      </c>
      <c r="Q223" s="19">
        <v>3262</v>
      </c>
      <c r="R223" s="19">
        <v>3150</v>
      </c>
      <c r="S223" s="19">
        <v>3041</v>
      </c>
      <c r="T223" s="19">
        <v>2965</v>
      </c>
      <c r="U223" s="19">
        <v>3224</v>
      </c>
      <c r="V223" s="19">
        <v>3343</v>
      </c>
      <c r="W223" s="19">
        <v>3291</v>
      </c>
      <c r="X223" s="19">
        <v>3160</v>
      </c>
      <c r="Y223" s="19">
        <v>3084</v>
      </c>
      <c r="Z223" s="19">
        <v>3053</v>
      </c>
      <c r="AA223" s="19">
        <v>3056</v>
      </c>
      <c r="AB223" s="19">
        <v>3048</v>
      </c>
      <c r="AC223" s="19">
        <v>2899</v>
      </c>
      <c r="AD223" s="19">
        <v>2724</v>
      </c>
      <c r="AE223" s="19">
        <v>2730</v>
      </c>
      <c r="AF223" s="19">
        <v>2716</v>
      </c>
      <c r="AG223" s="19">
        <v>2946</v>
      </c>
      <c r="AH223" s="19">
        <v>3185</v>
      </c>
      <c r="AI223" s="19">
        <v>3260</v>
      </c>
      <c r="AJ223" s="19">
        <v>3368</v>
      </c>
      <c r="AK223" s="19">
        <v>3278</v>
      </c>
      <c r="AL223" s="19">
        <v>3452</v>
      </c>
      <c r="AM223" s="19">
        <v>3553</v>
      </c>
      <c r="AN223" s="19">
        <v>3923</v>
      </c>
      <c r="AO223" s="19">
        <v>3916</v>
      </c>
      <c r="AP223" s="19">
        <v>3805</v>
      </c>
      <c r="AQ223" s="19">
        <v>4118</v>
      </c>
      <c r="AR223" s="19">
        <v>4473</v>
      </c>
      <c r="AS223" s="19">
        <v>5387</v>
      </c>
      <c r="AT223" s="19">
        <v>6503</v>
      </c>
      <c r="AU223" s="19">
        <v>6967</v>
      </c>
      <c r="AV223" s="19">
        <v>7288</v>
      </c>
      <c r="AW223" s="19">
        <v>7286</v>
      </c>
      <c r="AX223" s="19">
        <v>7159</v>
      </c>
      <c r="AY223" s="19">
        <v>7387</v>
      </c>
      <c r="AZ223" s="19">
        <v>7497</v>
      </c>
      <c r="BA223" s="19">
        <v>7477</v>
      </c>
      <c r="BB223" s="19">
        <v>7290</v>
      </c>
      <c r="BC223" s="19">
        <v>7147</v>
      </c>
      <c r="BD223" s="19">
        <v>6820</v>
      </c>
      <c r="BE223" s="19">
        <v>7539</v>
      </c>
      <c r="BF223" s="19">
        <v>7367</v>
      </c>
      <c r="BG223" s="19">
        <v>7282</v>
      </c>
      <c r="BH223" s="19">
        <v>7306</v>
      </c>
      <c r="BI223" s="19">
        <v>6720</v>
      </c>
      <c r="BJ223" s="19">
        <v>6420</v>
      </c>
      <c r="BK223" s="19">
        <v>6406</v>
      </c>
      <c r="BL223" s="19">
        <v>6337</v>
      </c>
      <c r="BM223" s="19">
        <v>6183</v>
      </c>
      <c r="BN223" s="19">
        <v>5741</v>
      </c>
      <c r="BO223" s="19">
        <v>5567</v>
      </c>
      <c r="BP223" s="19">
        <v>5474</v>
      </c>
      <c r="BQ223" s="19">
        <v>5874</v>
      </c>
      <c r="BR223" s="19">
        <v>6363</v>
      </c>
      <c r="BS223" s="19">
        <v>6569</v>
      </c>
      <c r="BT223" s="19">
        <v>6492</v>
      </c>
      <c r="BU223" s="19">
        <v>6351</v>
      </c>
      <c r="BV223" s="19">
        <v>6160</v>
      </c>
      <c r="BW223" s="19">
        <v>6373</v>
      </c>
      <c r="BX223" s="19">
        <v>6541</v>
      </c>
      <c r="BY223" s="19">
        <v>6601</v>
      </c>
      <c r="BZ223" s="19">
        <v>6500</v>
      </c>
      <c r="CA223" s="19">
        <v>6302</v>
      </c>
      <c r="CB223" s="19">
        <v>6158</v>
      </c>
      <c r="CC223" s="19">
        <v>6495</v>
      </c>
      <c r="CD223" s="19">
        <v>6753</v>
      </c>
      <c r="CE223" s="19">
        <v>6725</v>
      </c>
      <c r="CF223" s="19">
        <v>6643</v>
      </c>
      <c r="CG223" s="19">
        <v>6496</v>
      </c>
      <c r="CH223" s="49">
        <v>6352</v>
      </c>
      <c r="CI223" s="49">
        <v>6250</v>
      </c>
      <c r="CJ223" s="49">
        <v>6255</v>
      </c>
      <c r="CK223" s="49">
        <v>5942</v>
      </c>
      <c r="CL223" s="49">
        <v>5742</v>
      </c>
      <c r="CM223" s="49">
        <v>5470</v>
      </c>
      <c r="CN223" s="49">
        <v>5109</v>
      </c>
      <c r="CO223" s="17" t="s">
        <v>269</v>
      </c>
      <c r="CT223" t="s">
        <v>270</v>
      </c>
      <c r="CV223" t="s">
        <v>269</v>
      </c>
      <c r="CX223">
        <v>123600</v>
      </c>
      <c r="CY223">
        <v>124200</v>
      </c>
      <c r="CZ223">
        <v>125600</v>
      </c>
      <c r="DA223">
        <v>123800</v>
      </c>
      <c r="DB223">
        <v>126900</v>
      </c>
      <c r="DC223">
        <v>126200</v>
      </c>
      <c r="DD223">
        <v>127200</v>
      </c>
      <c r="DE223">
        <v>127900</v>
      </c>
      <c r="DF223">
        <v>125400</v>
      </c>
      <c r="DG223">
        <v>127300</v>
      </c>
      <c r="DH223">
        <v>127400</v>
      </c>
      <c r="DI223">
        <v>127900</v>
      </c>
      <c r="DJ223">
        <v>129700</v>
      </c>
      <c r="DK223">
        <v>130600</v>
      </c>
      <c r="DL223">
        <v>129100</v>
      </c>
      <c r="DM223">
        <v>128200</v>
      </c>
      <c r="DN223">
        <v>128200</v>
      </c>
      <c r="DO223">
        <v>127200</v>
      </c>
      <c r="DP223">
        <v>128900</v>
      </c>
      <c r="DQ223">
        <v>130500</v>
      </c>
      <c r="DR223">
        <v>130400</v>
      </c>
      <c r="DS223">
        <v>132300</v>
      </c>
      <c r="DT223">
        <v>131800</v>
      </c>
      <c r="DU223">
        <v>130300</v>
      </c>
      <c r="DV223">
        <v>133400</v>
      </c>
      <c r="DW223">
        <v>132900</v>
      </c>
      <c r="DX223">
        <v>133300</v>
      </c>
      <c r="DY223" s="19"/>
      <c r="DZ223" s="19"/>
      <c r="EA223" s="19"/>
      <c r="EB223" s="19"/>
      <c r="ED223" s="31">
        <f t="shared" si="81"/>
        <v>2.8414239482200648E-2</v>
      </c>
      <c r="EE223" s="31">
        <f t="shared" si="82"/>
        <v>2.6199677938808372E-2</v>
      </c>
      <c r="EF223" s="31">
        <f t="shared" si="83"/>
        <v>2.5971337579617833E-2</v>
      </c>
      <c r="EG223" s="31">
        <f t="shared" si="84"/>
        <v>2.3949919224555735E-2</v>
      </c>
      <c r="EH223" s="31">
        <f t="shared" si="85"/>
        <v>2.5933806146572105E-2</v>
      </c>
      <c r="EI223" s="31">
        <f t="shared" si="86"/>
        <v>2.419175911251981E-2</v>
      </c>
      <c r="EJ223" s="31">
        <f t="shared" si="87"/>
        <v>2.2790880503144654E-2</v>
      </c>
      <c r="EK223" s="31">
        <f t="shared" si="88"/>
        <v>2.1235340109460515E-2</v>
      </c>
      <c r="EL223" s="31">
        <f t="shared" si="89"/>
        <v>2.5996810207336522E-2</v>
      </c>
      <c r="EM223" s="31">
        <f t="shared" si="90"/>
        <v>2.7117046347211311E-2</v>
      </c>
      <c r="EN223" s="31">
        <f t="shared" si="91"/>
        <v>3.0737833594976453E-2</v>
      </c>
      <c r="EO223" s="31">
        <f t="shared" si="92"/>
        <v>3.4972634870992961E-2</v>
      </c>
      <c r="EP223" s="31">
        <f t="shared" si="93"/>
        <v>5.3716268311488048E-2</v>
      </c>
      <c r="EQ223" s="31">
        <f t="shared" si="94"/>
        <v>5.4816232771822355E-2</v>
      </c>
      <c r="ER223" s="31">
        <f t="shared" si="95"/>
        <v>5.7916343919442295E-2</v>
      </c>
      <c r="ES223" s="31">
        <f t="shared" si="96"/>
        <v>5.3198127925117002E-2</v>
      </c>
      <c r="ET223" s="31">
        <f t="shared" si="97"/>
        <v>5.6801872074882992E-2</v>
      </c>
      <c r="EU223" s="31">
        <f t="shared" si="98"/>
        <v>5.047169811320755E-2</v>
      </c>
      <c r="EV223" s="31">
        <f t="shared" si="99"/>
        <v>4.7967416602017067E-2</v>
      </c>
      <c r="EW223" s="31">
        <f t="shared" si="100"/>
        <v>4.1946360153256708E-2</v>
      </c>
      <c r="EX223" s="31">
        <f t="shared" si="101"/>
        <v>5.0375766871165642E-2</v>
      </c>
      <c r="EY223" s="31">
        <f t="shared" si="102"/>
        <v>4.656084656084656E-2</v>
      </c>
      <c r="EZ223" s="31">
        <f t="shared" si="103"/>
        <v>5.0083459787556905E-2</v>
      </c>
      <c r="FA223" s="31">
        <f t="shared" si="104"/>
        <v>4.726016884113584E-2</v>
      </c>
      <c r="FB223" s="50">
        <f t="shared" si="105"/>
        <v>5.0412293853073463E-2</v>
      </c>
      <c r="FC223" s="50">
        <f t="shared" si="106"/>
        <v>4.7795334838224228E-2</v>
      </c>
      <c r="FD223" s="50">
        <f t="shared" si="107"/>
        <v>4.4576144036008999E-2</v>
      </c>
    </row>
    <row r="224" spans="1:160" ht="15" x14ac:dyDescent="0.25">
      <c r="A224" s="17" t="s">
        <v>270</v>
      </c>
      <c r="B224" s="19">
        <v>276</v>
      </c>
      <c r="C224" s="19">
        <v>264</v>
      </c>
      <c r="D224" s="19">
        <v>274</v>
      </c>
      <c r="E224" s="19">
        <v>287</v>
      </c>
      <c r="F224" s="19">
        <v>310</v>
      </c>
      <c r="G224" s="19">
        <v>316</v>
      </c>
      <c r="H224" s="19">
        <v>309</v>
      </c>
      <c r="I224" s="19">
        <v>336</v>
      </c>
      <c r="J224" s="19">
        <v>360</v>
      </c>
      <c r="K224" s="19">
        <v>343</v>
      </c>
      <c r="L224" s="19">
        <v>321</v>
      </c>
      <c r="M224" s="19">
        <v>308</v>
      </c>
      <c r="N224" s="19">
        <v>297</v>
      </c>
      <c r="O224" s="19">
        <v>316</v>
      </c>
      <c r="P224" s="19">
        <v>289</v>
      </c>
      <c r="Q224" s="19">
        <v>360</v>
      </c>
      <c r="R224" s="19">
        <v>360</v>
      </c>
      <c r="S224" s="19">
        <v>361</v>
      </c>
      <c r="T224" s="19">
        <v>378</v>
      </c>
      <c r="U224" s="19">
        <v>362</v>
      </c>
      <c r="V224" s="19">
        <v>345</v>
      </c>
      <c r="W224" s="19">
        <v>324</v>
      </c>
      <c r="X224" s="19">
        <v>292</v>
      </c>
      <c r="Y224" s="19">
        <v>289</v>
      </c>
      <c r="Z224" s="19">
        <v>282</v>
      </c>
      <c r="AA224" s="19">
        <v>296</v>
      </c>
      <c r="AB224" s="19">
        <v>296</v>
      </c>
      <c r="AC224" s="19">
        <v>278</v>
      </c>
      <c r="AD224" s="19">
        <v>275</v>
      </c>
      <c r="AE224" s="19">
        <v>261</v>
      </c>
      <c r="AF224" s="19">
        <v>239</v>
      </c>
      <c r="AG224" s="19">
        <v>262</v>
      </c>
      <c r="AH224" s="19">
        <v>252</v>
      </c>
      <c r="AI224" s="19">
        <v>246</v>
      </c>
      <c r="AJ224" s="19">
        <v>247</v>
      </c>
      <c r="AK224" s="19">
        <v>255</v>
      </c>
      <c r="AL224" s="19">
        <v>273</v>
      </c>
      <c r="AM224" s="19">
        <v>286</v>
      </c>
      <c r="AN224" s="19">
        <v>309</v>
      </c>
      <c r="AO224" s="19">
        <v>337</v>
      </c>
      <c r="AP224" s="19">
        <v>384</v>
      </c>
      <c r="AQ224" s="19">
        <v>455</v>
      </c>
      <c r="AR224" s="19">
        <v>506</v>
      </c>
      <c r="AS224" s="19">
        <v>589</v>
      </c>
      <c r="AT224" s="19">
        <v>734</v>
      </c>
      <c r="AU224" s="19">
        <v>796</v>
      </c>
      <c r="AV224" s="19">
        <v>827</v>
      </c>
      <c r="AW224" s="19">
        <v>855</v>
      </c>
      <c r="AX224" s="19">
        <v>856</v>
      </c>
      <c r="AY224" s="19">
        <v>872</v>
      </c>
      <c r="AZ224" s="19">
        <v>912</v>
      </c>
      <c r="BA224" s="19">
        <v>911</v>
      </c>
      <c r="BB224" s="19">
        <v>891</v>
      </c>
      <c r="BC224" s="19">
        <v>882</v>
      </c>
      <c r="BD224" s="19">
        <v>872</v>
      </c>
      <c r="BE224" s="19">
        <v>938</v>
      </c>
      <c r="BF224" s="19">
        <v>944</v>
      </c>
      <c r="BG224" s="19">
        <v>887</v>
      </c>
      <c r="BH224" s="19">
        <v>844</v>
      </c>
      <c r="BI224" s="19">
        <v>773</v>
      </c>
      <c r="BJ224" s="19">
        <v>729</v>
      </c>
      <c r="BK224" s="19">
        <v>685</v>
      </c>
      <c r="BL224" s="19">
        <v>703</v>
      </c>
      <c r="BM224" s="19">
        <v>718</v>
      </c>
      <c r="BN224" s="19">
        <v>715</v>
      </c>
      <c r="BO224" s="19">
        <v>694</v>
      </c>
      <c r="BP224" s="19">
        <v>674</v>
      </c>
      <c r="BQ224" s="19">
        <v>706</v>
      </c>
      <c r="BR224" s="19">
        <v>742</v>
      </c>
      <c r="BS224" s="19">
        <v>714</v>
      </c>
      <c r="BT224" s="19">
        <v>701</v>
      </c>
      <c r="BU224" s="19">
        <v>717</v>
      </c>
      <c r="BV224" s="19">
        <v>658</v>
      </c>
      <c r="BW224" s="19">
        <v>660</v>
      </c>
      <c r="BX224" s="19">
        <v>678</v>
      </c>
      <c r="BY224" s="19">
        <v>708</v>
      </c>
      <c r="BZ224" s="19">
        <v>707</v>
      </c>
      <c r="CA224" s="19">
        <v>717</v>
      </c>
      <c r="CB224" s="19">
        <v>700</v>
      </c>
      <c r="CC224" s="19">
        <v>757</v>
      </c>
      <c r="CD224" s="19">
        <v>753</v>
      </c>
      <c r="CE224" s="19">
        <v>772</v>
      </c>
      <c r="CF224" s="19">
        <v>690</v>
      </c>
      <c r="CG224" s="19">
        <v>718</v>
      </c>
      <c r="CH224" s="49">
        <v>706</v>
      </c>
      <c r="CI224" s="49">
        <v>697</v>
      </c>
      <c r="CJ224" s="49">
        <v>718</v>
      </c>
      <c r="CK224" s="49">
        <v>687</v>
      </c>
      <c r="CL224" s="49">
        <v>689</v>
      </c>
      <c r="CM224" s="49">
        <v>684</v>
      </c>
      <c r="CN224" s="49">
        <v>680</v>
      </c>
      <c r="CO224" s="17" t="s">
        <v>270</v>
      </c>
      <c r="CT224" t="s">
        <v>271</v>
      </c>
      <c r="CV224" t="s">
        <v>270</v>
      </c>
      <c r="CX224">
        <v>38000</v>
      </c>
      <c r="CY224">
        <v>38100</v>
      </c>
      <c r="CZ224">
        <v>39800</v>
      </c>
      <c r="DA224">
        <v>40000</v>
      </c>
      <c r="DB224">
        <v>42200</v>
      </c>
      <c r="DC224">
        <v>42400</v>
      </c>
      <c r="DD224">
        <v>40600</v>
      </c>
      <c r="DE224">
        <v>40200</v>
      </c>
      <c r="DF224">
        <v>39800</v>
      </c>
      <c r="DG224">
        <v>40500</v>
      </c>
      <c r="DH224">
        <v>40700</v>
      </c>
      <c r="DI224">
        <v>40100</v>
      </c>
      <c r="DJ224">
        <v>38600</v>
      </c>
      <c r="DK224">
        <v>39300</v>
      </c>
      <c r="DL224">
        <v>39200</v>
      </c>
      <c r="DM224">
        <v>38100</v>
      </c>
      <c r="DN224">
        <v>39300</v>
      </c>
      <c r="DO224">
        <v>38400</v>
      </c>
      <c r="DP224">
        <v>38900</v>
      </c>
      <c r="DQ224">
        <v>41900</v>
      </c>
      <c r="DR224">
        <v>38300</v>
      </c>
      <c r="DS224">
        <v>38200</v>
      </c>
      <c r="DT224">
        <v>37500</v>
      </c>
      <c r="DU224">
        <v>37200</v>
      </c>
      <c r="DV224">
        <v>39200</v>
      </c>
      <c r="DW224">
        <v>40500</v>
      </c>
      <c r="DX224">
        <v>40900</v>
      </c>
      <c r="DY224" s="19"/>
      <c r="DZ224" s="19"/>
      <c r="EA224" s="19"/>
      <c r="EB224" s="19"/>
      <c r="ED224" s="31">
        <f t="shared" si="81"/>
        <v>9.0263157894736844E-3</v>
      </c>
      <c r="EE224" s="31">
        <f t="shared" si="82"/>
        <v>7.7952755905511808E-3</v>
      </c>
      <c r="EF224" s="31">
        <f t="shared" si="83"/>
        <v>9.0452261306532659E-3</v>
      </c>
      <c r="EG224" s="31">
        <f t="shared" si="84"/>
        <v>9.4500000000000001E-3</v>
      </c>
      <c r="EH224" s="31">
        <f t="shared" si="85"/>
        <v>7.6777251184834121E-3</v>
      </c>
      <c r="EI224" s="31">
        <f t="shared" si="86"/>
        <v>6.6509433962264148E-3</v>
      </c>
      <c r="EJ224" s="31">
        <f t="shared" si="87"/>
        <v>6.8472906403940883E-3</v>
      </c>
      <c r="EK224" s="31">
        <f t="shared" si="88"/>
        <v>5.9452736318407959E-3</v>
      </c>
      <c r="EL224" s="31">
        <f t="shared" si="89"/>
        <v>6.1809045226130658E-3</v>
      </c>
      <c r="EM224" s="31">
        <f t="shared" si="90"/>
        <v>6.7407407407407407E-3</v>
      </c>
      <c r="EN224" s="31">
        <f t="shared" si="91"/>
        <v>8.2800982800982793E-3</v>
      </c>
      <c r="EO224" s="31">
        <f t="shared" si="92"/>
        <v>1.2618453865336658E-2</v>
      </c>
      <c r="EP224" s="31">
        <f t="shared" si="93"/>
        <v>2.0621761658031087E-2</v>
      </c>
      <c r="EQ224" s="31">
        <f t="shared" si="94"/>
        <v>2.1781170483460559E-2</v>
      </c>
      <c r="ER224" s="31">
        <f t="shared" si="95"/>
        <v>2.3239795918367348E-2</v>
      </c>
      <c r="ES224" s="31">
        <f t="shared" si="96"/>
        <v>2.2887139107611549E-2</v>
      </c>
      <c r="ET224" s="31">
        <f t="shared" si="97"/>
        <v>2.256997455470738E-2</v>
      </c>
      <c r="EU224" s="31">
        <f t="shared" si="98"/>
        <v>1.8984375000000001E-2</v>
      </c>
      <c r="EV224" s="31">
        <f t="shared" si="99"/>
        <v>1.8457583547557839E-2</v>
      </c>
      <c r="EW224" s="31">
        <f t="shared" si="100"/>
        <v>1.6085918854415276E-2</v>
      </c>
      <c r="EX224" s="31">
        <f t="shared" si="101"/>
        <v>1.8642297650130549E-2</v>
      </c>
      <c r="EY224" s="31">
        <f t="shared" si="102"/>
        <v>1.7225130890052356E-2</v>
      </c>
      <c r="EZ224" s="31">
        <f t="shared" si="103"/>
        <v>1.8880000000000001E-2</v>
      </c>
      <c r="FA224" s="31">
        <f t="shared" si="104"/>
        <v>1.8817204301075269E-2</v>
      </c>
      <c r="FB224" s="50">
        <f t="shared" si="105"/>
        <v>1.9693877551020408E-2</v>
      </c>
      <c r="FC224" s="50">
        <f t="shared" si="106"/>
        <v>1.74320987654321E-2</v>
      </c>
      <c r="FD224" s="50">
        <f t="shared" si="107"/>
        <v>1.6797066014669928E-2</v>
      </c>
    </row>
    <row r="225" spans="1:160" ht="15" x14ac:dyDescent="0.25">
      <c r="A225" s="17" t="s">
        <v>271</v>
      </c>
      <c r="B225" s="19">
        <v>714</v>
      </c>
      <c r="C225" s="19">
        <v>758</v>
      </c>
      <c r="D225" s="19">
        <v>817</v>
      </c>
      <c r="E225" s="19">
        <v>803</v>
      </c>
      <c r="F225" s="19">
        <v>748</v>
      </c>
      <c r="G225" s="19">
        <v>721</v>
      </c>
      <c r="H225" s="19">
        <v>730</v>
      </c>
      <c r="I225" s="19">
        <v>820</v>
      </c>
      <c r="J225" s="19">
        <v>841</v>
      </c>
      <c r="K225" s="19">
        <v>833</v>
      </c>
      <c r="L225" s="19">
        <v>849</v>
      </c>
      <c r="M225" s="19">
        <v>803</v>
      </c>
      <c r="N225" s="19">
        <v>786</v>
      </c>
      <c r="O225" s="19">
        <v>806</v>
      </c>
      <c r="P225" s="19">
        <v>849</v>
      </c>
      <c r="Q225" s="19">
        <v>800</v>
      </c>
      <c r="R225" s="19">
        <v>789</v>
      </c>
      <c r="S225" s="19">
        <v>745</v>
      </c>
      <c r="T225" s="19">
        <v>722</v>
      </c>
      <c r="U225" s="19">
        <v>766</v>
      </c>
      <c r="V225" s="19">
        <v>782</v>
      </c>
      <c r="W225" s="19">
        <v>778</v>
      </c>
      <c r="X225" s="19">
        <v>707</v>
      </c>
      <c r="Y225" s="19">
        <v>663</v>
      </c>
      <c r="Z225" s="19">
        <v>564</v>
      </c>
      <c r="AA225" s="19">
        <v>633</v>
      </c>
      <c r="AB225" s="19">
        <v>649</v>
      </c>
      <c r="AC225" s="19">
        <v>643</v>
      </c>
      <c r="AD225" s="19">
        <v>618</v>
      </c>
      <c r="AE225" s="19">
        <v>592</v>
      </c>
      <c r="AF225" s="19">
        <v>591</v>
      </c>
      <c r="AG225" s="19">
        <v>620</v>
      </c>
      <c r="AH225" s="19">
        <v>687</v>
      </c>
      <c r="AI225" s="19">
        <v>698</v>
      </c>
      <c r="AJ225" s="19">
        <v>686</v>
      </c>
      <c r="AK225" s="19">
        <v>649</v>
      </c>
      <c r="AL225" s="19">
        <v>615</v>
      </c>
      <c r="AM225" s="19">
        <v>671</v>
      </c>
      <c r="AN225" s="19">
        <v>739</v>
      </c>
      <c r="AO225" s="19">
        <v>803</v>
      </c>
      <c r="AP225" s="19">
        <v>803</v>
      </c>
      <c r="AQ225" s="19">
        <v>926</v>
      </c>
      <c r="AR225" s="19">
        <v>1063</v>
      </c>
      <c r="AS225" s="19">
        <v>1218</v>
      </c>
      <c r="AT225" s="19">
        <v>1466</v>
      </c>
      <c r="AU225" s="19">
        <v>1497</v>
      </c>
      <c r="AV225" s="19">
        <v>1486</v>
      </c>
      <c r="AW225" s="19">
        <v>1471</v>
      </c>
      <c r="AX225" s="19">
        <v>1460</v>
      </c>
      <c r="AY225" s="19">
        <v>1498</v>
      </c>
      <c r="AZ225" s="19">
        <v>1530</v>
      </c>
      <c r="BA225" s="19">
        <v>1559</v>
      </c>
      <c r="BB225" s="19">
        <v>1510</v>
      </c>
      <c r="BC225" s="19">
        <v>1520</v>
      </c>
      <c r="BD225" s="19">
        <v>1514</v>
      </c>
      <c r="BE225" s="19">
        <v>1650</v>
      </c>
      <c r="BF225" s="19">
        <v>1684</v>
      </c>
      <c r="BG225" s="19">
        <v>1644</v>
      </c>
      <c r="BH225" s="19">
        <v>1549</v>
      </c>
      <c r="BI225" s="19">
        <v>1152</v>
      </c>
      <c r="BJ225" s="19">
        <v>1059</v>
      </c>
      <c r="BK225" s="19">
        <v>1103</v>
      </c>
      <c r="BL225" s="19">
        <v>1121</v>
      </c>
      <c r="BM225" s="19">
        <v>1095</v>
      </c>
      <c r="BN225" s="19">
        <v>1072</v>
      </c>
      <c r="BO225" s="19">
        <v>1013</v>
      </c>
      <c r="BP225" s="19">
        <v>1035</v>
      </c>
      <c r="BQ225" s="19">
        <v>1133</v>
      </c>
      <c r="BR225" s="19">
        <v>1188</v>
      </c>
      <c r="BS225" s="19">
        <v>1173</v>
      </c>
      <c r="BT225" s="19">
        <v>1131</v>
      </c>
      <c r="BU225" s="19">
        <v>1105</v>
      </c>
      <c r="BV225" s="19">
        <v>1110</v>
      </c>
      <c r="BW225" s="19">
        <v>1137</v>
      </c>
      <c r="BX225" s="19">
        <v>1207</v>
      </c>
      <c r="BY225" s="19">
        <v>1205</v>
      </c>
      <c r="BZ225" s="19">
        <v>1213</v>
      </c>
      <c r="CA225" s="19">
        <v>1206</v>
      </c>
      <c r="CB225" s="19">
        <v>1200</v>
      </c>
      <c r="CC225" s="19">
        <v>1525</v>
      </c>
      <c r="CD225" s="19">
        <v>1619</v>
      </c>
      <c r="CE225" s="19">
        <v>1584</v>
      </c>
      <c r="CF225" s="19">
        <v>1533</v>
      </c>
      <c r="CG225" s="19">
        <v>1496</v>
      </c>
      <c r="CH225" s="49">
        <v>1452</v>
      </c>
      <c r="CI225" s="49">
        <v>1421</v>
      </c>
      <c r="CJ225" s="49">
        <v>1458</v>
      </c>
      <c r="CK225" s="49">
        <v>1459</v>
      </c>
      <c r="CL225" s="49">
        <v>1465</v>
      </c>
      <c r="CM225" s="49">
        <v>1450</v>
      </c>
      <c r="CN225" s="49">
        <v>1400</v>
      </c>
      <c r="CO225" s="17" t="s">
        <v>271</v>
      </c>
      <c r="CT225" t="s">
        <v>272</v>
      </c>
      <c r="CV225" t="s">
        <v>271</v>
      </c>
      <c r="CX225">
        <v>41700</v>
      </c>
      <c r="CY225">
        <v>42500</v>
      </c>
      <c r="CZ225">
        <v>42000</v>
      </c>
      <c r="DA225">
        <v>41900</v>
      </c>
      <c r="DB225">
        <v>42200</v>
      </c>
      <c r="DC225">
        <v>41400</v>
      </c>
      <c r="DD225">
        <v>41600</v>
      </c>
      <c r="DE225">
        <v>40900</v>
      </c>
      <c r="DF225">
        <v>41000</v>
      </c>
      <c r="DG225">
        <v>40900</v>
      </c>
      <c r="DH225">
        <v>41100</v>
      </c>
      <c r="DI225">
        <v>41100</v>
      </c>
      <c r="DJ225">
        <v>40800</v>
      </c>
      <c r="DK225">
        <v>40600</v>
      </c>
      <c r="DL225">
        <v>41200</v>
      </c>
      <c r="DM225">
        <v>40800</v>
      </c>
      <c r="DN225">
        <v>40500</v>
      </c>
      <c r="DO225">
        <v>40300</v>
      </c>
      <c r="DP225">
        <v>39900</v>
      </c>
      <c r="DQ225">
        <v>40100</v>
      </c>
      <c r="DR225">
        <v>40200</v>
      </c>
      <c r="DS225">
        <v>40000</v>
      </c>
      <c r="DT225">
        <v>40400</v>
      </c>
      <c r="DU225">
        <v>40800</v>
      </c>
      <c r="DV225">
        <v>41600</v>
      </c>
      <c r="DW225">
        <v>41900</v>
      </c>
      <c r="DX225">
        <v>42000</v>
      </c>
      <c r="DY225" s="19"/>
      <c r="DZ225" s="19"/>
      <c r="EA225" s="19"/>
      <c r="EB225" s="19"/>
      <c r="ED225" s="31">
        <f t="shared" si="81"/>
        <v>1.9976019184652277E-2</v>
      </c>
      <c r="EE225" s="31">
        <f t="shared" si="82"/>
        <v>1.8494117647058824E-2</v>
      </c>
      <c r="EF225" s="31">
        <f t="shared" si="83"/>
        <v>1.9047619047619049E-2</v>
      </c>
      <c r="EG225" s="31">
        <f t="shared" si="84"/>
        <v>1.7231503579952269E-2</v>
      </c>
      <c r="EH225" s="31">
        <f t="shared" si="85"/>
        <v>1.8436018957345972E-2</v>
      </c>
      <c r="EI225" s="31">
        <f t="shared" si="86"/>
        <v>1.3623188405797102E-2</v>
      </c>
      <c r="EJ225" s="31">
        <f t="shared" si="87"/>
        <v>1.5456730769230769E-2</v>
      </c>
      <c r="EK225" s="31">
        <f t="shared" si="88"/>
        <v>1.4449877750611247E-2</v>
      </c>
      <c r="EL225" s="31">
        <f t="shared" si="89"/>
        <v>1.702439024390244E-2</v>
      </c>
      <c r="EM225" s="31">
        <f t="shared" si="90"/>
        <v>1.5036674816625916E-2</v>
      </c>
      <c r="EN225" s="31">
        <f t="shared" si="91"/>
        <v>1.9537712895377129E-2</v>
      </c>
      <c r="EO225" s="31">
        <f t="shared" si="92"/>
        <v>2.5863746958637468E-2</v>
      </c>
      <c r="EP225" s="31">
        <f t="shared" si="93"/>
        <v>3.6691176470588234E-2</v>
      </c>
      <c r="EQ225" s="31">
        <f t="shared" si="94"/>
        <v>3.5960591133004927E-2</v>
      </c>
      <c r="ER225" s="31">
        <f t="shared" si="95"/>
        <v>3.7839805825242719E-2</v>
      </c>
      <c r="ES225" s="31">
        <f t="shared" si="96"/>
        <v>3.7107843137254903E-2</v>
      </c>
      <c r="ET225" s="31">
        <f t="shared" si="97"/>
        <v>4.059259259259259E-2</v>
      </c>
      <c r="EU225" s="31">
        <f t="shared" si="98"/>
        <v>2.6277915632754341E-2</v>
      </c>
      <c r="EV225" s="31">
        <f t="shared" si="99"/>
        <v>2.7443609022556392E-2</v>
      </c>
      <c r="EW225" s="31">
        <f t="shared" si="100"/>
        <v>2.5810473815461348E-2</v>
      </c>
      <c r="EX225" s="31">
        <f t="shared" si="101"/>
        <v>2.917910447761194E-2</v>
      </c>
      <c r="EY225" s="31">
        <f t="shared" si="102"/>
        <v>2.775E-2</v>
      </c>
      <c r="EZ225" s="31">
        <f t="shared" si="103"/>
        <v>2.9826732673267325E-2</v>
      </c>
      <c r="FA225" s="31">
        <f t="shared" si="104"/>
        <v>2.9411764705882353E-2</v>
      </c>
      <c r="FB225" s="50">
        <f t="shared" si="105"/>
        <v>3.8076923076923078E-2</v>
      </c>
      <c r="FC225" s="50">
        <f t="shared" si="106"/>
        <v>3.465393794749403E-2</v>
      </c>
      <c r="FD225" s="50">
        <f t="shared" si="107"/>
        <v>3.4738095238095242E-2</v>
      </c>
    </row>
    <row r="226" spans="1:160" ht="15" x14ac:dyDescent="0.25">
      <c r="A226" s="17" t="s">
        <v>272</v>
      </c>
      <c r="B226" s="19">
        <v>1030</v>
      </c>
      <c r="C226" s="19">
        <v>1030</v>
      </c>
      <c r="D226" s="19">
        <v>1015</v>
      </c>
      <c r="E226" s="19">
        <v>939</v>
      </c>
      <c r="F226" s="19">
        <v>979</v>
      </c>
      <c r="G226" s="19">
        <v>1051</v>
      </c>
      <c r="H226" s="19">
        <v>1192</v>
      </c>
      <c r="I226" s="19">
        <v>1391</v>
      </c>
      <c r="J226" s="19">
        <v>1389</v>
      </c>
      <c r="K226" s="19">
        <v>1345</v>
      </c>
      <c r="L226" s="19">
        <v>1285</v>
      </c>
      <c r="M226" s="19">
        <v>1220</v>
      </c>
      <c r="N226" s="19">
        <v>1195</v>
      </c>
      <c r="O226" s="19">
        <v>1222</v>
      </c>
      <c r="P226" s="19">
        <v>1184</v>
      </c>
      <c r="Q226" s="19">
        <v>1052</v>
      </c>
      <c r="R226" s="19">
        <v>1066</v>
      </c>
      <c r="S226" s="19">
        <v>1069</v>
      </c>
      <c r="T226" s="19">
        <v>1108</v>
      </c>
      <c r="U226" s="19">
        <v>1191</v>
      </c>
      <c r="V226" s="19">
        <v>1208</v>
      </c>
      <c r="W226" s="19">
        <v>1199</v>
      </c>
      <c r="X226" s="19">
        <v>1129</v>
      </c>
      <c r="Y226" s="19">
        <v>1125</v>
      </c>
      <c r="Z226" s="19">
        <v>1088</v>
      </c>
      <c r="AA226" s="19">
        <v>1021</v>
      </c>
      <c r="AB226" s="19">
        <v>983</v>
      </c>
      <c r="AC226" s="19">
        <v>865</v>
      </c>
      <c r="AD226" s="19">
        <v>890</v>
      </c>
      <c r="AE226" s="19">
        <v>908</v>
      </c>
      <c r="AF226" s="19">
        <v>930</v>
      </c>
      <c r="AG226" s="19">
        <v>1082</v>
      </c>
      <c r="AH226" s="19">
        <v>1088</v>
      </c>
      <c r="AI226" s="19">
        <v>1040</v>
      </c>
      <c r="AJ226" s="19">
        <v>974</v>
      </c>
      <c r="AK226" s="19">
        <v>958</v>
      </c>
      <c r="AL226" s="19">
        <v>926</v>
      </c>
      <c r="AM226" s="19">
        <v>936</v>
      </c>
      <c r="AN226" s="19">
        <v>973</v>
      </c>
      <c r="AO226" s="19">
        <v>893</v>
      </c>
      <c r="AP226" s="19">
        <v>871</v>
      </c>
      <c r="AQ226" s="19">
        <v>979</v>
      </c>
      <c r="AR226" s="19">
        <v>1132</v>
      </c>
      <c r="AS226" s="19">
        <v>1317</v>
      </c>
      <c r="AT226" s="19">
        <v>1455</v>
      </c>
      <c r="AU226" s="19">
        <v>1506</v>
      </c>
      <c r="AV226" s="19">
        <v>1456</v>
      </c>
      <c r="AW226" s="19">
        <v>1402</v>
      </c>
      <c r="AX226" s="19">
        <v>1379</v>
      </c>
      <c r="AY226" s="19">
        <v>1356</v>
      </c>
      <c r="AZ226" s="19">
        <v>1354</v>
      </c>
      <c r="BA226" s="19">
        <v>1157</v>
      </c>
      <c r="BB226" s="19">
        <v>1162</v>
      </c>
      <c r="BC226" s="19">
        <v>1314</v>
      </c>
      <c r="BD226" s="19">
        <v>1394</v>
      </c>
      <c r="BE226" s="19">
        <v>1559</v>
      </c>
      <c r="BF226" s="19">
        <v>1678</v>
      </c>
      <c r="BG226" s="19">
        <v>1644</v>
      </c>
      <c r="BH226" s="19">
        <v>1549</v>
      </c>
      <c r="BI226" s="19">
        <v>1420</v>
      </c>
      <c r="BJ226" s="19">
        <v>1391</v>
      </c>
      <c r="BK226" s="19">
        <v>1371</v>
      </c>
      <c r="BL226" s="19">
        <v>1371</v>
      </c>
      <c r="BM226" s="19">
        <v>1206</v>
      </c>
      <c r="BN226" s="19">
        <v>1150</v>
      </c>
      <c r="BO226" s="19">
        <v>1190</v>
      </c>
      <c r="BP226" s="19">
        <v>1403</v>
      </c>
      <c r="BQ226" s="19">
        <v>1621</v>
      </c>
      <c r="BR226" s="19">
        <v>1668</v>
      </c>
      <c r="BS226" s="19">
        <v>1658</v>
      </c>
      <c r="BT226" s="19">
        <v>1588</v>
      </c>
      <c r="BU226" s="19">
        <v>1486</v>
      </c>
      <c r="BV226" s="19">
        <v>1446</v>
      </c>
      <c r="BW226" s="19">
        <v>1511</v>
      </c>
      <c r="BX226" s="19">
        <v>1495</v>
      </c>
      <c r="BY226" s="19">
        <v>1321</v>
      </c>
      <c r="BZ226" s="19">
        <v>1271</v>
      </c>
      <c r="CA226" s="19">
        <v>1343</v>
      </c>
      <c r="CB226" s="19">
        <v>1425</v>
      </c>
      <c r="CC226" s="19">
        <v>1592</v>
      </c>
      <c r="CD226" s="19">
        <v>1654</v>
      </c>
      <c r="CE226" s="19">
        <v>1631</v>
      </c>
      <c r="CF226" s="19">
        <v>1437</v>
      </c>
      <c r="CG226" s="19">
        <v>1468</v>
      </c>
      <c r="CH226" s="49">
        <v>1424</v>
      </c>
      <c r="CI226" s="49">
        <v>1417</v>
      </c>
      <c r="CJ226" s="49">
        <v>1398</v>
      </c>
      <c r="CK226" s="49">
        <v>1230</v>
      </c>
      <c r="CL226" s="49">
        <v>1220</v>
      </c>
      <c r="CM226" s="49">
        <v>1235</v>
      </c>
      <c r="CN226" s="49">
        <v>1274</v>
      </c>
      <c r="CO226" s="17" t="s">
        <v>272</v>
      </c>
      <c r="CT226" t="s">
        <v>273</v>
      </c>
      <c r="CV226" t="s">
        <v>272</v>
      </c>
      <c r="CX226">
        <v>42600</v>
      </c>
      <c r="CY226">
        <v>43500</v>
      </c>
      <c r="CZ226">
        <v>43700</v>
      </c>
      <c r="DA226">
        <v>43600</v>
      </c>
      <c r="DB226">
        <v>43600</v>
      </c>
      <c r="DC226">
        <v>42900</v>
      </c>
      <c r="DD226">
        <v>43100</v>
      </c>
      <c r="DE226">
        <v>43800</v>
      </c>
      <c r="DF226">
        <v>44100</v>
      </c>
      <c r="DG226">
        <v>44300</v>
      </c>
      <c r="DH226">
        <v>44900</v>
      </c>
      <c r="DI226">
        <v>45500</v>
      </c>
      <c r="DJ226">
        <v>45900</v>
      </c>
      <c r="DK226">
        <v>45800</v>
      </c>
      <c r="DL226">
        <v>44800</v>
      </c>
      <c r="DM226">
        <v>44900</v>
      </c>
      <c r="DN226">
        <v>44500</v>
      </c>
      <c r="DO226">
        <v>44900</v>
      </c>
      <c r="DP226">
        <v>44700</v>
      </c>
      <c r="DQ226">
        <v>44600</v>
      </c>
      <c r="DR226">
        <v>44200</v>
      </c>
      <c r="DS226">
        <v>43900</v>
      </c>
      <c r="DT226">
        <v>44300</v>
      </c>
      <c r="DU226">
        <v>44400</v>
      </c>
      <c r="DV226">
        <v>43800</v>
      </c>
      <c r="DW226">
        <v>43200</v>
      </c>
      <c r="DX226">
        <v>43500</v>
      </c>
      <c r="DY226" s="19"/>
      <c r="DZ226" s="19"/>
      <c r="EA226" s="19"/>
      <c r="EB226" s="19"/>
      <c r="ED226" s="31">
        <f t="shared" si="81"/>
        <v>3.1572769953051645E-2</v>
      </c>
      <c r="EE226" s="31">
        <f t="shared" si="82"/>
        <v>2.7471264367816092E-2</v>
      </c>
      <c r="EF226" s="31">
        <f t="shared" si="83"/>
        <v>2.4073226544622427E-2</v>
      </c>
      <c r="EG226" s="31">
        <f t="shared" si="84"/>
        <v>2.5412844036697246E-2</v>
      </c>
      <c r="EH226" s="31">
        <f t="shared" si="85"/>
        <v>2.75E-2</v>
      </c>
      <c r="EI226" s="31">
        <f t="shared" si="86"/>
        <v>2.5361305361305361E-2</v>
      </c>
      <c r="EJ226" s="31">
        <f t="shared" si="87"/>
        <v>2.0069605568445475E-2</v>
      </c>
      <c r="EK226" s="31">
        <f t="shared" si="88"/>
        <v>2.1232876712328767E-2</v>
      </c>
      <c r="EL226" s="31">
        <f t="shared" si="89"/>
        <v>2.3582766439909298E-2</v>
      </c>
      <c r="EM226" s="31">
        <f t="shared" si="90"/>
        <v>2.0902934537246051E-2</v>
      </c>
      <c r="EN226" s="31">
        <f t="shared" si="91"/>
        <v>1.9888641425389757E-2</v>
      </c>
      <c r="EO226" s="31">
        <f t="shared" si="92"/>
        <v>2.4879120879120878E-2</v>
      </c>
      <c r="EP226" s="31">
        <f t="shared" si="93"/>
        <v>3.2810457516339868E-2</v>
      </c>
      <c r="EQ226" s="31">
        <f t="shared" si="94"/>
        <v>3.0109170305676856E-2</v>
      </c>
      <c r="ER226" s="31">
        <f t="shared" si="95"/>
        <v>2.5825892857142856E-2</v>
      </c>
      <c r="ES226" s="31">
        <f t="shared" si="96"/>
        <v>3.1046770601336302E-2</v>
      </c>
      <c r="ET226" s="31">
        <f t="shared" si="97"/>
        <v>3.69438202247191E-2</v>
      </c>
      <c r="EU226" s="31">
        <f t="shared" si="98"/>
        <v>3.0979955456570157E-2</v>
      </c>
      <c r="EV226" s="31">
        <f t="shared" si="99"/>
        <v>2.6979865771812082E-2</v>
      </c>
      <c r="EW226" s="31">
        <f t="shared" si="100"/>
        <v>3.1457399103139015E-2</v>
      </c>
      <c r="EX226" s="31">
        <f t="shared" si="101"/>
        <v>3.7511312217194573E-2</v>
      </c>
      <c r="EY226" s="31">
        <f t="shared" si="102"/>
        <v>3.293849658314351E-2</v>
      </c>
      <c r="EZ226" s="31">
        <f t="shared" si="103"/>
        <v>2.9819413092550789E-2</v>
      </c>
      <c r="FA226" s="31">
        <f t="shared" si="104"/>
        <v>3.2094594594594593E-2</v>
      </c>
      <c r="FB226" s="50">
        <f t="shared" si="105"/>
        <v>3.7237442922374429E-2</v>
      </c>
      <c r="FC226" s="50">
        <f t="shared" si="106"/>
        <v>3.2962962962962965E-2</v>
      </c>
      <c r="FD226" s="50">
        <f t="shared" si="107"/>
        <v>2.8275862068965516E-2</v>
      </c>
    </row>
    <row r="227" spans="1:160" ht="15" x14ac:dyDescent="0.25">
      <c r="A227" s="17" t="s">
        <v>273</v>
      </c>
      <c r="B227" s="19">
        <v>2093</v>
      </c>
      <c r="C227" s="19">
        <v>2173</v>
      </c>
      <c r="D227" s="19">
        <v>2157</v>
      </c>
      <c r="E227" s="19">
        <v>2155</v>
      </c>
      <c r="F227" s="19">
        <v>2096</v>
      </c>
      <c r="G227" s="19">
        <v>2192</v>
      </c>
      <c r="H227" s="19">
        <v>2226</v>
      </c>
      <c r="I227" s="19">
        <v>2296</v>
      </c>
      <c r="J227" s="19">
        <v>2375</v>
      </c>
      <c r="K227" s="19">
        <v>2423</v>
      </c>
      <c r="L227" s="19">
        <v>2342</v>
      </c>
      <c r="M227" s="19">
        <v>2215</v>
      </c>
      <c r="N227" s="19">
        <v>2109</v>
      </c>
      <c r="O227" s="19">
        <v>2196</v>
      </c>
      <c r="P227" s="19">
        <v>2224</v>
      </c>
      <c r="Q227" s="19">
        <v>2198</v>
      </c>
      <c r="R227" s="19">
        <v>2099</v>
      </c>
      <c r="S227" s="19">
        <v>2071</v>
      </c>
      <c r="T227" s="19">
        <v>2043</v>
      </c>
      <c r="U227" s="19">
        <v>2355</v>
      </c>
      <c r="V227" s="19">
        <v>2328</v>
      </c>
      <c r="W227" s="19">
        <v>2295</v>
      </c>
      <c r="X227" s="19">
        <v>2198</v>
      </c>
      <c r="Y227" s="19">
        <v>2095</v>
      </c>
      <c r="Z227" s="19">
        <v>2053</v>
      </c>
      <c r="AA227" s="19">
        <v>2051</v>
      </c>
      <c r="AB227" s="19">
        <v>2035</v>
      </c>
      <c r="AC227" s="19">
        <v>1955</v>
      </c>
      <c r="AD227" s="19">
        <v>1887</v>
      </c>
      <c r="AE227" s="19">
        <v>1851</v>
      </c>
      <c r="AF227" s="19">
        <v>1837</v>
      </c>
      <c r="AG227" s="19">
        <v>1980</v>
      </c>
      <c r="AH227" s="19">
        <v>2103</v>
      </c>
      <c r="AI227" s="19">
        <v>2064</v>
      </c>
      <c r="AJ227" s="19">
        <v>2015</v>
      </c>
      <c r="AK227" s="19">
        <v>1958</v>
      </c>
      <c r="AL227" s="19">
        <v>1990</v>
      </c>
      <c r="AM227" s="19">
        <v>2116</v>
      </c>
      <c r="AN227" s="19">
        <v>2209</v>
      </c>
      <c r="AO227" s="19">
        <v>2217</v>
      </c>
      <c r="AP227" s="19">
        <v>2355</v>
      </c>
      <c r="AQ227" s="19">
        <v>2543</v>
      </c>
      <c r="AR227" s="19">
        <v>2747</v>
      </c>
      <c r="AS227" s="19">
        <v>3262</v>
      </c>
      <c r="AT227" s="19">
        <v>3813</v>
      </c>
      <c r="AU227" s="19">
        <v>4006</v>
      </c>
      <c r="AV227" s="19">
        <v>4076</v>
      </c>
      <c r="AW227" s="19">
        <v>3976</v>
      </c>
      <c r="AX227" s="19">
        <v>3829</v>
      </c>
      <c r="AY227" s="19">
        <v>3834</v>
      </c>
      <c r="AZ227" s="19">
        <v>3811</v>
      </c>
      <c r="BA227" s="19">
        <v>3805</v>
      </c>
      <c r="BB227" s="19">
        <v>3712</v>
      </c>
      <c r="BC227" s="19">
        <v>3528</v>
      </c>
      <c r="BD227" s="19">
        <v>3416</v>
      </c>
      <c r="BE227" s="19">
        <v>3718</v>
      </c>
      <c r="BF227" s="19">
        <v>3717</v>
      </c>
      <c r="BG227" s="19">
        <v>3564</v>
      </c>
      <c r="BH227" s="19">
        <v>3497</v>
      </c>
      <c r="BI227" s="19">
        <v>3299</v>
      </c>
      <c r="BJ227" s="19">
        <v>3118</v>
      </c>
      <c r="BK227" s="19">
        <v>3123</v>
      </c>
      <c r="BL227" s="19">
        <v>3132</v>
      </c>
      <c r="BM227" s="19">
        <v>3074</v>
      </c>
      <c r="BN227" s="19">
        <v>2964</v>
      </c>
      <c r="BO227" s="19">
        <v>2768</v>
      </c>
      <c r="BP227" s="19">
        <v>2659</v>
      </c>
      <c r="BQ227" s="19">
        <v>3166</v>
      </c>
      <c r="BR227" s="19">
        <v>3373</v>
      </c>
      <c r="BS227" s="19">
        <v>3503</v>
      </c>
      <c r="BT227" s="19">
        <v>3509</v>
      </c>
      <c r="BU227" s="19">
        <v>3358</v>
      </c>
      <c r="BV227" s="19">
        <v>3330</v>
      </c>
      <c r="BW227" s="19">
        <v>3463</v>
      </c>
      <c r="BX227" s="19">
        <v>3493</v>
      </c>
      <c r="BY227" s="19">
        <v>3457</v>
      </c>
      <c r="BZ227" s="19">
        <v>3238</v>
      </c>
      <c r="CA227" s="19">
        <v>3008</v>
      </c>
      <c r="CB227" s="19">
        <v>2901</v>
      </c>
      <c r="CC227" s="19">
        <v>3452</v>
      </c>
      <c r="CD227" s="19">
        <v>3589</v>
      </c>
      <c r="CE227" s="19">
        <v>3636</v>
      </c>
      <c r="CF227" s="19">
        <v>3488</v>
      </c>
      <c r="CG227" s="19">
        <v>3393</v>
      </c>
      <c r="CH227" s="49">
        <v>3242</v>
      </c>
      <c r="CI227" s="49">
        <v>3300</v>
      </c>
      <c r="CJ227" s="49">
        <v>3251</v>
      </c>
      <c r="CK227" s="49">
        <v>3256</v>
      </c>
      <c r="CL227" s="49">
        <v>3316</v>
      </c>
      <c r="CM227" s="49">
        <v>3076</v>
      </c>
      <c r="CN227" s="49">
        <v>2985</v>
      </c>
      <c r="CO227" s="17" t="s">
        <v>273</v>
      </c>
      <c r="CT227" t="s">
        <v>274</v>
      </c>
      <c r="CV227" t="s">
        <v>273</v>
      </c>
      <c r="CX227">
        <v>58200</v>
      </c>
      <c r="CY227">
        <v>58600</v>
      </c>
      <c r="CZ227">
        <v>58200</v>
      </c>
      <c r="DA227">
        <v>58600</v>
      </c>
      <c r="DB227">
        <v>58000</v>
      </c>
      <c r="DC227">
        <v>58500</v>
      </c>
      <c r="DD227">
        <v>57600</v>
      </c>
      <c r="DE227">
        <v>57800</v>
      </c>
      <c r="DF227">
        <v>58300</v>
      </c>
      <c r="DG227">
        <v>58200</v>
      </c>
      <c r="DH227">
        <v>59600</v>
      </c>
      <c r="DI227">
        <v>59900</v>
      </c>
      <c r="DJ227">
        <v>59600</v>
      </c>
      <c r="DK227">
        <v>59300</v>
      </c>
      <c r="DL227">
        <v>59300</v>
      </c>
      <c r="DM227">
        <v>58700</v>
      </c>
      <c r="DN227">
        <v>58200</v>
      </c>
      <c r="DO227">
        <v>58500</v>
      </c>
      <c r="DP227">
        <v>58300</v>
      </c>
      <c r="DQ227">
        <v>58600</v>
      </c>
      <c r="DR227">
        <v>60200</v>
      </c>
      <c r="DS227">
        <v>59300</v>
      </c>
      <c r="DT227">
        <v>60100</v>
      </c>
      <c r="DU227">
        <v>59100</v>
      </c>
      <c r="DV227">
        <v>58700</v>
      </c>
      <c r="DW227">
        <v>59900</v>
      </c>
      <c r="DX227">
        <v>60100</v>
      </c>
      <c r="DY227" s="19"/>
      <c r="DZ227" s="19"/>
      <c r="EA227" s="19"/>
      <c r="EB227" s="19"/>
      <c r="ED227" s="31">
        <f t="shared" si="81"/>
        <v>4.1632302405498284E-2</v>
      </c>
      <c r="EE227" s="31">
        <f t="shared" si="82"/>
        <v>3.5989761092150171E-2</v>
      </c>
      <c r="EF227" s="31">
        <f t="shared" si="83"/>
        <v>3.7766323024054985E-2</v>
      </c>
      <c r="EG227" s="31">
        <f t="shared" si="84"/>
        <v>3.486348122866894E-2</v>
      </c>
      <c r="EH227" s="31">
        <f t="shared" si="85"/>
        <v>3.9568965517241379E-2</v>
      </c>
      <c r="EI227" s="31">
        <f t="shared" si="86"/>
        <v>3.5094017094017091E-2</v>
      </c>
      <c r="EJ227" s="31">
        <f t="shared" si="87"/>
        <v>3.394097222222222E-2</v>
      </c>
      <c r="EK227" s="31">
        <f t="shared" si="88"/>
        <v>3.1782006920415225E-2</v>
      </c>
      <c r="EL227" s="31">
        <f t="shared" si="89"/>
        <v>3.5403087478559178E-2</v>
      </c>
      <c r="EM227" s="31">
        <f t="shared" si="90"/>
        <v>3.4192439862542959E-2</v>
      </c>
      <c r="EN227" s="31">
        <f t="shared" si="91"/>
        <v>3.7197986577181208E-2</v>
      </c>
      <c r="EO227" s="31">
        <f t="shared" si="92"/>
        <v>4.5859766277128546E-2</v>
      </c>
      <c r="EP227" s="31">
        <f t="shared" si="93"/>
        <v>6.7214765100671148E-2</v>
      </c>
      <c r="EQ227" s="31">
        <f t="shared" si="94"/>
        <v>6.4569983136593595E-2</v>
      </c>
      <c r="ER227" s="31">
        <f t="shared" si="95"/>
        <v>6.4165261382799321E-2</v>
      </c>
      <c r="ES227" s="31">
        <f t="shared" si="96"/>
        <v>5.8194207836456562E-2</v>
      </c>
      <c r="ET227" s="31">
        <f t="shared" si="97"/>
        <v>6.1237113402061859E-2</v>
      </c>
      <c r="EU227" s="31">
        <f t="shared" si="98"/>
        <v>5.3299145299145298E-2</v>
      </c>
      <c r="EV227" s="31">
        <f t="shared" si="99"/>
        <v>5.2727272727272727E-2</v>
      </c>
      <c r="EW227" s="31">
        <f t="shared" si="100"/>
        <v>4.5375426621160411E-2</v>
      </c>
      <c r="EX227" s="31">
        <f t="shared" si="101"/>
        <v>5.8189368770764117E-2</v>
      </c>
      <c r="EY227" s="31">
        <f t="shared" si="102"/>
        <v>5.6155143338954466E-2</v>
      </c>
      <c r="EZ227" s="31">
        <f t="shared" si="103"/>
        <v>5.7520798668885188E-2</v>
      </c>
      <c r="FA227" s="31">
        <f t="shared" si="104"/>
        <v>4.9086294416243653E-2</v>
      </c>
      <c r="FB227" s="50">
        <f t="shared" si="105"/>
        <v>6.1942078364565591E-2</v>
      </c>
      <c r="FC227" s="50">
        <f t="shared" si="106"/>
        <v>5.4123539232053423E-2</v>
      </c>
      <c r="FD227" s="50">
        <f t="shared" si="107"/>
        <v>5.4176372712146426E-2</v>
      </c>
    </row>
    <row r="228" spans="1:160" ht="15" x14ac:dyDescent="0.25">
      <c r="A228" s="17" t="s">
        <v>274</v>
      </c>
      <c r="B228" s="19">
        <v>732</v>
      </c>
      <c r="C228" s="19">
        <v>759</v>
      </c>
      <c r="D228" s="19">
        <v>735</v>
      </c>
      <c r="E228" s="19">
        <v>767</v>
      </c>
      <c r="F228" s="19">
        <v>816</v>
      </c>
      <c r="G228" s="19">
        <v>854</v>
      </c>
      <c r="H228" s="19">
        <v>903</v>
      </c>
      <c r="I228" s="19">
        <v>986</v>
      </c>
      <c r="J228" s="19">
        <v>956</v>
      </c>
      <c r="K228" s="19">
        <v>964</v>
      </c>
      <c r="L228" s="19">
        <v>950</v>
      </c>
      <c r="M228" s="19">
        <v>924</v>
      </c>
      <c r="N228" s="19">
        <v>906</v>
      </c>
      <c r="O228" s="19">
        <v>980</v>
      </c>
      <c r="P228" s="19">
        <v>965</v>
      </c>
      <c r="Q228" s="19">
        <v>974</v>
      </c>
      <c r="R228" s="19">
        <v>938</v>
      </c>
      <c r="S228" s="19">
        <v>917</v>
      </c>
      <c r="T228" s="19">
        <v>941</v>
      </c>
      <c r="U228" s="19">
        <v>1004</v>
      </c>
      <c r="V228" s="19">
        <v>987</v>
      </c>
      <c r="W228" s="19">
        <v>942</v>
      </c>
      <c r="X228" s="19">
        <v>894</v>
      </c>
      <c r="Y228" s="19">
        <v>844</v>
      </c>
      <c r="Z228" s="19">
        <v>806</v>
      </c>
      <c r="AA228" s="19">
        <v>821</v>
      </c>
      <c r="AB228" s="19">
        <v>774</v>
      </c>
      <c r="AC228" s="19">
        <v>724</v>
      </c>
      <c r="AD228" s="19">
        <v>741</v>
      </c>
      <c r="AE228" s="19">
        <v>731</v>
      </c>
      <c r="AF228" s="19">
        <v>738</v>
      </c>
      <c r="AG228" s="19">
        <v>786</v>
      </c>
      <c r="AH228" s="19">
        <v>834</v>
      </c>
      <c r="AI228" s="19">
        <v>797</v>
      </c>
      <c r="AJ228" s="19">
        <v>821</v>
      </c>
      <c r="AK228" s="19">
        <v>830</v>
      </c>
      <c r="AL228" s="19">
        <v>861</v>
      </c>
      <c r="AM228" s="19">
        <v>918</v>
      </c>
      <c r="AN228" s="19">
        <v>1025</v>
      </c>
      <c r="AO228" s="19">
        <v>1089</v>
      </c>
      <c r="AP228" s="19">
        <v>1120</v>
      </c>
      <c r="AQ228" s="19">
        <v>1327</v>
      </c>
      <c r="AR228" s="19">
        <v>1482</v>
      </c>
      <c r="AS228" s="19">
        <v>1709</v>
      </c>
      <c r="AT228" s="19">
        <v>2083</v>
      </c>
      <c r="AU228" s="19">
        <v>2159</v>
      </c>
      <c r="AV228" s="19">
        <v>2201</v>
      </c>
      <c r="AW228" s="19">
        <v>2207</v>
      </c>
      <c r="AX228" s="19">
        <v>2236</v>
      </c>
      <c r="AY228" s="19">
        <v>2278</v>
      </c>
      <c r="AZ228" s="19">
        <v>2312</v>
      </c>
      <c r="BA228" s="19">
        <v>2249</v>
      </c>
      <c r="BB228" s="19">
        <v>2298</v>
      </c>
      <c r="BC228" s="19">
        <v>2424</v>
      </c>
      <c r="BD228" s="19">
        <v>2450</v>
      </c>
      <c r="BE228" s="19">
        <v>2640</v>
      </c>
      <c r="BF228" s="19">
        <v>2470</v>
      </c>
      <c r="BG228" s="19">
        <v>2288</v>
      </c>
      <c r="BH228" s="19">
        <v>2157</v>
      </c>
      <c r="BI228" s="19">
        <v>1987</v>
      </c>
      <c r="BJ228" s="19">
        <v>1786</v>
      </c>
      <c r="BK228" s="19">
        <v>1740</v>
      </c>
      <c r="BL228" s="19">
        <v>1764</v>
      </c>
      <c r="BM228" s="19">
        <v>1684</v>
      </c>
      <c r="BN228" s="19">
        <v>1702</v>
      </c>
      <c r="BO228" s="19">
        <v>1763</v>
      </c>
      <c r="BP228" s="19">
        <v>1768</v>
      </c>
      <c r="BQ228" s="19">
        <v>1882</v>
      </c>
      <c r="BR228" s="19">
        <v>1909</v>
      </c>
      <c r="BS228" s="19">
        <v>1835</v>
      </c>
      <c r="BT228" s="19">
        <v>1782</v>
      </c>
      <c r="BU228" s="19">
        <v>1764</v>
      </c>
      <c r="BV228" s="19">
        <v>1676</v>
      </c>
      <c r="BW228" s="19">
        <v>1711</v>
      </c>
      <c r="BX228" s="19">
        <v>1780</v>
      </c>
      <c r="BY228" s="19">
        <v>1797</v>
      </c>
      <c r="BZ228" s="19">
        <v>1823</v>
      </c>
      <c r="CA228" s="19">
        <v>1801</v>
      </c>
      <c r="CB228" s="19">
        <v>1882</v>
      </c>
      <c r="CC228" s="19">
        <v>2000</v>
      </c>
      <c r="CD228" s="19">
        <v>2102</v>
      </c>
      <c r="CE228" s="19">
        <v>2104</v>
      </c>
      <c r="CF228" s="19">
        <v>1904</v>
      </c>
      <c r="CG228" s="19">
        <v>1901</v>
      </c>
      <c r="CH228" s="49">
        <v>1897</v>
      </c>
      <c r="CI228" s="49">
        <v>1848</v>
      </c>
      <c r="CJ228" s="49">
        <v>1836</v>
      </c>
      <c r="CK228" s="49">
        <v>1785</v>
      </c>
      <c r="CL228" s="49">
        <v>1768</v>
      </c>
      <c r="CM228" s="49">
        <v>1790</v>
      </c>
      <c r="CN228" s="49">
        <v>1865</v>
      </c>
      <c r="CO228" s="17" t="s">
        <v>274</v>
      </c>
      <c r="CT228" t="s">
        <v>275</v>
      </c>
      <c r="CV228" t="s">
        <v>274</v>
      </c>
      <c r="CX228">
        <v>78500</v>
      </c>
      <c r="CY228">
        <v>79400</v>
      </c>
      <c r="CZ228">
        <v>79800</v>
      </c>
      <c r="DA228">
        <v>80200</v>
      </c>
      <c r="DB228">
        <v>81400</v>
      </c>
      <c r="DC228">
        <v>79600</v>
      </c>
      <c r="DD228">
        <v>81400</v>
      </c>
      <c r="DE228">
        <v>81100</v>
      </c>
      <c r="DF228">
        <v>82600</v>
      </c>
      <c r="DG228">
        <v>82900</v>
      </c>
      <c r="DH228">
        <v>81800</v>
      </c>
      <c r="DI228">
        <v>80900</v>
      </c>
      <c r="DJ228">
        <v>77800</v>
      </c>
      <c r="DK228">
        <v>79200</v>
      </c>
      <c r="DL228">
        <v>80700</v>
      </c>
      <c r="DM228">
        <v>80500</v>
      </c>
      <c r="DN228">
        <v>83000</v>
      </c>
      <c r="DO228">
        <v>82100</v>
      </c>
      <c r="DP228">
        <v>79600</v>
      </c>
      <c r="DQ228">
        <v>83200</v>
      </c>
      <c r="DR228">
        <v>81100</v>
      </c>
      <c r="DS228">
        <v>79100</v>
      </c>
      <c r="DT228">
        <v>78100</v>
      </c>
      <c r="DU228">
        <v>77400</v>
      </c>
      <c r="DV228">
        <v>78900</v>
      </c>
      <c r="DW228">
        <v>81300</v>
      </c>
      <c r="DX228">
        <v>80900</v>
      </c>
      <c r="DY228" s="19"/>
      <c r="DZ228" s="19"/>
      <c r="EA228" s="19"/>
      <c r="EB228" s="19"/>
      <c r="ED228" s="31">
        <f t="shared" si="81"/>
        <v>1.2280254777070064E-2</v>
      </c>
      <c r="EE228" s="31">
        <f t="shared" si="82"/>
        <v>1.1410579345088162E-2</v>
      </c>
      <c r="EF228" s="31">
        <f t="shared" si="83"/>
        <v>1.2205513784461153E-2</v>
      </c>
      <c r="EG228" s="31">
        <f t="shared" si="84"/>
        <v>1.1733167082294264E-2</v>
      </c>
      <c r="EH228" s="31">
        <f t="shared" si="85"/>
        <v>1.1572481572481573E-2</v>
      </c>
      <c r="EI228" s="31">
        <f t="shared" si="86"/>
        <v>1.0125628140703518E-2</v>
      </c>
      <c r="EJ228" s="31">
        <f t="shared" si="87"/>
        <v>8.8943488943488951E-3</v>
      </c>
      <c r="EK228" s="31">
        <f t="shared" si="88"/>
        <v>9.0998766954377315E-3</v>
      </c>
      <c r="EL228" s="31">
        <f t="shared" si="89"/>
        <v>9.6489104116222763E-3</v>
      </c>
      <c r="EM228" s="31">
        <f t="shared" si="90"/>
        <v>1.0386007237635705E-2</v>
      </c>
      <c r="EN228" s="31">
        <f t="shared" si="91"/>
        <v>1.3312958435207824E-2</v>
      </c>
      <c r="EO228" s="31">
        <f t="shared" si="92"/>
        <v>1.8318912237330037E-2</v>
      </c>
      <c r="EP228" s="31">
        <f t="shared" si="93"/>
        <v>2.7750642673521852E-2</v>
      </c>
      <c r="EQ228" s="31">
        <f t="shared" si="94"/>
        <v>2.8232323232323234E-2</v>
      </c>
      <c r="ER228" s="31">
        <f t="shared" si="95"/>
        <v>2.7868649318463445E-2</v>
      </c>
      <c r="ES228" s="31">
        <f t="shared" si="96"/>
        <v>3.0434782608695653E-2</v>
      </c>
      <c r="ET228" s="31">
        <f t="shared" si="97"/>
        <v>2.7566265060240965E-2</v>
      </c>
      <c r="EU228" s="31">
        <f t="shared" si="98"/>
        <v>2.1753958587088916E-2</v>
      </c>
      <c r="EV228" s="31">
        <f t="shared" si="99"/>
        <v>2.1155778894472361E-2</v>
      </c>
      <c r="EW228" s="31">
        <f t="shared" si="100"/>
        <v>2.1250000000000002E-2</v>
      </c>
      <c r="EX228" s="31">
        <f t="shared" si="101"/>
        <v>2.2626387176325525E-2</v>
      </c>
      <c r="EY228" s="31">
        <f t="shared" si="102"/>
        <v>2.1188369152970923E-2</v>
      </c>
      <c r="EZ228" s="31">
        <f t="shared" si="103"/>
        <v>2.3008962868117797E-2</v>
      </c>
      <c r="FA228" s="31">
        <f t="shared" si="104"/>
        <v>2.4315245478036176E-2</v>
      </c>
      <c r="FB228" s="50">
        <f t="shared" si="105"/>
        <v>2.6666666666666668E-2</v>
      </c>
      <c r="FC228" s="50">
        <f t="shared" si="106"/>
        <v>2.3333333333333334E-2</v>
      </c>
      <c r="FD228" s="50">
        <f t="shared" si="107"/>
        <v>2.2064276885043262E-2</v>
      </c>
    </row>
    <row r="229" spans="1:160" ht="15" x14ac:dyDescent="0.25">
      <c r="A229" s="17" t="s">
        <v>275</v>
      </c>
      <c r="B229" s="19">
        <v>1028</v>
      </c>
      <c r="C229" s="19">
        <v>1098</v>
      </c>
      <c r="D229" s="19">
        <v>1073</v>
      </c>
      <c r="E229" s="19">
        <v>1022</v>
      </c>
      <c r="F229" s="19">
        <v>948</v>
      </c>
      <c r="G229" s="19">
        <v>957</v>
      </c>
      <c r="H229" s="19">
        <v>1012</v>
      </c>
      <c r="I229" s="19">
        <v>1103</v>
      </c>
      <c r="J229" s="19">
        <v>1173</v>
      </c>
      <c r="K229" s="19">
        <v>1218</v>
      </c>
      <c r="L229" s="19">
        <v>1150</v>
      </c>
      <c r="M229" s="19">
        <v>1144</v>
      </c>
      <c r="N229" s="19">
        <v>1075</v>
      </c>
      <c r="O229" s="19">
        <v>1104</v>
      </c>
      <c r="P229" s="19">
        <v>1152</v>
      </c>
      <c r="Q229" s="19">
        <v>1092</v>
      </c>
      <c r="R229" s="19">
        <v>1062</v>
      </c>
      <c r="S229" s="19">
        <v>1069</v>
      </c>
      <c r="T229" s="19">
        <v>1086</v>
      </c>
      <c r="U229" s="19">
        <v>1202</v>
      </c>
      <c r="V229" s="19">
        <v>1260</v>
      </c>
      <c r="W229" s="19">
        <v>1242</v>
      </c>
      <c r="X229" s="19">
        <v>1167</v>
      </c>
      <c r="Y229" s="19">
        <v>1122</v>
      </c>
      <c r="Z229" s="19">
        <v>1091</v>
      </c>
      <c r="AA229" s="19">
        <v>1079</v>
      </c>
      <c r="AB229" s="19">
        <v>1021</v>
      </c>
      <c r="AC229" s="19">
        <v>964</v>
      </c>
      <c r="AD229" s="19">
        <v>904</v>
      </c>
      <c r="AE229" s="19">
        <v>848</v>
      </c>
      <c r="AF229" s="19">
        <v>794</v>
      </c>
      <c r="AG229" s="19">
        <v>853</v>
      </c>
      <c r="AH229" s="19">
        <v>889</v>
      </c>
      <c r="AI229" s="19">
        <v>920</v>
      </c>
      <c r="AJ229" s="19">
        <v>909</v>
      </c>
      <c r="AK229" s="19">
        <v>892</v>
      </c>
      <c r="AL229" s="19">
        <v>889</v>
      </c>
      <c r="AM229" s="19">
        <v>952</v>
      </c>
      <c r="AN229" s="19">
        <v>1052</v>
      </c>
      <c r="AO229" s="19">
        <v>1068</v>
      </c>
      <c r="AP229" s="19">
        <v>1111</v>
      </c>
      <c r="AQ229" s="19">
        <v>1261</v>
      </c>
      <c r="AR229" s="19">
        <v>1443</v>
      </c>
      <c r="AS229" s="19">
        <v>1686</v>
      </c>
      <c r="AT229" s="19">
        <v>1985</v>
      </c>
      <c r="AU229" s="19">
        <v>2057</v>
      </c>
      <c r="AV229" s="19">
        <v>2139</v>
      </c>
      <c r="AW229" s="19">
        <v>2133</v>
      </c>
      <c r="AX229" s="19">
        <v>2033</v>
      </c>
      <c r="AY229" s="19">
        <v>2035</v>
      </c>
      <c r="AZ229" s="19">
        <v>2010</v>
      </c>
      <c r="BA229" s="19">
        <v>2000</v>
      </c>
      <c r="BB229" s="19">
        <v>1913</v>
      </c>
      <c r="BC229" s="19">
        <v>1859</v>
      </c>
      <c r="BD229" s="19">
        <v>1941</v>
      </c>
      <c r="BE229" s="19">
        <v>2003</v>
      </c>
      <c r="BF229" s="19">
        <v>2105</v>
      </c>
      <c r="BG229" s="19">
        <v>2031</v>
      </c>
      <c r="BH229" s="19">
        <v>1921</v>
      </c>
      <c r="BI229" s="19">
        <v>1824</v>
      </c>
      <c r="BJ229" s="19">
        <v>1674</v>
      </c>
      <c r="BK229" s="19">
        <v>1659</v>
      </c>
      <c r="BL229" s="19">
        <v>1719</v>
      </c>
      <c r="BM229" s="19">
        <v>1642</v>
      </c>
      <c r="BN229" s="19">
        <v>1603</v>
      </c>
      <c r="BO229" s="19">
        <v>1613</v>
      </c>
      <c r="BP229" s="19">
        <v>1708</v>
      </c>
      <c r="BQ229" s="19">
        <v>1806</v>
      </c>
      <c r="BR229" s="19">
        <v>1875</v>
      </c>
      <c r="BS229" s="19">
        <v>1848</v>
      </c>
      <c r="BT229" s="19">
        <v>1804</v>
      </c>
      <c r="BU229" s="19">
        <v>1726</v>
      </c>
      <c r="BV229" s="19">
        <v>1741</v>
      </c>
      <c r="BW229" s="19">
        <v>1836</v>
      </c>
      <c r="BX229" s="19">
        <v>1890</v>
      </c>
      <c r="BY229" s="19">
        <v>1814</v>
      </c>
      <c r="BZ229" s="19">
        <v>1752</v>
      </c>
      <c r="CA229" s="19">
        <v>1744</v>
      </c>
      <c r="CB229" s="19">
        <v>1818</v>
      </c>
      <c r="CC229" s="19">
        <v>1983</v>
      </c>
      <c r="CD229" s="19">
        <v>2116</v>
      </c>
      <c r="CE229" s="19">
        <v>2161</v>
      </c>
      <c r="CF229" s="19">
        <v>2123</v>
      </c>
      <c r="CG229" s="19">
        <v>2076</v>
      </c>
      <c r="CH229" s="49">
        <v>2027</v>
      </c>
      <c r="CI229" s="49">
        <v>2074</v>
      </c>
      <c r="CJ229" s="49">
        <v>2005</v>
      </c>
      <c r="CK229" s="49">
        <v>1987</v>
      </c>
      <c r="CL229" s="49">
        <v>1944</v>
      </c>
      <c r="CM229" s="49">
        <v>1939</v>
      </c>
      <c r="CN229" s="49">
        <v>1952</v>
      </c>
      <c r="CO229" s="17" t="s">
        <v>275</v>
      </c>
      <c r="CT229" t="s">
        <v>276</v>
      </c>
      <c r="CV229" t="s">
        <v>275</v>
      </c>
      <c r="CX229">
        <v>56000</v>
      </c>
      <c r="CY229">
        <v>55700</v>
      </c>
      <c r="CZ229">
        <v>53600</v>
      </c>
      <c r="DA229">
        <v>54700</v>
      </c>
      <c r="DB229">
        <v>55300</v>
      </c>
      <c r="DC229">
        <v>55900</v>
      </c>
      <c r="DD229">
        <v>56900</v>
      </c>
      <c r="DE229">
        <v>56300</v>
      </c>
      <c r="DF229">
        <v>55600</v>
      </c>
      <c r="DG229">
        <v>54500</v>
      </c>
      <c r="DH229">
        <v>55100</v>
      </c>
      <c r="DI229">
        <v>53500</v>
      </c>
      <c r="DJ229">
        <v>53100</v>
      </c>
      <c r="DK229">
        <v>53300</v>
      </c>
      <c r="DL229">
        <v>55400</v>
      </c>
      <c r="DM229">
        <v>55500</v>
      </c>
      <c r="DN229">
        <v>57200</v>
      </c>
      <c r="DO229">
        <v>57300</v>
      </c>
      <c r="DP229">
        <v>55500</v>
      </c>
      <c r="DQ229">
        <v>54400</v>
      </c>
      <c r="DR229">
        <v>54300</v>
      </c>
      <c r="DS229">
        <v>53700</v>
      </c>
      <c r="DT229">
        <v>52700</v>
      </c>
      <c r="DU229">
        <v>55900</v>
      </c>
      <c r="DV229">
        <v>55300</v>
      </c>
      <c r="DW229">
        <v>56800</v>
      </c>
      <c r="DX229">
        <v>57800</v>
      </c>
      <c r="DY229" s="19"/>
      <c r="DZ229" s="19"/>
      <c r="EA229" s="19"/>
      <c r="EB229" s="19"/>
      <c r="ED229" s="31">
        <f t="shared" si="81"/>
        <v>2.1749999999999999E-2</v>
      </c>
      <c r="EE229" s="31">
        <f t="shared" si="82"/>
        <v>1.9299820466786355E-2</v>
      </c>
      <c r="EF229" s="31">
        <f t="shared" si="83"/>
        <v>2.037313432835821E-2</v>
      </c>
      <c r="EG229" s="31">
        <f t="shared" si="84"/>
        <v>1.9853747714808044E-2</v>
      </c>
      <c r="EH229" s="31">
        <f t="shared" si="85"/>
        <v>2.2459312839059675E-2</v>
      </c>
      <c r="EI229" s="31">
        <f t="shared" si="86"/>
        <v>1.9516994633273704E-2</v>
      </c>
      <c r="EJ229" s="31">
        <f t="shared" si="87"/>
        <v>1.6942003514938488E-2</v>
      </c>
      <c r="EK229" s="31">
        <f t="shared" si="88"/>
        <v>1.4103019538188277E-2</v>
      </c>
      <c r="EL229" s="31">
        <f t="shared" si="89"/>
        <v>1.6546762589928057E-2</v>
      </c>
      <c r="EM229" s="31">
        <f t="shared" si="90"/>
        <v>1.6311926605504588E-2</v>
      </c>
      <c r="EN229" s="31">
        <f t="shared" si="91"/>
        <v>1.938294010889292E-2</v>
      </c>
      <c r="EO229" s="31">
        <f t="shared" si="92"/>
        <v>2.6971962616822429E-2</v>
      </c>
      <c r="EP229" s="31">
        <f t="shared" si="93"/>
        <v>3.8738229755178905E-2</v>
      </c>
      <c r="EQ229" s="31">
        <f t="shared" si="94"/>
        <v>3.8142589118198872E-2</v>
      </c>
      <c r="ER229" s="31">
        <f t="shared" si="95"/>
        <v>3.6101083032490974E-2</v>
      </c>
      <c r="ES229" s="31">
        <f t="shared" si="96"/>
        <v>3.4972972972972971E-2</v>
      </c>
      <c r="ET229" s="31">
        <f t="shared" si="97"/>
        <v>3.5506993006993004E-2</v>
      </c>
      <c r="EU229" s="31">
        <f t="shared" si="98"/>
        <v>2.9214659685863873E-2</v>
      </c>
      <c r="EV229" s="31">
        <f t="shared" si="99"/>
        <v>2.9585585585585585E-2</v>
      </c>
      <c r="EW229" s="31">
        <f t="shared" si="100"/>
        <v>3.139705882352941E-2</v>
      </c>
      <c r="EX229" s="31">
        <f t="shared" si="101"/>
        <v>3.4033149171270718E-2</v>
      </c>
      <c r="EY229" s="31">
        <f t="shared" si="102"/>
        <v>3.2420856610800748E-2</v>
      </c>
      <c r="EZ229" s="31">
        <f t="shared" si="103"/>
        <v>3.4421252371916511E-2</v>
      </c>
      <c r="FA229" s="31">
        <f t="shared" si="104"/>
        <v>3.2522361359570665E-2</v>
      </c>
      <c r="FB229" s="50">
        <f t="shared" si="105"/>
        <v>3.907775768535262E-2</v>
      </c>
      <c r="FC229" s="50">
        <f t="shared" si="106"/>
        <v>3.5686619718309859E-2</v>
      </c>
      <c r="FD229" s="50">
        <f t="shared" si="107"/>
        <v>3.4377162629757783E-2</v>
      </c>
    </row>
    <row r="230" spans="1:160" ht="15" x14ac:dyDescent="0.25">
      <c r="A230" s="17" t="s">
        <v>276</v>
      </c>
      <c r="B230" s="19">
        <v>5142</v>
      </c>
      <c r="C230" s="19">
        <v>5159</v>
      </c>
      <c r="D230" s="19">
        <v>5265</v>
      </c>
      <c r="E230" s="19">
        <v>5315</v>
      </c>
      <c r="F230" s="19">
        <v>5322</v>
      </c>
      <c r="G230" s="19">
        <v>5315</v>
      </c>
      <c r="H230" s="19">
        <v>5361</v>
      </c>
      <c r="I230" s="19">
        <v>5758</v>
      </c>
      <c r="J230" s="19">
        <v>5892</v>
      </c>
      <c r="K230" s="19">
        <v>5844</v>
      </c>
      <c r="L230" s="19">
        <v>5765</v>
      </c>
      <c r="M230" s="19">
        <v>5688</v>
      </c>
      <c r="N230" s="19">
        <v>5673</v>
      </c>
      <c r="O230" s="19">
        <v>5670</v>
      </c>
      <c r="P230" s="19">
        <v>5740</v>
      </c>
      <c r="Q230" s="19">
        <v>5770</v>
      </c>
      <c r="R230" s="19">
        <v>5732</v>
      </c>
      <c r="S230" s="19">
        <v>5810</v>
      </c>
      <c r="T230" s="19">
        <v>5816</v>
      </c>
      <c r="U230" s="19">
        <v>6158</v>
      </c>
      <c r="V230" s="19">
        <v>6231</v>
      </c>
      <c r="W230" s="19">
        <v>6241</v>
      </c>
      <c r="X230" s="19">
        <v>6088</v>
      </c>
      <c r="Y230" s="19">
        <v>5934</v>
      </c>
      <c r="Z230" s="19">
        <v>5832</v>
      </c>
      <c r="AA230" s="19">
        <v>5754</v>
      </c>
      <c r="AB230" s="19">
        <v>5756</v>
      </c>
      <c r="AC230" s="19">
        <v>5591</v>
      </c>
      <c r="AD230" s="19">
        <v>5529</v>
      </c>
      <c r="AE230" s="19">
        <v>5370</v>
      </c>
      <c r="AF230" s="19">
        <v>5365</v>
      </c>
      <c r="AG230" s="19">
        <v>5772</v>
      </c>
      <c r="AH230" s="19">
        <v>5911</v>
      </c>
      <c r="AI230" s="19">
        <v>5761</v>
      </c>
      <c r="AJ230" s="19">
        <v>5742</v>
      </c>
      <c r="AK230" s="19">
        <v>5682</v>
      </c>
      <c r="AL230" s="19">
        <v>5676</v>
      </c>
      <c r="AM230" s="19">
        <v>5814</v>
      </c>
      <c r="AN230" s="19">
        <v>6075</v>
      </c>
      <c r="AO230" s="19">
        <v>6285</v>
      </c>
      <c r="AP230" s="19">
        <v>6441</v>
      </c>
      <c r="AQ230" s="19">
        <v>6755</v>
      </c>
      <c r="AR230" s="19">
        <v>7174</v>
      </c>
      <c r="AS230" s="19">
        <v>7911</v>
      </c>
      <c r="AT230" s="19">
        <v>8519</v>
      </c>
      <c r="AU230" s="19">
        <v>8579</v>
      </c>
      <c r="AV230" s="19">
        <v>8691</v>
      </c>
      <c r="AW230" s="19">
        <v>8735</v>
      </c>
      <c r="AX230" s="19">
        <v>8744</v>
      </c>
      <c r="AY230" s="19">
        <v>9081</v>
      </c>
      <c r="AZ230" s="19">
        <v>9028</v>
      </c>
      <c r="BA230" s="19">
        <v>9066</v>
      </c>
      <c r="BB230" s="19">
        <v>9017</v>
      </c>
      <c r="BC230" s="19">
        <v>8688</v>
      </c>
      <c r="BD230" s="19">
        <v>8749</v>
      </c>
      <c r="BE230" s="19">
        <v>9474</v>
      </c>
      <c r="BF230" s="19">
        <v>9424</v>
      </c>
      <c r="BG230" s="19">
        <v>9078</v>
      </c>
      <c r="BH230" s="19">
        <v>8802</v>
      </c>
      <c r="BI230" s="19">
        <v>8532</v>
      </c>
      <c r="BJ230" s="19">
        <v>8295</v>
      </c>
      <c r="BK230" s="19">
        <v>8384</v>
      </c>
      <c r="BL230" s="19">
        <v>8561</v>
      </c>
      <c r="BM230" s="19">
        <v>8573</v>
      </c>
      <c r="BN230" s="19">
        <v>8358</v>
      </c>
      <c r="BO230" s="19">
        <v>8257</v>
      </c>
      <c r="BP230" s="19">
        <v>8172</v>
      </c>
      <c r="BQ230" s="19">
        <v>8723</v>
      </c>
      <c r="BR230" s="19">
        <v>8914</v>
      </c>
      <c r="BS230" s="19">
        <v>8766</v>
      </c>
      <c r="BT230" s="19">
        <v>9108</v>
      </c>
      <c r="BU230" s="19">
        <v>8751</v>
      </c>
      <c r="BV230" s="19">
        <v>8682</v>
      </c>
      <c r="BW230" s="19">
        <v>9073</v>
      </c>
      <c r="BX230" s="19">
        <v>9291</v>
      </c>
      <c r="BY230" s="19">
        <v>9387</v>
      </c>
      <c r="BZ230" s="19">
        <v>9242</v>
      </c>
      <c r="CA230" s="19">
        <v>9307</v>
      </c>
      <c r="CB230" s="19">
        <v>9538</v>
      </c>
      <c r="CC230" s="19">
        <v>9949</v>
      </c>
      <c r="CD230" s="19">
        <v>10121</v>
      </c>
      <c r="CE230" s="19">
        <v>9934</v>
      </c>
      <c r="CF230" s="19">
        <v>9799</v>
      </c>
      <c r="CG230" s="19">
        <v>9764</v>
      </c>
      <c r="CH230" s="49">
        <v>9721</v>
      </c>
      <c r="CI230" s="49">
        <v>9640</v>
      </c>
      <c r="CJ230" s="49">
        <v>9556</v>
      </c>
      <c r="CK230" s="49">
        <v>9623</v>
      </c>
      <c r="CL230" s="49">
        <v>9697</v>
      </c>
      <c r="CM230" s="49">
        <v>9589</v>
      </c>
      <c r="CN230" s="49">
        <v>9632</v>
      </c>
      <c r="CO230" s="17" t="s">
        <v>276</v>
      </c>
      <c r="CT230" t="s">
        <v>277</v>
      </c>
      <c r="CV230" t="s">
        <v>276</v>
      </c>
      <c r="CX230">
        <v>125600</v>
      </c>
      <c r="CY230">
        <v>125900</v>
      </c>
      <c r="CZ230">
        <v>128400</v>
      </c>
      <c r="DA230">
        <v>128200</v>
      </c>
      <c r="DB230">
        <v>132300</v>
      </c>
      <c r="DC230">
        <v>133800</v>
      </c>
      <c r="DD230">
        <v>133300</v>
      </c>
      <c r="DE230">
        <v>130200</v>
      </c>
      <c r="DF230">
        <v>127000</v>
      </c>
      <c r="DG230">
        <v>129000</v>
      </c>
      <c r="DH230">
        <v>129100</v>
      </c>
      <c r="DI230">
        <v>133600</v>
      </c>
      <c r="DJ230">
        <v>134300</v>
      </c>
      <c r="DK230">
        <v>133200</v>
      </c>
      <c r="DL230">
        <v>134100</v>
      </c>
      <c r="DM230">
        <v>133100</v>
      </c>
      <c r="DN230">
        <v>135500</v>
      </c>
      <c r="DO230">
        <v>138800</v>
      </c>
      <c r="DP230">
        <v>141800</v>
      </c>
      <c r="DQ230">
        <v>141400</v>
      </c>
      <c r="DR230">
        <v>144100</v>
      </c>
      <c r="DS230">
        <v>142100</v>
      </c>
      <c r="DT230">
        <v>139000</v>
      </c>
      <c r="DU230">
        <v>140200</v>
      </c>
      <c r="DV230">
        <v>144800</v>
      </c>
      <c r="DW230">
        <v>146700</v>
      </c>
      <c r="DX230">
        <v>148500</v>
      </c>
      <c r="DY230" s="19"/>
      <c r="DZ230" s="19"/>
      <c r="EA230" s="19"/>
      <c r="EB230" s="19"/>
      <c r="ED230" s="31">
        <f t="shared" si="81"/>
        <v>4.6528662420382165E-2</v>
      </c>
      <c r="EE230" s="31">
        <f t="shared" si="82"/>
        <v>4.5059571088165211E-2</v>
      </c>
      <c r="EF230" s="31">
        <f t="shared" si="83"/>
        <v>4.4937694704049846E-2</v>
      </c>
      <c r="EG230" s="31">
        <f t="shared" si="84"/>
        <v>4.5366614664586587E-2</v>
      </c>
      <c r="EH230" s="31">
        <f t="shared" si="85"/>
        <v>4.7173091458805744E-2</v>
      </c>
      <c r="EI230" s="31">
        <f t="shared" si="86"/>
        <v>4.358744394618834E-2</v>
      </c>
      <c r="EJ230" s="31">
        <f t="shared" si="87"/>
        <v>4.1942985746436609E-2</v>
      </c>
      <c r="EK230" s="31">
        <f t="shared" si="88"/>
        <v>4.1205837173579112E-2</v>
      </c>
      <c r="EL230" s="31">
        <f t="shared" si="89"/>
        <v>4.5362204724409452E-2</v>
      </c>
      <c r="EM230" s="31">
        <f t="shared" si="90"/>
        <v>4.3999999999999997E-2</v>
      </c>
      <c r="EN230" s="31">
        <f t="shared" si="91"/>
        <v>4.8683191324554606E-2</v>
      </c>
      <c r="EO230" s="31">
        <f t="shared" si="92"/>
        <v>5.3697604790419164E-2</v>
      </c>
      <c r="EP230" s="31">
        <f t="shared" si="93"/>
        <v>6.3879374534623973E-2</v>
      </c>
      <c r="EQ230" s="31">
        <f t="shared" si="94"/>
        <v>6.5645645645645651E-2</v>
      </c>
      <c r="ER230" s="31">
        <f t="shared" si="95"/>
        <v>6.7606263982102913E-2</v>
      </c>
      <c r="ES230" s="31">
        <f t="shared" si="96"/>
        <v>6.5732531930879037E-2</v>
      </c>
      <c r="ET230" s="31">
        <f t="shared" si="97"/>
        <v>6.6996309963099632E-2</v>
      </c>
      <c r="EU230" s="31">
        <f t="shared" si="98"/>
        <v>5.9762247838616715E-2</v>
      </c>
      <c r="EV230" s="31">
        <f t="shared" si="99"/>
        <v>6.0458392101551482E-2</v>
      </c>
      <c r="EW230" s="31">
        <f t="shared" si="100"/>
        <v>5.779349363507779E-2</v>
      </c>
      <c r="EX230" s="31">
        <f t="shared" si="101"/>
        <v>6.0832755031228314E-2</v>
      </c>
      <c r="EY230" s="31">
        <f t="shared" si="102"/>
        <v>6.1097818437719914E-2</v>
      </c>
      <c r="EZ230" s="31">
        <f t="shared" si="103"/>
        <v>6.7532374100719425E-2</v>
      </c>
      <c r="FA230" s="31">
        <f t="shared" si="104"/>
        <v>6.8031383737517825E-2</v>
      </c>
      <c r="FB230" s="50">
        <f t="shared" si="105"/>
        <v>6.8604972375690604E-2</v>
      </c>
      <c r="FC230" s="50">
        <f t="shared" si="106"/>
        <v>6.626448534423994E-2</v>
      </c>
      <c r="FD230" s="50">
        <f t="shared" si="107"/>
        <v>6.4801346801346804E-2</v>
      </c>
    </row>
    <row r="231" spans="1:160" ht="15" x14ac:dyDescent="0.25">
      <c r="A231" s="17" t="s">
        <v>277</v>
      </c>
      <c r="B231" s="19">
        <v>1039</v>
      </c>
      <c r="C231" s="19">
        <v>1114</v>
      </c>
      <c r="D231" s="19">
        <v>1172</v>
      </c>
      <c r="E231" s="19">
        <v>1159</v>
      </c>
      <c r="F231" s="19">
        <v>1091</v>
      </c>
      <c r="G231" s="19">
        <v>1097</v>
      </c>
      <c r="H231" s="19">
        <v>1150</v>
      </c>
      <c r="I231" s="19">
        <v>1250</v>
      </c>
      <c r="J231" s="19">
        <v>1360</v>
      </c>
      <c r="K231" s="19">
        <v>1345</v>
      </c>
      <c r="L231" s="19">
        <v>1355</v>
      </c>
      <c r="M231" s="19">
        <v>1399</v>
      </c>
      <c r="N231" s="19">
        <v>1352</v>
      </c>
      <c r="O231" s="19">
        <v>1445</v>
      </c>
      <c r="P231" s="19">
        <v>1369</v>
      </c>
      <c r="Q231" s="19">
        <v>1329</v>
      </c>
      <c r="R231" s="19">
        <v>1238</v>
      </c>
      <c r="S231" s="19">
        <v>1170</v>
      </c>
      <c r="T231" s="19">
        <v>1201</v>
      </c>
      <c r="U231" s="19">
        <v>1364</v>
      </c>
      <c r="V231" s="19">
        <v>1408</v>
      </c>
      <c r="W231" s="19">
        <v>1437</v>
      </c>
      <c r="X231" s="19">
        <v>1391</v>
      </c>
      <c r="Y231" s="19">
        <v>1326</v>
      </c>
      <c r="Z231" s="19">
        <v>1313</v>
      </c>
      <c r="AA231" s="19">
        <v>1331</v>
      </c>
      <c r="AB231" s="19">
        <v>1336</v>
      </c>
      <c r="AC231" s="19">
        <v>1273</v>
      </c>
      <c r="AD231" s="19">
        <v>1229</v>
      </c>
      <c r="AE231" s="19">
        <v>1208</v>
      </c>
      <c r="AF231" s="19">
        <v>1266</v>
      </c>
      <c r="AG231" s="19">
        <v>1375</v>
      </c>
      <c r="AH231" s="19">
        <v>1490</v>
      </c>
      <c r="AI231" s="19">
        <v>1459</v>
      </c>
      <c r="AJ231" s="19">
        <v>1479</v>
      </c>
      <c r="AK231" s="19">
        <v>1456</v>
      </c>
      <c r="AL231" s="19">
        <v>1455</v>
      </c>
      <c r="AM231" s="19">
        <v>1486</v>
      </c>
      <c r="AN231" s="19">
        <v>1566</v>
      </c>
      <c r="AO231" s="19">
        <v>1641</v>
      </c>
      <c r="AP231" s="19">
        <v>1690</v>
      </c>
      <c r="AQ231" s="19">
        <v>1833</v>
      </c>
      <c r="AR231" s="19">
        <v>2063</v>
      </c>
      <c r="AS231" s="19">
        <v>2399</v>
      </c>
      <c r="AT231" s="19">
        <v>2951</v>
      </c>
      <c r="AU231" s="19">
        <v>3060</v>
      </c>
      <c r="AV231" s="19">
        <v>3317</v>
      </c>
      <c r="AW231" s="19">
        <v>3007</v>
      </c>
      <c r="AX231" s="19">
        <v>2954</v>
      </c>
      <c r="AY231" s="19">
        <v>2848</v>
      </c>
      <c r="AZ231" s="19">
        <v>2987</v>
      </c>
      <c r="BA231" s="19">
        <v>2935</v>
      </c>
      <c r="BB231" s="19">
        <v>2923</v>
      </c>
      <c r="BC231" s="19">
        <v>2793</v>
      </c>
      <c r="BD231" s="19">
        <v>2787</v>
      </c>
      <c r="BE231" s="19">
        <v>2982</v>
      </c>
      <c r="BF231" s="19">
        <v>3015</v>
      </c>
      <c r="BG231" s="19">
        <v>2864</v>
      </c>
      <c r="BH231" s="19">
        <v>2784</v>
      </c>
      <c r="BI231" s="19">
        <v>2615</v>
      </c>
      <c r="BJ231" s="19">
        <v>2534</v>
      </c>
      <c r="BK231" s="19">
        <v>2541</v>
      </c>
      <c r="BL231" s="19">
        <v>2498</v>
      </c>
      <c r="BM231" s="19">
        <v>2416</v>
      </c>
      <c r="BN231" s="19">
        <v>2240</v>
      </c>
      <c r="BO231" s="19">
        <v>2219</v>
      </c>
      <c r="BP231" s="19">
        <v>2210</v>
      </c>
      <c r="BQ231" s="19">
        <v>2518</v>
      </c>
      <c r="BR231" s="19">
        <v>2603</v>
      </c>
      <c r="BS231" s="19">
        <v>2531</v>
      </c>
      <c r="BT231" s="19">
        <v>2425</v>
      </c>
      <c r="BU231" s="19">
        <v>2413</v>
      </c>
      <c r="BV231" s="19">
        <v>2358</v>
      </c>
      <c r="BW231" s="19">
        <v>2406</v>
      </c>
      <c r="BX231" s="19">
        <v>2448</v>
      </c>
      <c r="BY231" s="19">
        <v>2432</v>
      </c>
      <c r="BZ231" s="19">
        <v>2389</v>
      </c>
      <c r="CA231" s="19">
        <v>2290</v>
      </c>
      <c r="CB231" s="19">
        <v>2366</v>
      </c>
      <c r="CC231" s="19">
        <v>2599</v>
      </c>
      <c r="CD231" s="19">
        <v>2664</v>
      </c>
      <c r="CE231" s="19">
        <v>2581</v>
      </c>
      <c r="CF231" s="19">
        <v>2404</v>
      </c>
      <c r="CG231" s="19">
        <v>2353</v>
      </c>
      <c r="CH231" s="49">
        <v>2327</v>
      </c>
      <c r="CI231" s="49">
        <v>2289</v>
      </c>
      <c r="CJ231" s="49">
        <v>2268</v>
      </c>
      <c r="CK231" s="49">
        <v>2191</v>
      </c>
      <c r="CL231" s="49">
        <v>2112</v>
      </c>
      <c r="CM231" s="49">
        <v>2115</v>
      </c>
      <c r="CN231" s="49">
        <v>2111</v>
      </c>
      <c r="CO231" s="17" t="s">
        <v>277</v>
      </c>
      <c r="CT231" t="s">
        <v>278</v>
      </c>
      <c r="CV231" t="s">
        <v>277</v>
      </c>
      <c r="CX231">
        <v>58000</v>
      </c>
      <c r="CY231">
        <v>58200</v>
      </c>
      <c r="CZ231">
        <v>57300</v>
      </c>
      <c r="DA231">
        <v>56400</v>
      </c>
      <c r="DB231">
        <v>55800</v>
      </c>
      <c r="DC231">
        <v>56100</v>
      </c>
      <c r="DD231">
        <v>54400</v>
      </c>
      <c r="DE231">
        <v>57700</v>
      </c>
      <c r="DF231">
        <v>60600</v>
      </c>
      <c r="DG231">
        <v>61800</v>
      </c>
      <c r="DH231">
        <v>62200</v>
      </c>
      <c r="DI231">
        <v>61600</v>
      </c>
      <c r="DJ231">
        <v>61200</v>
      </c>
      <c r="DK231">
        <v>61000</v>
      </c>
      <c r="DL231">
        <v>62500</v>
      </c>
      <c r="DM231">
        <v>60700</v>
      </c>
      <c r="DN231">
        <v>59700</v>
      </c>
      <c r="DO231">
        <v>59200</v>
      </c>
      <c r="DP231">
        <v>57400</v>
      </c>
      <c r="DQ231">
        <v>57800</v>
      </c>
      <c r="DR231">
        <v>57400</v>
      </c>
      <c r="DS231">
        <v>57800</v>
      </c>
      <c r="DT231">
        <v>57900</v>
      </c>
      <c r="DU231">
        <v>58300</v>
      </c>
      <c r="DV231">
        <v>61500</v>
      </c>
      <c r="DW231">
        <v>60500</v>
      </c>
      <c r="DX231">
        <v>59400</v>
      </c>
      <c r="DY231" s="19"/>
      <c r="DZ231" s="19"/>
      <c r="EA231" s="19"/>
      <c r="EB231" s="19"/>
      <c r="ED231" s="31">
        <f t="shared" si="81"/>
        <v>2.3189655172413792E-2</v>
      </c>
      <c r="EE231" s="31">
        <f t="shared" si="82"/>
        <v>2.3230240549828179E-2</v>
      </c>
      <c r="EF231" s="31">
        <f t="shared" si="83"/>
        <v>2.3193717277486911E-2</v>
      </c>
      <c r="EG231" s="31">
        <f t="shared" si="84"/>
        <v>2.1294326241134753E-2</v>
      </c>
      <c r="EH231" s="31">
        <f t="shared" si="85"/>
        <v>2.5752688172043011E-2</v>
      </c>
      <c r="EI231" s="31">
        <f t="shared" si="86"/>
        <v>2.3404634581105168E-2</v>
      </c>
      <c r="EJ231" s="31">
        <f t="shared" si="87"/>
        <v>2.3400735294117646E-2</v>
      </c>
      <c r="EK231" s="31">
        <f t="shared" si="88"/>
        <v>2.1941074523396879E-2</v>
      </c>
      <c r="EL231" s="31">
        <f t="shared" si="89"/>
        <v>2.4075907590759078E-2</v>
      </c>
      <c r="EM231" s="31">
        <f t="shared" si="90"/>
        <v>2.3543689320388351E-2</v>
      </c>
      <c r="EN231" s="31">
        <f t="shared" si="91"/>
        <v>2.6382636655948553E-2</v>
      </c>
      <c r="EO231" s="31">
        <f t="shared" si="92"/>
        <v>3.3490259740259737E-2</v>
      </c>
      <c r="EP231" s="31">
        <f t="shared" si="93"/>
        <v>0.05</v>
      </c>
      <c r="EQ231" s="31">
        <f t="shared" si="94"/>
        <v>4.8426229508196722E-2</v>
      </c>
      <c r="ER231" s="31">
        <f t="shared" si="95"/>
        <v>4.6960000000000002E-2</v>
      </c>
      <c r="ES231" s="31">
        <f t="shared" si="96"/>
        <v>4.5914332784184511E-2</v>
      </c>
      <c r="ET231" s="31">
        <f t="shared" si="97"/>
        <v>4.797319932998325E-2</v>
      </c>
      <c r="EU231" s="31">
        <f t="shared" si="98"/>
        <v>4.2804054054054054E-2</v>
      </c>
      <c r="EV231" s="31">
        <f t="shared" si="99"/>
        <v>4.2090592334494775E-2</v>
      </c>
      <c r="EW231" s="31">
        <f t="shared" si="100"/>
        <v>3.8235294117647062E-2</v>
      </c>
      <c r="EX231" s="31">
        <f t="shared" si="101"/>
        <v>4.4094076655052265E-2</v>
      </c>
      <c r="EY231" s="31">
        <f t="shared" si="102"/>
        <v>4.0795847750865054E-2</v>
      </c>
      <c r="EZ231" s="31">
        <f t="shared" si="103"/>
        <v>4.2003454231433507E-2</v>
      </c>
      <c r="FA231" s="31">
        <f t="shared" si="104"/>
        <v>4.0583190394511151E-2</v>
      </c>
      <c r="FB231" s="50">
        <f t="shared" si="105"/>
        <v>4.1967479674796748E-2</v>
      </c>
      <c r="FC231" s="50">
        <f t="shared" si="106"/>
        <v>3.8462809917355373E-2</v>
      </c>
      <c r="FD231" s="50">
        <f t="shared" si="107"/>
        <v>3.6885521885521882E-2</v>
      </c>
    </row>
    <row r="232" spans="1:160" ht="15" x14ac:dyDescent="0.25">
      <c r="A232" s="17" t="s">
        <v>278</v>
      </c>
      <c r="B232" s="19">
        <v>7403</v>
      </c>
      <c r="C232" s="19">
        <v>7425</v>
      </c>
      <c r="D232" s="19">
        <v>7847</v>
      </c>
      <c r="E232" s="19">
        <v>7907</v>
      </c>
      <c r="F232" s="19">
        <v>7651</v>
      </c>
      <c r="G232" s="19">
        <v>7591</v>
      </c>
      <c r="H232" s="19">
        <v>7757</v>
      </c>
      <c r="I232" s="19">
        <v>7961</v>
      </c>
      <c r="J232" s="19">
        <v>8313</v>
      </c>
      <c r="K232" s="19">
        <v>8356</v>
      </c>
      <c r="L232" s="19">
        <v>8552</v>
      </c>
      <c r="M232" s="19">
        <v>8446</v>
      </c>
      <c r="N232" s="19">
        <v>8678</v>
      </c>
      <c r="O232" s="19">
        <v>8738</v>
      </c>
      <c r="P232" s="19">
        <v>8845</v>
      </c>
      <c r="Q232" s="19">
        <v>8947</v>
      </c>
      <c r="R232" s="19">
        <v>8733</v>
      </c>
      <c r="S232" s="19">
        <v>8622</v>
      </c>
      <c r="T232" s="19">
        <v>8344</v>
      </c>
      <c r="U232" s="19">
        <v>7951</v>
      </c>
      <c r="V232" s="19">
        <v>8111</v>
      </c>
      <c r="W232" s="19">
        <v>8133</v>
      </c>
      <c r="X232" s="19">
        <v>8013</v>
      </c>
      <c r="Y232" s="19">
        <v>7895</v>
      </c>
      <c r="Z232" s="19">
        <v>7651</v>
      </c>
      <c r="AA232" s="19">
        <v>7494</v>
      </c>
      <c r="AB232" s="19">
        <v>7499</v>
      </c>
      <c r="AC232" s="19">
        <v>7357</v>
      </c>
      <c r="AD232" s="19">
        <v>7047</v>
      </c>
      <c r="AE232" s="19">
        <v>6890</v>
      </c>
      <c r="AF232" s="19">
        <v>6773</v>
      </c>
      <c r="AG232" s="19">
        <v>6757</v>
      </c>
      <c r="AH232" s="19">
        <v>6850</v>
      </c>
      <c r="AI232" s="19">
        <v>6884</v>
      </c>
      <c r="AJ232" s="19">
        <v>6844</v>
      </c>
      <c r="AK232" s="19">
        <v>6923</v>
      </c>
      <c r="AL232" s="19">
        <v>7104</v>
      </c>
      <c r="AM232" s="19">
        <v>7114</v>
      </c>
      <c r="AN232" s="19">
        <v>7522</v>
      </c>
      <c r="AO232" s="19">
        <v>7578</v>
      </c>
      <c r="AP232" s="19">
        <v>7518</v>
      </c>
      <c r="AQ232" s="19">
        <v>7661</v>
      </c>
      <c r="AR232" s="19">
        <v>7783</v>
      </c>
      <c r="AS232" s="19">
        <v>7973</v>
      </c>
      <c r="AT232" s="19">
        <v>8713</v>
      </c>
      <c r="AU232" s="19">
        <v>9238</v>
      </c>
      <c r="AV232" s="19">
        <v>9498</v>
      </c>
      <c r="AW232" s="19">
        <v>9840</v>
      </c>
      <c r="AX232" s="19">
        <v>9935</v>
      </c>
      <c r="AY232" s="19">
        <v>10090</v>
      </c>
      <c r="AZ232" s="19">
        <v>10255</v>
      </c>
      <c r="BA232" s="19">
        <v>10337</v>
      </c>
      <c r="BB232" s="19">
        <v>10400</v>
      </c>
      <c r="BC232" s="19">
        <v>10244</v>
      </c>
      <c r="BD232" s="19">
        <v>10083</v>
      </c>
      <c r="BE232" s="19">
        <v>10194</v>
      </c>
      <c r="BF232" s="19">
        <v>10419</v>
      </c>
      <c r="BG232" s="19">
        <v>10233</v>
      </c>
      <c r="BH232" s="19">
        <v>10139</v>
      </c>
      <c r="BI232" s="19">
        <v>10167</v>
      </c>
      <c r="BJ232" s="19">
        <v>10151</v>
      </c>
      <c r="BK232" s="19">
        <v>10145</v>
      </c>
      <c r="BL232" s="19">
        <v>10114</v>
      </c>
      <c r="BM232" s="19">
        <v>10308</v>
      </c>
      <c r="BN232" s="19">
        <v>10240</v>
      </c>
      <c r="BO232" s="19">
        <v>10164</v>
      </c>
      <c r="BP232" s="19">
        <v>10190</v>
      </c>
      <c r="BQ232" s="19">
        <v>10446</v>
      </c>
      <c r="BR232" s="19">
        <v>10617</v>
      </c>
      <c r="BS232" s="19">
        <v>10781</v>
      </c>
      <c r="BT232" s="19">
        <v>11259</v>
      </c>
      <c r="BU232" s="19">
        <v>11341</v>
      </c>
      <c r="BV232" s="19">
        <v>11455</v>
      </c>
      <c r="BW232" s="19">
        <v>11726</v>
      </c>
      <c r="BX232" s="19">
        <v>11945</v>
      </c>
      <c r="BY232" s="19">
        <v>11961</v>
      </c>
      <c r="BZ232" s="19">
        <v>11856</v>
      </c>
      <c r="CA232" s="19">
        <v>11729</v>
      </c>
      <c r="CB232" s="19">
        <v>11573</v>
      </c>
      <c r="CC232" s="19">
        <v>11671</v>
      </c>
      <c r="CD232" s="19">
        <v>11905</v>
      </c>
      <c r="CE232" s="19">
        <v>11776</v>
      </c>
      <c r="CF232" s="19">
        <v>11593</v>
      </c>
      <c r="CG232" s="19">
        <v>11329</v>
      </c>
      <c r="CH232" s="49">
        <v>11297</v>
      </c>
      <c r="CI232" s="49">
        <v>10918</v>
      </c>
      <c r="CJ232" s="49">
        <v>10614</v>
      </c>
      <c r="CK232" s="49">
        <v>11079</v>
      </c>
      <c r="CL232" s="49">
        <v>11421</v>
      </c>
      <c r="CM232" s="49">
        <v>11397</v>
      </c>
      <c r="CN232" s="49">
        <v>11020</v>
      </c>
      <c r="CO232" s="17" t="s">
        <v>278</v>
      </c>
      <c r="CT232" t="s">
        <v>279</v>
      </c>
      <c r="CV232" t="s">
        <v>278</v>
      </c>
      <c r="CX232">
        <v>105700</v>
      </c>
      <c r="CY232">
        <v>107500</v>
      </c>
      <c r="CZ232">
        <v>105600</v>
      </c>
      <c r="DA232">
        <v>107400</v>
      </c>
      <c r="DB232">
        <v>107100</v>
      </c>
      <c r="DC232">
        <v>107200</v>
      </c>
      <c r="DD232">
        <v>105600</v>
      </c>
      <c r="DE232">
        <v>104700</v>
      </c>
      <c r="DF232">
        <v>104500</v>
      </c>
      <c r="DG232">
        <v>102200</v>
      </c>
      <c r="DH232">
        <v>104300</v>
      </c>
      <c r="DI232">
        <v>107600</v>
      </c>
      <c r="DJ232">
        <v>105200</v>
      </c>
      <c r="DK232">
        <v>104600</v>
      </c>
      <c r="DL232">
        <v>103900</v>
      </c>
      <c r="DM232">
        <v>105400</v>
      </c>
      <c r="DN232">
        <v>104900</v>
      </c>
      <c r="DO232">
        <v>108700</v>
      </c>
      <c r="DP232">
        <v>108000</v>
      </c>
      <c r="DQ232">
        <v>103000</v>
      </c>
      <c r="DR232">
        <v>101000</v>
      </c>
      <c r="DS232">
        <v>101100</v>
      </c>
      <c r="DT232">
        <v>103000</v>
      </c>
      <c r="DU232">
        <v>103200</v>
      </c>
      <c r="DV232">
        <v>106600</v>
      </c>
      <c r="DW232">
        <v>107300</v>
      </c>
      <c r="DX232">
        <v>106700</v>
      </c>
      <c r="DY232" s="19"/>
      <c r="DZ232" s="19"/>
      <c r="EA232" s="19"/>
      <c r="EB232" s="19"/>
      <c r="ED232" s="31">
        <f t="shared" si="81"/>
        <v>7.9053926206244088E-2</v>
      </c>
      <c r="EE232" s="31">
        <f t="shared" si="82"/>
        <v>8.0725581395348842E-2</v>
      </c>
      <c r="EF232" s="31">
        <f t="shared" si="83"/>
        <v>8.4725378787878794E-2</v>
      </c>
      <c r="EG232" s="31">
        <f t="shared" si="84"/>
        <v>7.7690875232774681E-2</v>
      </c>
      <c r="EH232" s="31">
        <f t="shared" si="85"/>
        <v>7.5938375350140058E-2</v>
      </c>
      <c r="EI232" s="31">
        <f t="shared" si="86"/>
        <v>7.1371268656716419E-2</v>
      </c>
      <c r="EJ232" s="31">
        <f t="shared" si="87"/>
        <v>6.9668560606060609E-2</v>
      </c>
      <c r="EK232" s="31">
        <f t="shared" si="88"/>
        <v>6.4689589302769815E-2</v>
      </c>
      <c r="EL232" s="31">
        <f t="shared" si="89"/>
        <v>6.5875598086124407E-2</v>
      </c>
      <c r="EM232" s="31">
        <f t="shared" si="90"/>
        <v>6.9510763209393353E-2</v>
      </c>
      <c r="EN232" s="31">
        <f t="shared" si="91"/>
        <v>7.2655800575263663E-2</v>
      </c>
      <c r="EO232" s="31">
        <f t="shared" si="92"/>
        <v>7.2332713754646838E-2</v>
      </c>
      <c r="EP232" s="31">
        <f t="shared" si="93"/>
        <v>8.781368821292776E-2</v>
      </c>
      <c r="EQ232" s="31">
        <f t="shared" si="94"/>
        <v>9.4980879541108981E-2</v>
      </c>
      <c r="ER232" s="31">
        <f t="shared" si="95"/>
        <v>9.9489894128970163E-2</v>
      </c>
      <c r="ES232" s="31">
        <f t="shared" si="96"/>
        <v>9.5664136622390886E-2</v>
      </c>
      <c r="ET232" s="31">
        <f t="shared" si="97"/>
        <v>9.7550047664442321E-2</v>
      </c>
      <c r="EU232" s="31">
        <f t="shared" si="98"/>
        <v>9.3385464581416749E-2</v>
      </c>
      <c r="EV232" s="31">
        <f t="shared" si="99"/>
        <v>9.5444444444444443E-2</v>
      </c>
      <c r="EW232" s="31">
        <f t="shared" si="100"/>
        <v>9.8932038834951455E-2</v>
      </c>
      <c r="EX232" s="31">
        <f t="shared" si="101"/>
        <v>0.10674257425742574</v>
      </c>
      <c r="EY232" s="31">
        <f t="shared" si="102"/>
        <v>0.11330365974282888</v>
      </c>
      <c r="EZ232" s="31">
        <f t="shared" si="103"/>
        <v>0.116126213592233</v>
      </c>
      <c r="FA232" s="31">
        <f t="shared" si="104"/>
        <v>0.11214147286821706</v>
      </c>
      <c r="FB232" s="50">
        <f t="shared" si="105"/>
        <v>0.11046904315196998</v>
      </c>
      <c r="FC232" s="50">
        <f t="shared" si="106"/>
        <v>0.10528424976700838</v>
      </c>
      <c r="FD232" s="50">
        <f t="shared" si="107"/>
        <v>0.10383317713214621</v>
      </c>
    </row>
    <row r="233" spans="1:160" ht="15" x14ac:dyDescent="0.25">
      <c r="A233" s="17" t="s">
        <v>279</v>
      </c>
      <c r="B233" s="19">
        <v>2210</v>
      </c>
      <c r="C233" s="19">
        <v>2282</v>
      </c>
      <c r="D233" s="19">
        <v>2266</v>
      </c>
      <c r="E233" s="19">
        <v>2278</v>
      </c>
      <c r="F233" s="19">
        <v>2235</v>
      </c>
      <c r="G233" s="19">
        <v>2301</v>
      </c>
      <c r="H233" s="19">
        <v>2440</v>
      </c>
      <c r="I233" s="19">
        <v>2604</v>
      </c>
      <c r="J233" s="19">
        <v>2766</v>
      </c>
      <c r="K233" s="19">
        <v>2779</v>
      </c>
      <c r="L233" s="19">
        <v>2798</v>
      </c>
      <c r="M233" s="19">
        <v>2714</v>
      </c>
      <c r="N233" s="19">
        <v>2658</v>
      </c>
      <c r="O233" s="19">
        <v>2648</v>
      </c>
      <c r="P233" s="19">
        <v>2622</v>
      </c>
      <c r="Q233" s="19">
        <v>2552</v>
      </c>
      <c r="R233" s="19">
        <v>2509</v>
      </c>
      <c r="S233" s="19">
        <v>2459</v>
      </c>
      <c r="T233" s="19">
        <v>2528</v>
      </c>
      <c r="U233" s="19">
        <v>2735</v>
      </c>
      <c r="V233" s="19">
        <v>2805</v>
      </c>
      <c r="W233" s="19">
        <v>2805</v>
      </c>
      <c r="X233" s="19">
        <v>2690</v>
      </c>
      <c r="Y233" s="19">
        <v>2534</v>
      </c>
      <c r="Z233" s="19">
        <v>2379</v>
      </c>
      <c r="AA233" s="19">
        <v>2357</v>
      </c>
      <c r="AB233" s="19">
        <v>2360</v>
      </c>
      <c r="AC233" s="19">
        <v>2248</v>
      </c>
      <c r="AD233" s="19">
        <v>2165</v>
      </c>
      <c r="AE233" s="19">
        <v>2141</v>
      </c>
      <c r="AF233" s="19">
        <v>2145</v>
      </c>
      <c r="AG233" s="19">
        <v>2400</v>
      </c>
      <c r="AH233" s="19">
        <v>2585</v>
      </c>
      <c r="AI233" s="19">
        <v>2596</v>
      </c>
      <c r="AJ233" s="19">
        <v>2537</v>
      </c>
      <c r="AK233" s="19">
        <v>2483</v>
      </c>
      <c r="AL233" s="19">
        <v>2436</v>
      </c>
      <c r="AM233" s="19">
        <v>2594</v>
      </c>
      <c r="AN233" s="19">
        <v>2707</v>
      </c>
      <c r="AO233" s="19">
        <v>2729</v>
      </c>
      <c r="AP233" s="19">
        <v>2734</v>
      </c>
      <c r="AQ233" s="19">
        <v>3035</v>
      </c>
      <c r="AR233" s="19">
        <v>3384</v>
      </c>
      <c r="AS233" s="19">
        <v>3787</v>
      </c>
      <c r="AT233" s="19">
        <v>4373</v>
      </c>
      <c r="AU233" s="19">
        <v>4579</v>
      </c>
      <c r="AV233" s="19">
        <v>4732</v>
      </c>
      <c r="AW233" s="19">
        <v>4719</v>
      </c>
      <c r="AX233" s="19">
        <v>4768</v>
      </c>
      <c r="AY233" s="19">
        <v>4941</v>
      </c>
      <c r="AZ233" s="19">
        <v>4884</v>
      </c>
      <c r="BA233" s="19">
        <v>4783</v>
      </c>
      <c r="BB233" s="19">
        <v>4685</v>
      </c>
      <c r="BC233" s="19">
        <v>4713</v>
      </c>
      <c r="BD233" s="19">
        <v>4749</v>
      </c>
      <c r="BE233" s="19">
        <v>4931</v>
      </c>
      <c r="BF233" s="19">
        <v>4991</v>
      </c>
      <c r="BG233" s="19">
        <v>4879</v>
      </c>
      <c r="BH233" s="19">
        <v>4744</v>
      </c>
      <c r="BI233" s="19">
        <v>4569</v>
      </c>
      <c r="BJ233" s="19">
        <v>4330</v>
      </c>
      <c r="BK233" s="19">
        <v>4312</v>
      </c>
      <c r="BL233" s="19">
        <v>4275</v>
      </c>
      <c r="BM233" s="19">
        <v>4197</v>
      </c>
      <c r="BN233" s="19">
        <v>4105</v>
      </c>
      <c r="BO233" s="19">
        <v>4170</v>
      </c>
      <c r="BP233" s="19">
        <v>4416</v>
      </c>
      <c r="BQ233" s="19">
        <v>4689</v>
      </c>
      <c r="BR233" s="19">
        <v>4771</v>
      </c>
      <c r="BS233" s="19">
        <v>4749</v>
      </c>
      <c r="BT233" s="19">
        <v>4690</v>
      </c>
      <c r="BU233" s="19">
        <v>4710</v>
      </c>
      <c r="BV233" s="19">
        <v>4702</v>
      </c>
      <c r="BW233" s="19">
        <v>4764</v>
      </c>
      <c r="BX233" s="19">
        <v>4883</v>
      </c>
      <c r="BY233" s="19">
        <v>4842</v>
      </c>
      <c r="BZ233" s="19">
        <v>4683</v>
      </c>
      <c r="CA233" s="19">
        <v>4676</v>
      </c>
      <c r="CB233" s="19">
        <v>4801</v>
      </c>
      <c r="CC233" s="19">
        <v>5119</v>
      </c>
      <c r="CD233" s="19">
        <v>5304</v>
      </c>
      <c r="CE233" s="19">
        <v>5323</v>
      </c>
      <c r="CF233" s="19">
        <v>5300</v>
      </c>
      <c r="CG233" s="19">
        <v>5220</v>
      </c>
      <c r="CH233" s="49">
        <v>5164</v>
      </c>
      <c r="CI233" s="49">
        <v>5175</v>
      </c>
      <c r="CJ233" s="49">
        <v>5192</v>
      </c>
      <c r="CK233" s="49">
        <v>5085</v>
      </c>
      <c r="CL233" s="49">
        <v>5124</v>
      </c>
      <c r="CM233" s="49">
        <v>5072</v>
      </c>
      <c r="CN233" s="49">
        <v>5221</v>
      </c>
      <c r="CO233" s="17" t="s">
        <v>279</v>
      </c>
      <c r="CT233" t="s">
        <v>280</v>
      </c>
      <c r="CV233" t="s">
        <v>279</v>
      </c>
      <c r="CX233">
        <v>66000</v>
      </c>
      <c r="CY233">
        <v>64700</v>
      </c>
      <c r="CZ233">
        <v>64900</v>
      </c>
      <c r="DA233">
        <v>65800</v>
      </c>
      <c r="DB233">
        <v>65400</v>
      </c>
      <c r="DC233">
        <v>66700</v>
      </c>
      <c r="DD233">
        <v>66400</v>
      </c>
      <c r="DE233">
        <v>65900</v>
      </c>
      <c r="DF233">
        <v>65900</v>
      </c>
      <c r="DG233">
        <v>65100</v>
      </c>
      <c r="DH233">
        <v>64700</v>
      </c>
      <c r="DI233">
        <v>64300</v>
      </c>
      <c r="DJ233">
        <v>64600</v>
      </c>
      <c r="DK233">
        <v>65000</v>
      </c>
      <c r="DL233">
        <v>64100</v>
      </c>
      <c r="DM233">
        <v>64100</v>
      </c>
      <c r="DN233">
        <v>65000</v>
      </c>
      <c r="DO233">
        <v>64900</v>
      </c>
      <c r="DP233">
        <v>64100</v>
      </c>
      <c r="DQ233">
        <v>65600</v>
      </c>
      <c r="DR233">
        <v>65700</v>
      </c>
      <c r="DS233">
        <v>66300</v>
      </c>
      <c r="DT233">
        <v>66900</v>
      </c>
      <c r="DU233">
        <v>66200</v>
      </c>
      <c r="DV233">
        <v>64800</v>
      </c>
      <c r="DW233">
        <v>66800</v>
      </c>
      <c r="DX233">
        <v>68100</v>
      </c>
      <c r="DY233" s="19"/>
      <c r="DZ233" s="19"/>
      <c r="EA233" s="19"/>
      <c r="EB233" s="19"/>
      <c r="ED233" s="31">
        <f t="shared" si="81"/>
        <v>4.2106060606060605E-2</v>
      </c>
      <c r="EE233" s="31">
        <f t="shared" si="82"/>
        <v>4.108191653786708E-2</v>
      </c>
      <c r="EF233" s="31">
        <f t="shared" si="83"/>
        <v>3.9322033898305082E-2</v>
      </c>
      <c r="EG233" s="31">
        <f t="shared" si="84"/>
        <v>3.8419452887537994E-2</v>
      </c>
      <c r="EH233" s="31">
        <f t="shared" si="85"/>
        <v>4.2889908256880736E-2</v>
      </c>
      <c r="EI233" s="31">
        <f t="shared" si="86"/>
        <v>3.5667166416791601E-2</v>
      </c>
      <c r="EJ233" s="31">
        <f t="shared" si="87"/>
        <v>3.3855421686746989E-2</v>
      </c>
      <c r="EK233" s="31">
        <f t="shared" si="88"/>
        <v>3.2549317147192718E-2</v>
      </c>
      <c r="EL233" s="31">
        <f t="shared" si="89"/>
        <v>3.939301972685888E-2</v>
      </c>
      <c r="EM233" s="31">
        <f t="shared" si="90"/>
        <v>3.741935483870968E-2</v>
      </c>
      <c r="EN233" s="31">
        <f t="shared" si="91"/>
        <v>4.2179289026275116E-2</v>
      </c>
      <c r="EO233" s="31">
        <f t="shared" si="92"/>
        <v>5.2628304821150856E-2</v>
      </c>
      <c r="EP233" s="31">
        <f t="shared" si="93"/>
        <v>7.0882352941176466E-2</v>
      </c>
      <c r="EQ233" s="31">
        <f t="shared" si="94"/>
        <v>7.3353846153846158E-2</v>
      </c>
      <c r="ER233" s="31">
        <f t="shared" si="95"/>
        <v>7.4617784711388455E-2</v>
      </c>
      <c r="ES233" s="31">
        <f t="shared" si="96"/>
        <v>7.4087363494539787E-2</v>
      </c>
      <c r="ET233" s="31">
        <f t="shared" si="97"/>
        <v>7.5061538461538457E-2</v>
      </c>
      <c r="EU233" s="31">
        <f t="shared" si="98"/>
        <v>6.6718027734976884E-2</v>
      </c>
      <c r="EV233" s="31">
        <f t="shared" si="99"/>
        <v>6.5475819032761312E-2</v>
      </c>
      <c r="EW233" s="31">
        <f t="shared" si="100"/>
        <v>6.7317073170731712E-2</v>
      </c>
      <c r="EX233" s="31">
        <f t="shared" si="101"/>
        <v>7.2283105022831057E-2</v>
      </c>
      <c r="EY233" s="31">
        <f t="shared" si="102"/>
        <v>7.0920060331825033E-2</v>
      </c>
      <c r="EZ233" s="31">
        <f t="shared" si="103"/>
        <v>7.2376681614349778E-2</v>
      </c>
      <c r="FA233" s="31">
        <f t="shared" si="104"/>
        <v>7.2522658610271906E-2</v>
      </c>
      <c r="FB233" s="50">
        <f t="shared" si="105"/>
        <v>8.2145061728395058E-2</v>
      </c>
      <c r="FC233" s="50">
        <f t="shared" si="106"/>
        <v>7.7305389221556886E-2</v>
      </c>
      <c r="FD233" s="50">
        <f t="shared" si="107"/>
        <v>7.4669603524229078E-2</v>
      </c>
    </row>
    <row r="234" spans="1:160" ht="15" x14ac:dyDescent="0.25">
      <c r="A234" s="17" t="s">
        <v>280</v>
      </c>
      <c r="B234" s="19">
        <v>9888</v>
      </c>
      <c r="C234" s="19">
        <v>9936</v>
      </c>
      <c r="D234" s="19">
        <v>9971</v>
      </c>
      <c r="E234" s="19">
        <v>9926</v>
      </c>
      <c r="F234" s="19">
        <v>10313</v>
      </c>
      <c r="G234" s="19">
        <v>10744</v>
      </c>
      <c r="H234" s="19">
        <v>11173</v>
      </c>
      <c r="I234" s="19">
        <v>12225</v>
      </c>
      <c r="J234" s="19">
        <v>12679</v>
      </c>
      <c r="K234" s="19">
        <v>12583</v>
      </c>
      <c r="L234" s="19">
        <v>12140</v>
      </c>
      <c r="M234" s="19">
        <v>11758</v>
      </c>
      <c r="N234" s="19">
        <v>11277</v>
      </c>
      <c r="O234" s="19">
        <v>10711</v>
      </c>
      <c r="P234" s="19">
        <v>10146</v>
      </c>
      <c r="Q234" s="19">
        <v>10784</v>
      </c>
      <c r="R234" s="19">
        <v>11035</v>
      </c>
      <c r="S234" s="19">
        <v>11133</v>
      </c>
      <c r="T234" s="19">
        <v>11724</v>
      </c>
      <c r="U234" s="19">
        <v>12473</v>
      </c>
      <c r="V234" s="19">
        <v>12581</v>
      </c>
      <c r="W234" s="19">
        <v>12173</v>
      </c>
      <c r="X234" s="19">
        <v>11446</v>
      </c>
      <c r="Y234" s="19">
        <v>10743</v>
      </c>
      <c r="Z234" s="19">
        <v>9914</v>
      </c>
      <c r="AA234" s="19">
        <v>9876</v>
      </c>
      <c r="AB234" s="19">
        <v>9761</v>
      </c>
      <c r="AC234" s="19">
        <v>9326</v>
      </c>
      <c r="AD234" s="19">
        <v>9270</v>
      </c>
      <c r="AE234" s="19">
        <v>9554</v>
      </c>
      <c r="AF234" s="19">
        <v>9840</v>
      </c>
      <c r="AG234" s="19">
        <v>10697</v>
      </c>
      <c r="AH234" s="19">
        <v>10967</v>
      </c>
      <c r="AI234" s="19">
        <v>10821</v>
      </c>
      <c r="AJ234" s="19">
        <v>10615</v>
      </c>
      <c r="AK234" s="19">
        <v>10513</v>
      </c>
      <c r="AL234" s="19">
        <v>10149</v>
      </c>
      <c r="AM234" s="19">
        <v>10228</v>
      </c>
      <c r="AN234" s="19">
        <v>10662</v>
      </c>
      <c r="AO234" s="19">
        <v>10795</v>
      </c>
      <c r="AP234" s="19">
        <v>11147</v>
      </c>
      <c r="AQ234" s="19">
        <v>12459</v>
      </c>
      <c r="AR234" s="19">
        <v>13867</v>
      </c>
      <c r="AS234" s="19">
        <v>15982</v>
      </c>
      <c r="AT234" s="19">
        <v>18162</v>
      </c>
      <c r="AU234" s="19">
        <v>18680</v>
      </c>
      <c r="AV234" s="19">
        <v>18453</v>
      </c>
      <c r="AW234" s="19">
        <v>17988</v>
      </c>
      <c r="AX234" s="19">
        <v>17492</v>
      </c>
      <c r="AY234" s="19">
        <v>17557</v>
      </c>
      <c r="AZ234" s="19">
        <v>17856</v>
      </c>
      <c r="BA234" s="19">
        <v>17399</v>
      </c>
      <c r="BB234" s="19">
        <v>17648</v>
      </c>
      <c r="BC234" s="19">
        <v>18013</v>
      </c>
      <c r="BD234" s="19">
        <v>18381</v>
      </c>
      <c r="BE234" s="19">
        <v>19731</v>
      </c>
      <c r="BF234" s="19">
        <v>19920</v>
      </c>
      <c r="BG234" s="19">
        <v>19341</v>
      </c>
      <c r="BH234" s="19">
        <v>18408</v>
      </c>
      <c r="BI234" s="19">
        <v>17222</v>
      </c>
      <c r="BJ234" s="19">
        <v>16140</v>
      </c>
      <c r="BK234" s="19">
        <v>15888</v>
      </c>
      <c r="BL234" s="19">
        <v>15663</v>
      </c>
      <c r="BM234" s="19">
        <v>15612</v>
      </c>
      <c r="BN234" s="19">
        <v>16195</v>
      </c>
      <c r="BO234" s="19">
        <v>15994</v>
      </c>
      <c r="BP234" s="19">
        <v>16252</v>
      </c>
      <c r="BQ234" s="19">
        <v>17666</v>
      </c>
      <c r="BR234" s="19">
        <v>18104</v>
      </c>
      <c r="BS234" s="19">
        <v>17854</v>
      </c>
      <c r="BT234" s="19">
        <v>17041</v>
      </c>
      <c r="BU234" s="19">
        <v>16636</v>
      </c>
      <c r="BV234" s="19">
        <v>16361</v>
      </c>
      <c r="BW234" s="19">
        <v>16753</v>
      </c>
      <c r="BX234" s="19">
        <v>16945</v>
      </c>
      <c r="BY234" s="19">
        <v>16894</v>
      </c>
      <c r="BZ234" s="19">
        <v>17126</v>
      </c>
      <c r="CA234" s="19">
        <v>17556</v>
      </c>
      <c r="CB234" s="19">
        <v>17974</v>
      </c>
      <c r="CC234" s="19">
        <v>19016</v>
      </c>
      <c r="CD234" s="19">
        <v>19537</v>
      </c>
      <c r="CE234" s="19">
        <v>19247</v>
      </c>
      <c r="CF234" s="19">
        <v>18158</v>
      </c>
      <c r="CG234" s="19">
        <v>17832</v>
      </c>
      <c r="CH234" s="49">
        <v>17179</v>
      </c>
      <c r="CI234" s="49">
        <v>17013</v>
      </c>
      <c r="CJ234" s="49">
        <v>16824</v>
      </c>
      <c r="CK234" s="49">
        <v>16935</v>
      </c>
      <c r="CL234" s="49">
        <v>17058</v>
      </c>
      <c r="CM234" s="49">
        <v>17352</v>
      </c>
      <c r="CN234" s="49">
        <v>17569</v>
      </c>
      <c r="CO234" s="17" t="s">
        <v>280</v>
      </c>
      <c r="CT234" t="s">
        <v>281</v>
      </c>
      <c r="CV234" t="s">
        <v>280</v>
      </c>
      <c r="CX234">
        <v>393500</v>
      </c>
      <c r="CY234">
        <v>392900</v>
      </c>
      <c r="CZ234">
        <v>395700</v>
      </c>
      <c r="DA234">
        <v>396600</v>
      </c>
      <c r="DB234">
        <v>395800</v>
      </c>
      <c r="DC234">
        <v>396000</v>
      </c>
      <c r="DD234">
        <v>391400</v>
      </c>
      <c r="DE234">
        <v>398300</v>
      </c>
      <c r="DF234">
        <v>395400</v>
      </c>
      <c r="DG234">
        <v>388600</v>
      </c>
      <c r="DH234">
        <v>387100</v>
      </c>
      <c r="DI234">
        <v>391200</v>
      </c>
      <c r="DJ234">
        <v>398000</v>
      </c>
      <c r="DK234">
        <v>410200</v>
      </c>
      <c r="DL234">
        <v>417900</v>
      </c>
      <c r="DM234">
        <v>413100</v>
      </c>
      <c r="DN234">
        <v>411200</v>
      </c>
      <c r="DO234">
        <v>408000</v>
      </c>
      <c r="DP234">
        <v>408700</v>
      </c>
      <c r="DQ234">
        <v>407300</v>
      </c>
      <c r="DR234">
        <v>410200</v>
      </c>
      <c r="DS234">
        <v>419000</v>
      </c>
      <c r="DT234">
        <v>420500</v>
      </c>
      <c r="DU234">
        <v>426100</v>
      </c>
      <c r="DV234">
        <v>425000</v>
      </c>
      <c r="DW234">
        <v>418900</v>
      </c>
      <c r="DX234">
        <v>424600</v>
      </c>
      <c r="DY234" s="19"/>
      <c r="DZ234" s="19"/>
      <c r="EA234" s="19"/>
      <c r="EB234" s="19"/>
      <c r="ED234" s="31">
        <f t="shared" si="81"/>
        <v>3.1977128335451077E-2</v>
      </c>
      <c r="EE234" s="31">
        <f t="shared" si="82"/>
        <v>2.8701959786205142E-2</v>
      </c>
      <c r="EF234" s="31">
        <f t="shared" si="83"/>
        <v>2.7252969421278746E-2</v>
      </c>
      <c r="EG234" s="31">
        <f t="shared" si="84"/>
        <v>2.9561270801815431E-2</v>
      </c>
      <c r="EH234" s="31">
        <f t="shared" si="85"/>
        <v>3.0755432036382011E-2</v>
      </c>
      <c r="EI234" s="31">
        <f t="shared" si="86"/>
        <v>2.5035353535353536E-2</v>
      </c>
      <c r="EJ234" s="31">
        <f t="shared" si="87"/>
        <v>2.3827286663260092E-2</v>
      </c>
      <c r="EK234" s="31">
        <f t="shared" si="88"/>
        <v>2.4704996233994476E-2</v>
      </c>
      <c r="EL234" s="31">
        <f t="shared" si="89"/>
        <v>2.7367223065250381E-2</v>
      </c>
      <c r="EM234" s="31">
        <f t="shared" si="90"/>
        <v>2.6116829644879054E-2</v>
      </c>
      <c r="EN234" s="31">
        <f t="shared" si="91"/>
        <v>2.7886850942908808E-2</v>
      </c>
      <c r="EO234" s="31">
        <f t="shared" si="92"/>
        <v>3.5447341513292437E-2</v>
      </c>
      <c r="EP234" s="31">
        <f t="shared" si="93"/>
        <v>4.693467336683417E-2</v>
      </c>
      <c r="EQ234" s="31">
        <f t="shared" si="94"/>
        <v>4.264261335933691E-2</v>
      </c>
      <c r="ER234" s="31">
        <f t="shared" si="95"/>
        <v>4.1634362287628617E-2</v>
      </c>
      <c r="ES234" s="31">
        <f t="shared" si="96"/>
        <v>4.4495279593318809E-2</v>
      </c>
      <c r="ET234" s="31">
        <f t="shared" si="97"/>
        <v>4.7035505836575876E-2</v>
      </c>
      <c r="EU234" s="31">
        <f t="shared" si="98"/>
        <v>3.9558823529411764E-2</v>
      </c>
      <c r="EV234" s="31">
        <f t="shared" si="99"/>
        <v>3.8199168093956445E-2</v>
      </c>
      <c r="EW234" s="31">
        <f t="shared" si="100"/>
        <v>3.9901792290694821E-2</v>
      </c>
      <c r="EX234" s="31">
        <f t="shared" si="101"/>
        <v>4.3525109702584108E-2</v>
      </c>
      <c r="EY234" s="31">
        <f t="shared" si="102"/>
        <v>3.9047732696897375E-2</v>
      </c>
      <c r="EZ234" s="31">
        <f t="shared" si="103"/>
        <v>4.0175980975029724E-2</v>
      </c>
      <c r="FA234" s="31">
        <f t="shared" si="104"/>
        <v>4.2182586247359773E-2</v>
      </c>
      <c r="FB234" s="50">
        <f t="shared" si="105"/>
        <v>4.5287058823529409E-2</v>
      </c>
      <c r="FC234" s="50">
        <f t="shared" si="106"/>
        <v>4.1009787538792072E-2</v>
      </c>
      <c r="FD234" s="50">
        <f t="shared" si="107"/>
        <v>3.9884597268016957E-2</v>
      </c>
    </row>
    <row r="235" spans="1:160" ht="15" x14ac:dyDescent="0.25">
      <c r="A235" s="17" t="s">
        <v>281</v>
      </c>
      <c r="B235" s="19">
        <v>3511</v>
      </c>
      <c r="C235" s="19">
        <v>3735</v>
      </c>
      <c r="D235" s="19">
        <v>3795</v>
      </c>
      <c r="E235" s="19">
        <v>3531</v>
      </c>
      <c r="F235" s="19">
        <v>3547</v>
      </c>
      <c r="G235" s="19">
        <v>3549</v>
      </c>
      <c r="H235" s="19">
        <v>3785</v>
      </c>
      <c r="I235" s="19">
        <v>4060</v>
      </c>
      <c r="J235" s="19">
        <v>3963</v>
      </c>
      <c r="K235" s="19">
        <v>4103</v>
      </c>
      <c r="L235" s="19">
        <v>4082</v>
      </c>
      <c r="M235" s="19">
        <v>3957</v>
      </c>
      <c r="N235" s="19">
        <v>3782</v>
      </c>
      <c r="O235" s="19">
        <v>4057</v>
      </c>
      <c r="P235" s="19">
        <v>3974</v>
      </c>
      <c r="Q235" s="19">
        <v>3624</v>
      </c>
      <c r="R235" s="19">
        <v>3532</v>
      </c>
      <c r="S235" s="19">
        <v>3577</v>
      </c>
      <c r="T235" s="19">
        <v>3489</v>
      </c>
      <c r="U235" s="19">
        <v>3738</v>
      </c>
      <c r="V235" s="19">
        <v>4071</v>
      </c>
      <c r="W235" s="19">
        <v>3803</v>
      </c>
      <c r="X235" s="19">
        <v>3457</v>
      </c>
      <c r="Y235" s="19">
        <v>3327</v>
      </c>
      <c r="Z235" s="19">
        <v>3334</v>
      </c>
      <c r="AA235" s="19">
        <v>3387</v>
      </c>
      <c r="AB235" s="19">
        <v>3323</v>
      </c>
      <c r="AC235" s="19">
        <v>3043</v>
      </c>
      <c r="AD235" s="19">
        <v>2994</v>
      </c>
      <c r="AE235" s="19">
        <v>3022</v>
      </c>
      <c r="AF235" s="19">
        <v>2990</v>
      </c>
      <c r="AG235" s="19">
        <v>3261</v>
      </c>
      <c r="AH235" s="19">
        <v>3354</v>
      </c>
      <c r="AI235" s="19">
        <v>3305</v>
      </c>
      <c r="AJ235" s="19">
        <v>3181</v>
      </c>
      <c r="AK235" s="19">
        <v>3104</v>
      </c>
      <c r="AL235" s="19">
        <v>3166</v>
      </c>
      <c r="AM235" s="19">
        <v>3352</v>
      </c>
      <c r="AN235" s="19">
        <v>3520</v>
      </c>
      <c r="AO235" s="19">
        <v>3362</v>
      </c>
      <c r="AP235" s="19">
        <v>3474</v>
      </c>
      <c r="AQ235" s="19">
        <v>3811</v>
      </c>
      <c r="AR235" s="19">
        <v>3941</v>
      </c>
      <c r="AS235" s="19">
        <v>4438</v>
      </c>
      <c r="AT235" s="19">
        <v>4809</v>
      </c>
      <c r="AU235" s="19">
        <v>4862</v>
      </c>
      <c r="AV235" s="19">
        <v>4928</v>
      </c>
      <c r="AW235" s="19">
        <v>4892</v>
      </c>
      <c r="AX235" s="19">
        <v>4895</v>
      </c>
      <c r="AY235" s="19">
        <v>5209</v>
      </c>
      <c r="AZ235" s="19">
        <v>5434</v>
      </c>
      <c r="BA235" s="19">
        <v>5128</v>
      </c>
      <c r="BB235" s="19">
        <v>5031</v>
      </c>
      <c r="BC235" s="19">
        <v>5128</v>
      </c>
      <c r="BD235" s="19">
        <v>5139</v>
      </c>
      <c r="BE235" s="19">
        <v>5668</v>
      </c>
      <c r="BF235" s="19">
        <v>5731</v>
      </c>
      <c r="BG235" s="19">
        <v>5657</v>
      </c>
      <c r="BH235" s="19">
        <v>5492</v>
      </c>
      <c r="BI235" s="19">
        <v>5250</v>
      </c>
      <c r="BJ235" s="19">
        <v>5080</v>
      </c>
      <c r="BK235" s="19">
        <v>5453</v>
      </c>
      <c r="BL235" s="19">
        <v>5351</v>
      </c>
      <c r="BM235" s="19">
        <v>4906</v>
      </c>
      <c r="BN235" s="19">
        <v>4892</v>
      </c>
      <c r="BO235" s="19">
        <v>5005</v>
      </c>
      <c r="BP235" s="19">
        <v>5084</v>
      </c>
      <c r="BQ235" s="19">
        <v>5542</v>
      </c>
      <c r="BR235" s="19">
        <v>5564</v>
      </c>
      <c r="BS235" s="19">
        <v>5522</v>
      </c>
      <c r="BT235" s="19">
        <v>5370</v>
      </c>
      <c r="BU235" s="19">
        <v>5317</v>
      </c>
      <c r="BV235" s="19">
        <v>5451</v>
      </c>
      <c r="BW235" s="19">
        <v>5836</v>
      </c>
      <c r="BX235" s="19">
        <v>5933</v>
      </c>
      <c r="BY235" s="19">
        <v>5374</v>
      </c>
      <c r="BZ235" s="19">
        <v>5307</v>
      </c>
      <c r="CA235" s="19">
        <v>5338</v>
      </c>
      <c r="CB235" s="19">
        <v>5368</v>
      </c>
      <c r="CC235" s="19">
        <v>5728</v>
      </c>
      <c r="CD235" s="19">
        <v>5829</v>
      </c>
      <c r="CE235" s="19">
        <v>5783</v>
      </c>
      <c r="CF235" s="19">
        <v>5555</v>
      </c>
      <c r="CG235" s="19">
        <v>5529</v>
      </c>
      <c r="CH235" s="49">
        <v>5545</v>
      </c>
      <c r="CI235" s="49">
        <v>5920</v>
      </c>
      <c r="CJ235" s="49">
        <v>6031</v>
      </c>
      <c r="CK235" s="49">
        <v>5611</v>
      </c>
      <c r="CL235" s="49">
        <v>5529</v>
      </c>
      <c r="CM235" s="49">
        <v>5535</v>
      </c>
      <c r="CN235" s="49">
        <v>5613</v>
      </c>
      <c r="CO235" s="17" t="s">
        <v>281</v>
      </c>
      <c r="CT235" t="s">
        <v>282</v>
      </c>
      <c r="CV235" t="s">
        <v>281</v>
      </c>
      <c r="CX235">
        <v>64200</v>
      </c>
      <c r="CY235">
        <v>63600</v>
      </c>
      <c r="CZ235">
        <v>64200</v>
      </c>
      <c r="DA235">
        <v>64600</v>
      </c>
      <c r="DB235">
        <v>64800</v>
      </c>
      <c r="DC235">
        <v>64500</v>
      </c>
      <c r="DD235">
        <v>64700</v>
      </c>
      <c r="DE235">
        <v>63700</v>
      </c>
      <c r="DF235">
        <v>62900</v>
      </c>
      <c r="DG235">
        <v>62500</v>
      </c>
      <c r="DH235">
        <v>63100</v>
      </c>
      <c r="DI235">
        <v>64700</v>
      </c>
      <c r="DJ235">
        <v>64200</v>
      </c>
      <c r="DK235">
        <v>64300</v>
      </c>
      <c r="DL235">
        <v>63300</v>
      </c>
      <c r="DM235">
        <v>62400</v>
      </c>
      <c r="DN235">
        <v>63600</v>
      </c>
      <c r="DO235">
        <v>62200</v>
      </c>
      <c r="DP235">
        <v>61700</v>
      </c>
      <c r="DQ235">
        <v>61900</v>
      </c>
      <c r="DR235">
        <v>59900</v>
      </c>
      <c r="DS235">
        <v>61100</v>
      </c>
      <c r="DT235">
        <v>60600</v>
      </c>
      <c r="DU235">
        <v>60300</v>
      </c>
      <c r="DV235">
        <v>60900</v>
      </c>
      <c r="DW235">
        <v>59300</v>
      </c>
      <c r="DX235">
        <v>60800</v>
      </c>
      <c r="DY235" s="19"/>
      <c r="DZ235" s="19"/>
      <c r="EA235" s="19"/>
      <c r="EB235" s="19"/>
      <c r="ED235" s="31">
        <f t="shared" si="81"/>
        <v>6.3909657320872268E-2</v>
      </c>
      <c r="EE235" s="31">
        <f t="shared" si="82"/>
        <v>5.9465408805031449E-2</v>
      </c>
      <c r="EF235" s="31">
        <f t="shared" si="83"/>
        <v>5.6448598130841118E-2</v>
      </c>
      <c r="EG235" s="31">
        <f t="shared" si="84"/>
        <v>5.4009287925696592E-2</v>
      </c>
      <c r="EH235" s="31">
        <f t="shared" si="85"/>
        <v>5.8688271604938273E-2</v>
      </c>
      <c r="EI235" s="31">
        <f t="shared" si="86"/>
        <v>5.1689922480620154E-2</v>
      </c>
      <c r="EJ235" s="31">
        <f t="shared" si="87"/>
        <v>4.7032457496136014E-2</v>
      </c>
      <c r="EK235" s="31">
        <f t="shared" si="88"/>
        <v>4.6938775510204082E-2</v>
      </c>
      <c r="EL235" s="31">
        <f t="shared" si="89"/>
        <v>5.2543720190779013E-2</v>
      </c>
      <c r="EM235" s="31">
        <f t="shared" si="90"/>
        <v>5.0656E-2</v>
      </c>
      <c r="EN235" s="31">
        <f t="shared" si="91"/>
        <v>5.3280507131537244E-2</v>
      </c>
      <c r="EO235" s="31">
        <f t="shared" si="92"/>
        <v>6.091190108191654E-2</v>
      </c>
      <c r="EP235" s="31">
        <f t="shared" si="93"/>
        <v>7.5732087227414327E-2</v>
      </c>
      <c r="EQ235" s="31">
        <f t="shared" si="94"/>
        <v>7.612752721617419E-2</v>
      </c>
      <c r="ER235" s="31">
        <f t="shared" si="95"/>
        <v>8.1011058451816748E-2</v>
      </c>
      <c r="ES235" s="31">
        <f t="shared" si="96"/>
        <v>8.2355769230769232E-2</v>
      </c>
      <c r="ET235" s="31">
        <f t="shared" si="97"/>
        <v>8.8946540880503147E-2</v>
      </c>
      <c r="EU235" s="31">
        <f t="shared" si="98"/>
        <v>8.1672025723472666E-2</v>
      </c>
      <c r="EV235" s="31">
        <f t="shared" si="99"/>
        <v>7.9513776337115066E-2</v>
      </c>
      <c r="EW235" s="31">
        <f t="shared" si="100"/>
        <v>8.2132471728594503E-2</v>
      </c>
      <c r="EX235" s="31">
        <f t="shared" si="101"/>
        <v>9.2186978297161937E-2</v>
      </c>
      <c r="EY235" s="31">
        <f t="shared" si="102"/>
        <v>8.9214402618657943E-2</v>
      </c>
      <c r="EZ235" s="31">
        <f t="shared" si="103"/>
        <v>8.867986798679868E-2</v>
      </c>
      <c r="FA235" s="31">
        <f t="shared" si="104"/>
        <v>8.9021558872305145E-2</v>
      </c>
      <c r="FB235" s="50">
        <f t="shared" si="105"/>
        <v>9.495894909688013E-2</v>
      </c>
      <c r="FC235" s="50">
        <f t="shared" si="106"/>
        <v>9.3507588532883643E-2</v>
      </c>
      <c r="FD235" s="50">
        <f t="shared" si="107"/>
        <v>9.2286184210526312E-2</v>
      </c>
    </row>
    <row r="236" spans="1:160" ht="15" x14ac:dyDescent="0.25">
      <c r="A236" s="17" t="s">
        <v>282</v>
      </c>
      <c r="B236" s="19">
        <v>847</v>
      </c>
      <c r="C236" s="19">
        <v>887</v>
      </c>
      <c r="D236" s="19">
        <v>900</v>
      </c>
      <c r="E236" s="19">
        <v>879</v>
      </c>
      <c r="F236" s="19">
        <v>852</v>
      </c>
      <c r="G236" s="19">
        <v>937</v>
      </c>
      <c r="H236" s="19">
        <v>1026</v>
      </c>
      <c r="I236" s="19">
        <v>1110</v>
      </c>
      <c r="J236" s="19">
        <v>1144</v>
      </c>
      <c r="K236" s="19">
        <v>1092</v>
      </c>
      <c r="L236" s="19">
        <v>972</v>
      </c>
      <c r="M236" s="19">
        <v>909</v>
      </c>
      <c r="N236" s="19">
        <v>863</v>
      </c>
      <c r="O236" s="19">
        <v>868</v>
      </c>
      <c r="P236" s="19">
        <v>839</v>
      </c>
      <c r="Q236" s="19">
        <v>794</v>
      </c>
      <c r="R236" s="19">
        <v>813</v>
      </c>
      <c r="S236" s="19">
        <v>919</v>
      </c>
      <c r="T236" s="19">
        <v>1003</v>
      </c>
      <c r="U236" s="19">
        <v>1053</v>
      </c>
      <c r="V236" s="19">
        <v>1023</v>
      </c>
      <c r="W236" s="19">
        <v>926</v>
      </c>
      <c r="X236" s="19">
        <v>795</v>
      </c>
      <c r="Y236" s="19">
        <v>772</v>
      </c>
      <c r="Z236" s="19">
        <v>704</v>
      </c>
      <c r="AA236" s="19">
        <v>693</v>
      </c>
      <c r="AB236" s="19">
        <v>682</v>
      </c>
      <c r="AC236" s="19">
        <v>626</v>
      </c>
      <c r="AD236" s="19">
        <v>609</v>
      </c>
      <c r="AE236" s="19">
        <v>663</v>
      </c>
      <c r="AF236" s="19">
        <v>756</v>
      </c>
      <c r="AG236" s="19">
        <v>872</v>
      </c>
      <c r="AH236" s="19">
        <v>872</v>
      </c>
      <c r="AI236" s="19">
        <v>758</v>
      </c>
      <c r="AJ236" s="19">
        <v>672</v>
      </c>
      <c r="AK236" s="19">
        <v>667</v>
      </c>
      <c r="AL236" s="19">
        <v>666</v>
      </c>
      <c r="AM236" s="19">
        <v>666</v>
      </c>
      <c r="AN236" s="19">
        <v>777</v>
      </c>
      <c r="AO236" s="19">
        <v>768</v>
      </c>
      <c r="AP236" s="19">
        <v>843</v>
      </c>
      <c r="AQ236" s="19">
        <v>1025</v>
      </c>
      <c r="AR236" s="19">
        <v>1320</v>
      </c>
      <c r="AS236" s="19">
        <v>1473</v>
      </c>
      <c r="AT236" s="19">
        <v>1639</v>
      </c>
      <c r="AU236" s="19">
        <v>1593</v>
      </c>
      <c r="AV236" s="19">
        <v>1571</v>
      </c>
      <c r="AW236" s="19">
        <v>1429</v>
      </c>
      <c r="AX236" s="19">
        <v>1302</v>
      </c>
      <c r="AY236" s="19">
        <v>1239</v>
      </c>
      <c r="AZ236" s="19">
        <v>1239</v>
      </c>
      <c r="BA236" s="19">
        <v>1181</v>
      </c>
      <c r="BB236" s="19">
        <v>1138</v>
      </c>
      <c r="BC236" s="19">
        <v>1205</v>
      </c>
      <c r="BD236" s="19">
        <v>1284</v>
      </c>
      <c r="BE236" s="19">
        <v>1447</v>
      </c>
      <c r="BF236" s="19">
        <v>1483</v>
      </c>
      <c r="BG236" s="19">
        <v>1366</v>
      </c>
      <c r="BH236" s="19">
        <v>1157</v>
      </c>
      <c r="BI236" s="19">
        <v>1015</v>
      </c>
      <c r="BJ236" s="19">
        <v>954</v>
      </c>
      <c r="BK236" s="19">
        <v>967</v>
      </c>
      <c r="BL236" s="19">
        <v>976</v>
      </c>
      <c r="BM236" s="19">
        <v>965</v>
      </c>
      <c r="BN236" s="19">
        <v>1015</v>
      </c>
      <c r="BO236" s="19">
        <v>1123</v>
      </c>
      <c r="BP236" s="19">
        <v>1212</v>
      </c>
      <c r="BQ236" s="19">
        <v>1313</v>
      </c>
      <c r="BR236" s="19">
        <v>1373</v>
      </c>
      <c r="BS236" s="19">
        <v>1317</v>
      </c>
      <c r="BT236" s="19">
        <v>1155</v>
      </c>
      <c r="BU236" s="19">
        <v>1058</v>
      </c>
      <c r="BV236" s="19">
        <v>1001</v>
      </c>
      <c r="BW236" s="19">
        <v>1048</v>
      </c>
      <c r="BX236" s="19">
        <v>1120</v>
      </c>
      <c r="BY236" s="19">
        <v>1092</v>
      </c>
      <c r="BZ236" s="19">
        <v>1127</v>
      </c>
      <c r="CA236" s="19">
        <v>1253</v>
      </c>
      <c r="CB236" s="19">
        <v>1405</v>
      </c>
      <c r="CC236" s="19">
        <v>1580</v>
      </c>
      <c r="CD236" s="19">
        <v>1650</v>
      </c>
      <c r="CE236" s="19">
        <v>1510</v>
      </c>
      <c r="CF236" s="19">
        <v>1270</v>
      </c>
      <c r="CG236" s="19">
        <v>1201</v>
      </c>
      <c r="CH236" s="49">
        <v>1128</v>
      </c>
      <c r="CI236" s="49">
        <v>1145</v>
      </c>
      <c r="CJ236" s="49">
        <v>1113</v>
      </c>
      <c r="CK236" s="49">
        <v>1071</v>
      </c>
      <c r="CL236" s="49">
        <v>1130</v>
      </c>
      <c r="CM236" s="49">
        <v>1157</v>
      </c>
      <c r="CN236" s="49">
        <v>1341</v>
      </c>
      <c r="CO236" s="17" t="s">
        <v>282</v>
      </c>
      <c r="CT236" t="s">
        <v>283</v>
      </c>
      <c r="CV236" t="s">
        <v>282</v>
      </c>
      <c r="CX236">
        <v>46800</v>
      </c>
      <c r="CY236">
        <v>45900</v>
      </c>
      <c r="CZ236">
        <v>45900</v>
      </c>
      <c r="DA236">
        <v>42900</v>
      </c>
      <c r="DB236">
        <v>42000</v>
      </c>
      <c r="DC236">
        <v>41900</v>
      </c>
      <c r="DD236">
        <v>41700</v>
      </c>
      <c r="DE236">
        <v>43700</v>
      </c>
      <c r="DF236">
        <v>42700</v>
      </c>
      <c r="DG236">
        <v>43900</v>
      </c>
      <c r="DH236">
        <v>41200</v>
      </c>
      <c r="DI236">
        <v>42600</v>
      </c>
      <c r="DJ236">
        <v>44100</v>
      </c>
      <c r="DK236">
        <v>42400</v>
      </c>
      <c r="DL236">
        <v>43900</v>
      </c>
      <c r="DM236">
        <v>42300</v>
      </c>
      <c r="DN236">
        <v>40900</v>
      </c>
      <c r="DO236">
        <v>42000</v>
      </c>
      <c r="DP236">
        <v>42000</v>
      </c>
      <c r="DQ236">
        <v>42000</v>
      </c>
      <c r="DR236">
        <v>43300</v>
      </c>
      <c r="DS236">
        <v>43100</v>
      </c>
      <c r="DT236">
        <v>44100</v>
      </c>
      <c r="DU236">
        <v>43400</v>
      </c>
      <c r="DV236">
        <v>43900</v>
      </c>
      <c r="DW236">
        <v>43800</v>
      </c>
      <c r="DX236">
        <v>43300</v>
      </c>
      <c r="DY236" s="19"/>
      <c r="DZ236" s="19"/>
      <c r="EA236" s="19"/>
      <c r="EB236" s="19"/>
      <c r="ED236" s="31">
        <f t="shared" si="81"/>
        <v>2.3333333333333334E-2</v>
      </c>
      <c r="EE236" s="31">
        <f t="shared" si="82"/>
        <v>1.8801742919389977E-2</v>
      </c>
      <c r="EF236" s="31">
        <f t="shared" si="83"/>
        <v>1.7298474945533771E-2</v>
      </c>
      <c r="EG236" s="31">
        <f t="shared" si="84"/>
        <v>2.337995337995338E-2</v>
      </c>
      <c r="EH236" s="31">
        <f t="shared" si="85"/>
        <v>2.2047619047619049E-2</v>
      </c>
      <c r="EI236" s="31">
        <f t="shared" si="86"/>
        <v>1.6801909307875895E-2</v>
      </c>
      <c r="EJ236" s="31">
        <f t="shared" si="87"/>
        <v>1.5011990407673861E-2</v>
      </c>
      <c r="EK236" s="31">
        <f t="shared" si="88"/>
        <v>1.7299771167048054E-2</v>
      </c>
      <c r="EL236" s="31">
        <f t="shared" si="89"/>
        <v>1.7751756440281031E-2</v>
      </c>
      <c r="EM236" s="31">
        <f t="shared" si="90"/>
        <v>1.5170842824601367E-2</v>
      </c>
      <c r="EN236" s="31">
        <f t="shared" si="91"/>
        <v>1.8640776699029128E-2</v>
      </c>
      <c r="EO236" s="31">
        <f t="shared" si="92"/>
        <v>3.0985915492957747E-2</v>
      </c>
      <c r="EP236" s="31">
        <f t="shared" si="93"/>
        <v>3.612244897959184E-2</v>
      </c>
      <c r="EQ236" s="31">
        <f t="shared" si="94"/>
        <v>3.0707547169811319E-2</v>
      </c>
      <c r="ER236" s="31">
        <f t="shared" si="95"/>
        <v>2.6902050113895216E-2</v>
      </c>
      <c r="ES236" s="31">
        <f t="shared" si="96"/>
        <v>3.0354609929078014E-2</v>
      </c>
      <c r="ET236" s="31">
        <f t="shared" si="97"/>
        <v>3.339853300733496E-2</v>
      </c>
      <c r="EU236" s="31">
        <f t="shared" si="98"/>
        <v>2.2714285714285715E-2</v>
      </c>
      <c r="EV236" s="31">
        <f t="shared" si="99"/>
        <v>2.2976190476190476E-2</v>
      </c>
      <c r="EW236" s="31">
        <f t="shared" si="100"/>
        <v>2.8857142857142856E-2</v>
      </c>
      <c r="EX236" s="31">
        <f t="shared" si="101"/>
        <v>3.0415704387990763E-2</v>
      </c>
      <c r="EY236" s="31">
        <f t="shared" si="102"/>
        <v>2.3225058004640371E-2</v>
      </c>
      <c r="EZ236" s="31">
        <f t="shared" si="103"/>
        <v>2.4761904761904763E-2</v>
      </c>
      <c r="FA236" s="31">
        <f t="shared" si="104"/>
        <v>3.2373271889400923E-2</v>
      </c>
      <c r="FB236" s="50">
        <f t="shared" si="105"/>
        <v>3.439635535307517E-2</v>
      </c>
      <c r="FC236" s="50">
        <f t="shared" si="106"/>
        <v>2.5753424657534246E-2</v>
      </c>
      <c r="FD236" s="50">
        <f t="shared" si="107"/>
        <v>2.4734411085450346E-2</v>
      </c>
    </row>
    <row r="237" spans="1:160" ht="15" x14ac:dyDescent="0.25">
      <c r="A237" s="17" t="s">
        <v>283</v>
      </c>
      <c r="B237" s="19">
        <v>264</v>
      </c>
      <c r="C237" s="19">
        <v>282</v>
      </c>
      <c r="D237" s="19">
        <v>279</v>
      </c>
      <c r="E237" s="19">
        <v>263</v>
      </c>
      <c r="F237" s="19">
        <v>222</v>
      </c>
      <c r="G237" s="19">
        <v>242</v>
      </c>
      <c r="H237" s="19">
        <v>224</v>
      </c>
      <c r="I237" s="19">
        <v>283</v>
      </c>
      <c r="J237" s="19">
        <v>294</v>
      </c>
      <c r="K237" s="19">
        <v>298</v>
      </c>
      <c r="L237" s="19">
        <v>305</v>
      </c>
      <c r="M237" s="19">
        <v>303</v>
      </c>
      <c r="N237" s="19">
        <v>329</v>
      </c>
      <c r="O237" s="19">
        <v>317</v>
      </c>
      <c r="P237" s="19">
        <v>313</v>
      </c>
      <c r="Q237" s="19">
        <v>284</v>
      </c>
      <c r="R237" s="19">
        <v>294</v>
      </c>
      <c r="S237" s="19">
        <v>266</v>
      </c>
      <c r="T237" s="19">
        <v>250</v>
      </c>
      <c r="U237" s="19">
        <v>284</v>
      </c>
      <c r="V237" s="19">
        <v>289</v>
      </c>
      <c r="W237" s="19">
        <v>259</v>
      </c>
      <c r="X237" s="19">
        <v>226</v>
      </c>
      <c r="Y237" s="19">
        <v>207</v>
      </c>
      <c r="Z237" s="19">
        <v>194</v>
      </c>
      <c r="AA237" s="19">
        <v>191</v>
      </c>
      <c r="AB237" s="19">
        <v>205</v>
      </c>
      <c r="AC237" s="19">
        <v>238</v>
      </c>
      <c r="AD237" s="19">
        <v>255</v>
      </c>
      <c r="AE237" s="19">
        <v>236</v>
      </c>
      <c r="AF237" s="19">
        <v>247</v>
      </c>
      <c r="AG237" s="19">
        <v>260</v>
      </c>
      <c r="AH237" s="19">
        <v>274</v>
      </c>
      <c r="AI237" s="19">
        <v>243</v>
      </c>
      <c r="AJ237" s="19">
        <v>243</v>
      </c>
      <c r="AK237" s="19">
        <v>211</v>
      </c>
      <c r="AL237" s="19">
        <v>207</v>
      </c>
      <c r="AM237" s="19">
        <v>238</v>
      </c>
      <c r="AN237" s="19">
        <v>253</v>
      </c>
      <c r="AO237" s="19">
        <v>275</v>
      </c>
      <c r="AP237" s="19">
        <v>304</v>
      </c>
      <c r="AQ237" s="19">
        <v>358</v>
      </c>
      <c r="AR237" s="19">
        <v>416</v>
      </c>
      <c r="AS237" s="19">
        <v>500</v>
      </c>
      <c r="AT237" s="19">
        <v>623</v>
      </c>
      <c r="AU237" s="19">
        <v>661</v>
      </c>
      <c r="AV237" s="19">
        <v>664</v>
      </c>
      <c r="AW237" s="19">
        <v>666</v>
      </c>
      <c r="AX237" s="19">
        <v>616</v>
      </c>
      <c r="AY237" s="19">
        <v>602</v>
      </c>
      <c r="AZ237" s="19">
        <v>645</v>
      </c>
      <c r="BA237" s="19">
        <v>623</v>
      </c>
      <c r="BB237" s="19">
        <v>591</v>
      </c>
      <c r="BC237" s="19">
        <v>604</v>
      </c>
      <c r="BD237" s="19">
        <v>611</v>
      </c>
      <c r="BE237" s="19">
        <v>673</v>
      </c>
      <c r="BF237" s="19">
        <v>680</v>
      </c>
      <c r="BG237" s="19">
        <v>636</v>
      </c>
      <c r="BH237" s="19">
        <v>593</v>
      </c>
      <c r="BI237" s="19">
        <v>503</v>
      </c>
      <c r="BJ237" s="19">
        <v>485</v>
      </c>
      <c r="BK237" s="19">
        <v>468</v>
      </c>
      <c r="BL237" s="19">
        <v>466</v>
      </c>
      <c r="BM237" s="19">
        <v>442</v>
      </c>
      <c r="BN237" s="19">
        <v>451</v>
      </c>
      <c r="BO237" s="19">
        <v>468</v>
      </c>
      <c r="BP237" s="19">
        <v>465</v>
      </c>
      <c r="BQ237" s="19">
        <v>534</v>
      </c>
      <c r="BR237" s="19">
        <v>585</v>
      </c>
      <c r="BS237" s="19">
        <v>576</v>
      </c>
      <c r="BT237" s="19">
        <v>501</v>
      </c>
      <c r="BU237" s="19">
        <v>489</v>
      </c>
      <c r="BV237" s="19">
        <v>486</v>
      </c>
      <c r="BW237" s="19">
        <v>537</v>
      </c>
      <c r="BX237" s="19">
        <v>533</v>
      </c>
      <c r="BY237" s="19">
        <v>520</v>
      </c>
      <c r="BZ237" s="19">
        <v>522</v>
      </c>
      <c r="CA237" s="19">
        <v>543</v>
      </c>
      <c r="CB237" s="19">
        <v>554</v>
      </c>
      <c r="CC237" s="19">
        <v>585</v>
      </c>
      <c r="CD237" s="19">
        <v>626</v>
      </c>
      <c r="CE237" s="19">
        <v>587</v>
      </c>
      <c r="CF237" s="19">
        <v>544</v>
      </c>
      <c r="CG237" s="19">
        <v>551</v>
      </c>
      <c r="CH237" s="49">
        <v>547</v>
      </c>
      <c r="CI237" s="49">
        <v>524</v>
      </c>
      <c r="CJ237" s="49">
        <v>534</v>
      </c>
      <c r="CK237" s="49">
        <v>511</v>
      </c>
      <c r="CL237" s="49">
        <v>492</v>
      </c>
      <c r="CM237" s="49">
        <v>505</v>
      </c>
      <c r="CN237" s="49">
        <v>499</v>
      </c>
      <c r="CO237" s="17" t="s">
        <v>283</v>
      </c>
      <c r="CT237" t="s">
        <v>284</v>
      </c>
      <c r="CV237" t="s">
        <v>283</v>
      </c>
      <c r="CX237">
        <v>27800</v>
      </c>
      <c r="CY237">
        <v>29600</v>
      </c>
      <c r="CZ237">
        <v>28400</v>
      </c>
      <c r="DA237">
        <v>29600</v>
      </c>
      <c r="DB237">
        <v>30200</v>
      </c>
      <c r="DC237">
        <v>29400</v>
      </c>
      <c r="DD237">
        <v>29100</v>
      </c>
      <c r="DE237">
        <v>29800</v>
      </c>
      <c r="DF237">
        <v>29400</v>
      </c>
      <c r="DG237">
        <v>28800</v>
      </c>
      <c r="DH237">
        <v>29500</v>
      </c>
      <c r="DI237">
        <v>29900</v>
      </c>
      <c r="DJ237">
        <v>29600</v>
      </c>
      <c r="DK237">
        <v>28200</v>
      </c>
      <c r="DL237">
        <v>27600</v>
      </c>
      <c r="DM237">
        <v>26800</v>
      </c>
      <c r="DN237">
        <v>27400</v>
      </c>
      <c r="DO237">
        <v>28100</v>
      </c>
      <c r="DP237">
        <v>28900</v>
      </c>
      <c r="DQ237">
        <v>29000</v>
      </c>
      <c r="DR237">
        <v>28700</v>
      </c>
      <c r="DS237">
        <v>29900</v>
      </c>
      <c r="DT237">
        <v>29100</v>
      </c>
      <c r="DU237">
        <v>29800</v>
      </c>
      <c r="DV237">
        <v>28800</v>
      </c>
      <c r="DW237">
        <v>27000</v>
      </c>
      <c r="DX237">
        <v>27800</v>
      </c>
      <c r="DY237" s="19"/>
      <c r="DZ237" s="19"/>
      <c r="EA237" s="19"/>
      <c r="EB237" s="19"/>
      <c r="ED237" s="31">
        <f t="shared" si="81"/>
        <v>1.0719424460431655E-2</v>
      </c>
      <c r="EE237" s="31">
        <f t="shared" si="82"/>
        <v>1.1114864864864864E-2</v>
      </c>
      <c r="EF237" s="31">
        <f t="shared" si="83"/>
        <v>0.01</v>
      </c>
      <c r="EG237" s="31">
        <f t="shared" si="84"/>
        <v>8.4459459459459464E-3</v>
      </c>
      <c r="EH237" s="31">
        <f t="shared" si="85"/>
        <v>8.5761589403973507E-3</v>
      </c>
      <c r="EI237" s="31">
        <f t="shared" si="86"/>
        <v>6.5986394557823128E-3</v>
      </c>
      <c r="EJ237" s="31">
        <f t="shared" si="87"/>
        <v>8.1786941580756015E-3</v>
      </c>
      <c r="EK237" s="31">
        <f t="shared" si="88"/>
        <v>8.2885906040268461E-3</v>
      </c>
      <c r="EL237" s="31">
        <f t="shared" si="89"/>
        <v>8.2653061224489798E-3</v>
      </c>
      <c r="EM237" s="31">
        <f t="shared" si="90"/>
        <v>7.1875000000000003E-3</v>
      </c>
      <c r="EN237" s="31">
        <f t="shared" si="91"/>
        <v>9.3220338983050852E-3</v>
      </c>
      <c r="EO237" s="31">
        <f t="shared" si="92"/>
        <v>1.391304347826087E-2</v>
      </c>
      <c r="EP237" s="31">
        <f t="shared" si="93"/>
        <v>2.2331081081081082E-2</v>
      </c>
      <c r="EQ237" s="31">
        <f t="shared" si="94"/>
        <v>2.1843971631205675E-2</v>
      </c>
      <c r="ER237" s="31">
        <f t="shared" si="95"/>
        <v>2.2572463768115943E-2</v>
      </c>
      <c r="ES237" s="31">
        <f t="shared" si="96"/>
        <v>2.2798507462686569E-2</v>
      </c>
      <c r="ET237" s="31">
        <f t="shared" si="97"/>
        <v>2.3211678832116788E-2</v>
      </c>
      <c r="EU237" s="31">
        <f t="shared" si="98"/>
        <v>1.7259786476868329E-2</v>
      </c>
      <c r="EV237" s="31">
        <f t="shared" si="99"/>
        <v>1.5294117647058824E-2</v>
      </c>
      <c r="EW237" s="31">
        <f t="shared" si="100"/>
        <v>1.603448275862069E-2</v>
      </c>
      <c r="EX237" s="31">
        <f t="shared" si="101"/>
        <v>2.0069686411149826E-2</v>
      </c>
      <c r="EY237" s="31">
        <f t="shared" si="102"/>
        <v>1.6254180602006688E-2</v>
      </c>
      <c r="EZ237" s="31">
        <f t="shared" si="103"/>
        <v>1.7869415807560136E-2</v>
      </c>
      <c r="FA237" s="31">
        <f t="shared" si="104"/>
        <v>1.8590604026845637E-2</v>
      </c>
      <c r="FB237" s="50">
        <f t="shared" si="105"/>
        <v>2.0381944444444446E-2</v>
      </c>
      <c r="FC237" s="50">
        <f t="shared" si="106"/>
        <v>2.0259259259259258E-2</v>
      </c>
      <c r="FD237" s="50">
        <f t="shared" si="107"/>
        <v>1.8381294964028776E-2</v>
      </c>
    </row>
    <row r="238" spans="1:160" ht="15" x14ac:dyDescent="0.25">
      <c r="A238" s="17" t="s">
        <v>284</v>
      </c>
      <c r="B238" s="19">
        <v>1098</v>
      </c>
      <c r="C238" s="19">
        <v>1131</v>
      </c>
      <c r="D238" s="19">
        <v>1167</v>
      </c>
      <c r="E238" s="19">
        <v>1135</v>
      </c>
      <c r="F238" s="19">
        <v>1154</v>
      </c>
      <c r="G238" s="19">
        <v>1175</v>
      </c>
      <c r="H238" s="19">
        <v>1192</v>
      </c>
      <c r="I238" s="19">
        <v>1323</v>
      </c>
      <c r="J238" s="19">
        <v>1422</v>
      </c>
      <c r="K238" s="19">
        <v>1401</v>
      </c>
      <c r="L238" s="19">
        <v>1317</v>
      </c>
      <c r="M238" s="19">
        <v>1263</v>
      </c>
      <c r="N238" s="19">
        <v>1239</v>
      </c>
      <c r="O238" s="19">
        <v>1266</v>
      </c>
      <c r="P238" s="19">
        <v>1283</v>
      </c>
      <c r="Q238" s="19">
        <v>1269</v>
      </c>
      <c r="R238" s="19">
        <v>1221</v>
      </c>
      <c r="S238" s="19">
        <v>1197</v>
      </c>
      <c r="T238" s="19">
        <v>1186</v>
      </c>
      <c r="U238" s="19">
        <v>1301</v>
      </c>
      <c r="V238" s="19">
        <v>1301</v>
      </c>
      <c r="W238" s="19">
        <v>1269</v>
      </c>
      <c r="X238" s="19">
        <v>1192</v>
      </c>
      <c r="Y238" s="19">
        <v>1146</v>
      </c>
      <c r="Z238" s="19">
        <v>1058</v>
      </c>
      <c r="AA238" s="19">
        <v>1062</v>
      </c>
      <c r="AB238" s="19">
        <v>1028</v>
      </c>
      <c r="AC238" s="19">
        <v>990</v>
      </c>
      <c r="AD238" s="19">
        <v>948</v>
      </c>
      <c r="AE238" s="19">
        <v>940</v>
      </c>
      <c r="AF238" s="19">
        <v>972</v>
      </c>
      <c r="AG238" s="19">
        <v>1067</v>
      </c>
      <c r="AH238" s="19">
        <v>1038</v>
      </c>
      <c r="AI238" s="19">
        <v>1013</v>
      </c>
      <c r="AJ238" s="19">
        <v>978</v>
      </c>
      <c r="AK238" s="19">
        <v>944</v>
      </c>
      <c r="AL238" s="19">
        <v>965</v>
      </c>
      <c r="AM238" s="19">
        <v>995</v>
      </c>
      <c r="AN238" s="19">
        <v>1094</v>
      </c>
      <c r="AO238" s="19">
        <v>1159</v>
      </c>
      <c r="AP238" s="19">
        <v>1226</v>
      </c>
      <c r="AQ238" s="19">
        <v>1326</v>
      </c>
      <c r="AR238" s="19">
        <v>1493</v>
      </c>
      <c r="AS238" s="19">
        <v>1772</v>
      </c>
      <c r="AT238" s="19">
        <v>2057</v>
      </c>
      <c r="AU238" s="19">
        <v>2095</v>
      </c>
      <c r="AV238" s="19">
        <v>2188</v>
      </c>
      <c r="AW238" s="19">
        <v>2154</v>
      </c>
      <c r="AX238" s="19">
        <v>2142</v>
      </c>
      <c r="AY238" s="19">
        <v>2176</v>
      </c>
      <c r="AZ238" s="19">
        <v>2229</v>
      </c>
      <c r="BA238" s="19">
        <v>2184</v>
      </c>
      <c r="BB238" s="19">
        <v>2198</v>
      </c>
      <c r="BC238" s="19">
        <v>2080</v>
      </c>
      <c r="BD238" s="19">
        <v>2087</v>
      </c>
      <c r="BE238" s="19">
        <v>2224</v>
      </c>
      <c r="BF238" s="19">
        <v>2219</v>
      </c>
      <c r="BG238" s="19">
        <v>2164</v>
      </c>
      <c r="BH238" s="19">
        <v>2026</v>
      </c>
      <c r="BI238" s="19">
        <v>1936</v>
      </c>
      <c r="BJ238" s="19">
        <v>1847</v>
      </c>
      <c r="BK238" s="19">
        <v>1808</v>
      </c>
      <c r="BL238" s="19">
        <v>1797</v>
      </c>
      <c r="BM238" s="19">
        <v>1760</v>
      </c>
      <c r="BN238" s="19">
        <v>1762</v>
      </c>
      <c r="BO238" s="19">
        <v>1691</v>
      </c>
      <c r="BP238" s="19">
        <v>1700</v>
      </c>
      <c r="BQ238" s="19">
        <v>1808</v>
      </c>
      <c r="BR238" s="19">
        <v>1838</v>
      </c>
      <c r="BS238" s="19">
        <v>1927</v>
      </c>
      <c r="BT238" s="19">
        <v>1886</v>
      </c>
      <c r="BU238" s="19">
        <v>1890</v>
      </c>
      <c r="BV238" s="19">
        <v>1870</v>
      </c>
      <c r="BW238" s="19">
        <v>1918</v>
      </c>
      <c r="BX238" s="19">
        <v>1982</v>
      </c>
      <c r="BY238" s="19">
        <v>2034</v>
      </c>
      <c r="BZ238" s="19">
        <v>2004</v>
      </c>
      <c r="CA238" s="19">
        <v>1976</v>
      </c>
      <c r="CB238" s="19">
        <v>1999</v>
      </c>
      <c r="CC238" s="19">
        <v>2153</v>
      </c>
      <c r="CD238" s="19">
        <v>2171</v>
      </c>
      <c r="CE238" s="19">
        <v>2105</v>
      </c>
      <c r="CF238" s="19">
        <v>2051</v>
      </c>
      <c r="CG238" s="19">
        <v>1993</v>
      </c>
      <c r="CH238" s="49">
        <v>1918</v>
      </c>
      <c r="CI238" s="49">
        <v>1888</v>
      </c>
      <c r="CJ238" s="49">
        <v>1950</v>
      </c>
      <c r="CK238" s="49">
        <v>1926</v>
      </c>
      <c r="CL238" s="49">
        <v>1888</v>
      </c>
      <c r="CM238" s="49">
        <v>1840</v>
      </c>
      <c r="CN238" s="49">
        <v>1780</v>
      </c>
      <c r="CO238" s="17" t="s">
        <v>284</v>
      </c>
      <c r="CT238" t="s">
        <v>285</v>
      </c>
      <c r="CV238" t="s">
        <v>284</v>
      </c>
      <c r="CX238">
        <v>47200</v>
      </c>
      <c r="CY238">
        <v>47300</v>
      </c>
      <c r="CZ238">
        <v>47500</v>
      </c>
      <c r="DA238">
        <v>48800</v>
      </c>
      <c r="DB238">
        <v>48800</v>
      </c>
      <c r="DC238">
        <v>49100</v>
      </c>
      <c r="DD238">
        <v>47300</v>
      </c>
      <c r="DE238">
        <v>45500</v>
      </c>
      <c r="DF238">
        <v>45800</v>
      </c>
      <c r="DG238">
        <v>47100</v>
      </c>
      <c r="DH238">
        <v>48000</v>
      </c>
      <c r="DI238">
        <v>46800</v>
      </c>
      <c r="DJ238">
        <v>48400</v>
      </c>
      <c r="DK238">
        <v>47100</v>
      </c>
      <c r="DL238">
        <v>48000</v>
      </c>
      <c r="DM238">
        <v>49600</v>
      </c>
      <c r="DN238">
        <v>46600</v>
      </c>
      <c r="DO238">
        <v>47000</v>
      </c>
      <c r="DP238">
        <v>46500</v>
      </c>
      <c r="DQ238">
        <v>44900</v>
      </c>
      <c r="DR238">
        <v>46100</v>
      </c>
      <c r="DS238">
        <v>45400</v>
      </c>
      <c r="DT238">
        <v>44000</v>
      </c>
      <c r="DU238">
        <v>46500</v>
      </c>
      <c r="DV238">
        <v>45300</v>
      </c>
      <c r="DW238">
        <v>47000</v>
      </c>
      <c r="DX238">
        <v>47300</v>
      </c>
      <c r="DY238" s="19"/>
      <c r="DZ238" s="19"/>
      <c r="EA238" s="19"/>
      <c r="EB238" s="19"/>
      <c r="ED238" s="31">
        <f t="shared" si="81"/>
        <v>2.9682203389830509E-2</v>
      </c>
      <c r="EE238" s="31">
        <f t="shared" si="82"/>
        <v>2.6194503171247357E-2</v>
      </c>
      <c r="EF238" s="31">
        <f t="shared" si="83"/>
        <v>2.671578947368421E-2</v>
      </c>
      <c r="EG238" s="31">
        <f t="shared" si="84"/>
        <v>2.4303278688524589E-2</v>
      </c>
      <c r="EH238" s="31">
        <f t="shared" si="85"/>
        <v>2.6004098360655738E-2</v>
      </c>
      <c r="EI238" s="31">
        <f t="shared" si="86"/>
        <v>2.154786150712831E-2</v>
      </c>
      <c r="EJ238" s="31">
        <f t="shared" si="87"/>
        <v>2.0930232558139535E-2</v>
      </c>
      <c r="EK238" s="31">
        <f t="shared" si="88"/>
        <v>2.1362637362637361E-2</v>
      </c>
      <c r="EL238" s="31">
        <f t="shared" si="89"/>
        <v>2.2117903930131005E-2</v>
      </c>
      <c r="EM238" s="31">
        <f t="shared" si="90"/>
        <v>2.048832271762208E-2</v>
      </c>
      <c r="EN238" s="31">
        <f t="shared" si="91"/>
        <v>2.4145833333333332E-2</v>
      </c>
      <c r="EO238" s="31">
        <f t="shared" si="92"/>
        <v>3.1901709401709402E-2</v>
      </c>
      <c r="EP238" s="31">
        <f t="shared" si="93"/>
        <v>4.3285123966942146E-2</v>
      </c>
      <c r="EQ238" s="31">
        <f t="shared" si="94"/>
        <v>4.5477707006369425E-2</v>
      </c>
      <c r="ER238" s="31">
        <f t="shared" si="95"/>
        <v>4.5499999999999999E-2</v>
      </c>
      <c r="ES238" s="31">
        <f t="shared" si="96"/>
        <v>4.2076612903225806E-2</v>
      </c>
      <c r="ET238" s="31">
        <f t="shared" si="97"/>
        <v>4.6437768240343347E-2</v>
      </c>
      <c r="EU238" s="31">
        <f t="shared" si="98"/>
        <v>3.9297872340425533E-2</v>
      </c>
      <c r="EV238" s="31">
        <f t="shared" si="99"/>
        <v>3.7849462365591398E-2</v>
      </c>
      <c r="EW238" s="31">
        <f t="shared" si="100"/>
        <v>3.7861915367483297E-2</v>
      </c>
      <c r="EX238" s="31">
        <f t="shared" si="101"/>
        <v>4.1800433839479394E-2</v>
      </c>
      <c r="EY238" s="31">
        <f t="shared" si="102"/>
        <v>4.1189427312775327E-2</v>
      </c>
      <c r="EZ238" s="31">
        <f t="shared" si="103"/>
        <v>4.6227272727272728E-2</v>
      </c>
      <c r="FA238" s="31">
        <f t="shared" si="104"/>
        <v>4.2989247311827954E-2</v>
      </c>
      <c r="FB238" s="50">
        <f t="shared" si="105"/>
        <v>4.6467991169977928E-2</v>
      </c>
      <c r="FC238" s="50">
        <f t="shared" si="106"/>
        <v>4.0808510638297872E-2</v>
      </c>
      <c r="FD238" s="50">
        <f t="shared" si="107"/>
        <v>4.0718816067653277E-2</v>
      </c>
    </row>
    <row r="239" spans="1:160" ht="15" x14ac:dyDescent="0.25">
      <c r="A239" s="17" t="s">
        <v>285</v>
      </c>
      <c r="B239" s="19">
        <v>3659</v>
      </c>
      <c r="C239" s="19">
        <v>3721</v>
      </c>
      <c r="D239" s="19">
        <v>3780</v>
      </c>
      <c r="E239" s="19">
        <v>3640</v>
      </c>
      <c r="F239" s="19">
        <v>3403</v>
      </c>
      <c r="G239" s="19">
        <v>3607</v>
      </c>
      <c r="H239" s="19">
        <v>3844</v>
      </c>
      <c r="I239" s="19">
        <v>4013</v>
      </c>
      <c r="J239" s="19">
        <v>4130</v>
      </c>
      <c r="K239" s="19">
        <v>4139</v>
      </c>
      <c r="L239" s="19">
        <v>3989</v>
      </c>
      <c r="M239" s="19">
        <v>3885</v>
      </c>
      <c r="N239" s="19">
        <v>3757</v>
      </c>
      <c r="O239" s="19">
        <v>3719</v>
      </c>
      <c r="P239" s="19">
        <v>3664</v>
      </c>
      <c r="Q239" s="19">
        <v>3579</v>
      </c>
      <c r="R239" s="19">
        <v>3562</v>
      </c>
      <c r="S239" s="19">
        <v>3528</v>
      </c>
      <c r="T239" s="19">
        <v>3631</v>
      </c>
      <c r="U239" s="19">
        <v>3724</v>
      </c>
      <c r="V239" s="19">
        <v>3765</v>
      </c>
      <c r="W239" s="19">
        <v>3757</v>
      </c>
      <c r="X239" s="19">
        <v>3796</v>
      </c>
      <c r="Y239" s="19">
        <v>3781</v>
      </c>
      <c r="Z239" s="19">
        <v>3578</v>
      </c>
      <c r="AA239" s="19">
        <v>3450</v>
      </c>
      <c r="AB239" s="19">
        <v>3397</v>
      </c>
      <c r="AC239" s="19">
        <v>3288</v>
      </c>
      <c r="AD239" s="19">
        <v>3263</v>
      </c>
      <c r="AE239" s="19">
        <v>3183</v>
      </c>
      <c r="AF239" s="19">
        <v>3275</v>
      </c>
      <c r="AG239" s="19">
        <v>3465</v>
      </c>
      <c r="AH239" s="19">
        <v>3521</v>
      </c>
      <c r="AI239" s="19">
        <v>3393</v>
      </c>
      <c r="AJ239" s="19">
        <v>3271</v>
      </c>
      <c r="AK239" s="19">
        <v>3295</v>
      </c>
      <c r="AL239" s="19">
        <v>3293</v>
      </c>
      <c r="AM239" s="19">
        <v>3430</v>
      </c>
      <c r="AN239" s="19">
        <v>3543</v>
      </c>
      <c r="AO239" s="19">
        <v>3547</v>
      </c>
      <c r="AP239" s="19">
        <v>3623</v>
      </c>
      <c r="AQ239" s="19">
        <v>3970</v>
      </c>
      <c r="AR239" s="19">
        <v>4505</v>
      </c>
      <c r="AS239" s="19">
        <v>4891</v>
      </c>
      <c r="AT239" s="19">
        <v>5425</v>
      </c>
      <c r="AU239" s="19">
        <v>5412</v>
      </c>
      <c r="AV239" s="19">
        <v>5472</v>
      </c>
      <c r="AW239" s="19">
        <v>5576</v>
      </c>
      <c r="AX239" s="19">
        <v>5812</v>
      </c>
      <c r="AY239" s="19">
        <v>5846</v>
      </c>
      <c r="AZ239" s="19">
        <v>6045</v>
      </c>
      <c r="BA239" s="19">
        <v>6039</v>
      </c>
      <c r="BB239" s="19">
        <v>6186</v>
      </c>
      <c r="BC239" s="19">
        <v>6450</v>
      </c>
      <c r="BD239" s="19">
        <v>6657</v>
      </c>
      <c r="BE239" s="19">
        <v>6851</v>
      </c>
      <c r="BF239" s="19">
        <v>6653</v>
      </c>
      <c r="BG239" s="19">
        <v>6387</v>
      </c>
      <c r="BH239" s="19">
        <v>6222</v>
      </c>
      <c r="BI239" s="19">
        <v>5815</v>
      </c>
      <c r="BJ239" s="19">
        <v>5769</v>
      </c>
      <c r="BK239" s="19">
        <v>5711</v>
      </c>
      <c r="BL239" s="19">
        <v>5881</v>
      </c>
      <c r="BM239" s="19">
        <v>5878</v>
      </c>
      <c r="BN239" s="19">
        <v>5600</v>
      </c>
      <c r="BO239" s="19">
        <v>5638</v>
      </c>
      <c r="BP239" s="19">
        <v>6017</v>
      </c>
      <c r="BQ239" s="19">
        <v>6284</v>
      </c>
      <c r="BR239" s="19">
        <v>6383</v>
      </c>
      <c r="BS239" s="19">
        <v>6303</v>
      </c>
      <c r="BT239" s="19">
        <v>6361</v>
      </c>
      <c r="BU239" s="19">
        <v>6280</v>
      </c>
      <c r="BV239" s="19">
        <v>6294</v>
      </c>
      <c r="BW239" s="19">
        <v>6501</v>
      </c>
      <c r="BX239" s="19">
        <v>6559</v>
      </c>
      <c r="BY239" s="19">
        <v>6541</v>
      </c>
      <c r="BZ239" s="19">
        <v>6335</v>
      </c>
      <c r="CA239" s="19">
        <v>6507</v>
      </c>
      <c r="CB239" s="19">
        <v>6771</v>
      </c>
      <c r="CC239" s="19">
        <v>7085</v>
      </c>
      <c r="CD239" s="19">
        <v>7115</v>
      </c>
      <c r="CE239" s="19">
        <v>7002</v>
      </c>
      <c r="CF239" s="19">
        <v>6797</v>
      </c>
      <c r="CG239" s="19">
        <v>6774</v>
      </c>
      <c r="CH239" s="49">
        <v>6692</v>
      </c>
      <c r="CI239" s="49">
        <v>6655</v>
      </c>
      <c r="CJ239" s="49">
        <v>6450</v>
      </c>
      <c r="CK239" s="49">
        <v>6090</v>
      </c>
      <c r="CL239" s="49">
        <v>6053</v>
      </c>
      <c r="CM239" s="49">
        <v>6123</v>
      </c>
      <c r="CN239" s="49">
        <v>6298</v>
      </c>
      <c r="CO239" s="17" t="s">
        <v>285</v>
      </c>
      <c r="CT239" t="s">
        <v>286</v>
      </c>
      <c r="CV239" t="s">
        <v>285</v>
      </c>
      <c r="CX239">
        <v>72400</v>
      </c>
      <c r="CY239">
        <v>73500</v>
      </c>
      <c r="CZ239">
        <v>74300</v>
      </c>
      <c r="DA239">
        <v>75200</v>
      </c>
      <c r="DB239">
        <v>76600</v>
      </c>
      <c r="DC239">
        <v>77100</v>
      </c>
      <c r="DD239">
        <v>76400</v>
      </c>
      <c r="DE239">
        <v>76800</v>
      </c>
      <c r="DF239">
        <v>76700</v>
      </c>
      <c r="DG239">
        <v>76900</v>
      </c>
      <c r="DH239">
        <v>77400</v>
      </c>
      <c r="DI239">
        <v>76300</v>
      </c>
      <c r="DJ239">
        <v>76100</v>
      </c>
      <c r="DK239">
        <v>75900</v>
      </c>
      <c r="DL239">
        <v>75900</v>
      </c>
      <c r="DM239">
        <v>77000</v>
      </c>
      <c r="DN239">
        <v>77600</v>
      </c>
      <c r="DO239">
        <v>76900</v>
      </c>
      <c r="DP239">
        <v>76300</v>
      </c>
      <c r="DQ239">
        <v>78100</v>
      </c>
      <c r="DR239">
        <v>77500</v>
      </c>
      <c r="DS239">
        <v>77300</v>
      </c>
      <c r="DT239">
        <v>76300</v>
      </c>
      <c r="DU239">
        <v>74900</v>
      </c>
      <c r="DV239">
        <v>74300</v>
      </c>
      <c r="DW239">
        <v>75400</v>
      </c>
      <c r="DX239">
        <v>76400</v>
      </c>
      <c r="DY239" s="19"/>
      <c r="DZ239" s="19"/>
      <c r="EA239" s="19"/>
      <c r="EB239" s="19"/>
      <c r="ED239" s="31">
        <f t="shared" si="81"/>
        <v>5.7168508287292814E-2</v>
      </c>
      <c r="EE239" s="31">
        <f t="shared" si="82"/>
        <v>5.11156462585034E-2</v>
      </c>
      <c r="EF239" s="31">
        <f t="shared" si="83"/>
        <v>4.816958277254374E-2</v>
      </c>
      <c r="EG239" s="31">
        <f t="shared" si="84"/>
        <v>4.8284574468085109E-2</v>
      </c>
      <c r="EH239" s="31">
        <f t="shared" si="85"/>
        <v>4.9046997389033946E-2</v>
      </c>
      <c r="EI239" s="31">
        <f t="shared" si="86"/>
        <v>4.6407263294422831E-2</v>
      </c>
      <c r="EJ239" s="31">
        <f t="shared" si="87"/>
        <v>4.3036649214659689E-2</v>
      </c>
      <c r="EK239" s="31">
        <f t="shared" si="88"/>
        <v>4.2643229166666664E-2</v>
      </c>
      <c r="EL239" s="31">
        <f t="shared" si="89"/>
        <v>4.4237288135593224E-2</v>
      </c>
      <c r="EM239" s="31">
        <f t="shared" si="90"/>
        <v>4.2821846553966189E-2</v>
      </c>
      <c r="EN239" s="31">
        <f t="shared" si="91"/>
        <v>4.5826873385012921E-2</v>
      </c>
      <c r="EO239" s="31">
        <f t="shared" si="92"/>
        <v>5.9043250327654E-2</v>
      </c>
      <c r="EP239" s="31">
        <f t="shared" si="93"/>
        <v>7.1116951379763468E-2</v>
      </c>
      <c r="EQ239" s="31">
        <f t="shared" si="94"/>
        <v>7.6574440052700921E-2</v>
      </c>
      <c r="ER239" s="31">
        <f t="shared" si="95"/>
        <v>7.9565217391304344E-2</v>
      </c>
      <c r="ES239" s="31">
        <f t="shared" si="96"/>
        <v>8.6454545454545451E-2</v>
      </c>
      <c r="ET239" s="31">
        <f t="shared" si="97"/>
        <v>8.230670103092784E-2</v>
      </c>
      <c r="EU239" s="31">
        <f t="shared" si="98"/>
        <v>7.5019505851755527E-2</v>
      </c>
      <c r="EV239" s="31">
        <f t="shared" si="99"/>
        <v>7.703800786369594E-2</v>
      </c>
      <c r="EW239" s="31">
        <f t="shared" si="100"/>
        <v>7.7042253521126758E-2</v>
      </c>
      <c r="EX239" s="31">
        <f t="shared" si="101"/>
        <v>8.132903225806451E-2</v>
      </c>
      <c r="EY239" s="31">
        <f t="shared" si="102"/>
        <v>8.1423027166882281E-2</v>
      </c>
      <c r="EZ239" s="31">
        <f t="shared" si="103"/>
        <v>8.5727391874180867E-2</v>
      </c>
      <c r="FA239" s="31">
        <f t="shared" si="104"/>
        <v>9.040053404539386E-2</v>
      </c>
      <c r="FB239" s="50">
        <f t="shared" si="105"/>
        <v>9.4239569313593535E-2</v>
      </c>
      <c r="FC239" s="50">
        <f t="shared" si="106"/>
        <v>8.8753315649867368E-2</v>
      </c>
      <c r="FD239" s="50">
        <f t="shared" si="107"/>
        <v>7.9712041884816759E-2</v>
      </c>
    </row>
    <row r="240" spans="1:160" ht="15" x14ac:dyDescent="0.25">
      <c r="A240" s="17" t="s">
        <v>286</v>
      </c>
      <c r="B240" s="19">
        <v>1056</v>
      </c>
      <c r="C240" s="19">
        <v>1008</v>
      </c>
      <c r="D240" s="19">
        <v>991</v>
      </c>
      <c r="E240" s="19">
        <v>913</v>
      </c>
      <c r="F240" s="19">
        <v>906</v>
      </c>
      <c r="G240" s="19">
        <v>893</v>
      </c>
      <c r="H240" s="19">
        <v>906</v>
      </c>
      <c r="I240" s="19">
        <v>962</v>
      </c>
      <c r="J240" s="19">
        <v>1035</v>
      </c>
      <c r="K240" s="19">
        <v>1077</v>
      </c>
      <c r="L240" s="19">
        <v>1095</v>
      </c>
      <c r="M240" s="19">
        <v>1077</v>
      </c>
      <c r="N240" s="19">
        <v>1127</v>
      </c>
      <c r="O240" s="19">
        <v>1137</v>
      </c>
      <c r="P240" s="19">
        <v>1194</v>
      </c>
      <c r="Q240" s="19">
        <v>1251</v>
      </c>
      <c r="R240" s="19">
        <v>1205</v>
      </c>
      <c r="S240" s="19">
        <v>1144</v>
      </c>
      <c r="T240" s="19">
        <v>1061</v>
      </c>
      <c r="U240" s="19">
        <v>1065</v>
      </c>
      <c r="V240" s="19">
        <v>1065</v>
      </c>
      <c r="W240" s="19">
        <v>1072</v>
      </c>
      <c r="X240" s="19">
        <v>1036</v>
      </c>
      <c r="Y240" s="19">
        <v>1000</v>
      </c>
      <c r="Z240" s="19">
        <v>983</v>
      </c>
      <c r="AA240" s="19">
        <v>993</v>
      </c>
      <c r="AB240" s="19">
        <v>1035</v>
      </c>
      <c r="AC240" s="19">
        <v>972</v>
      </c>
      <c r="AD240" s="19">
        <v>868</v>
      </c>
      <c r="AE240" s="19">
        <v>834</v>
      </c>
      <c r="AF240" s="19">
        <v>815</v>
      </c>
      <c r="AG240" s="19">
        <v>876</v>
      </c>
      <c r="AH240" s="19">
        <v>948</v>
      </c>
      <c r="AI240" s="19">
        <v>926</v>
      </c>
      <c r="AJ240" s="19">
        <v>935</v>
      </c>
      <c r="AK240" s="19">
        <v>950</v>
      </c>
      <c r="AL240" s="19">
        <v>923</v>
      </c>
      <c r="AM240" s="19">
        <v>979</v>
      </c>
      <c r="AN240" s="19">
        <v>1064</v>
      </c>
      <c r="AO240" s="19">
        <v>1103</v>
      </c>
      <c r="AP240" s="19">
        <v>1121</v>
      </c>
      <c r="AQ240" s="19">
        <v>1205</v>
      </c>
      <c r="AR240" s="19">
        <v>1428</v>
      </c>
      <c r="AS240" s="19">
        <v>1675</v>
      </c>
      <c r="AT240" s="19">
        <v>2021</v>
      </c>
      <c r="AU240" s="19">
        <v>2172</v>
      </c>
      <c r="AV240" s="19">
        <v>2289</v>
      </c>
      <c r="AW240" s="19">
        <v>2312</v>
      </c>
      <c r="AX240" s="19">
        <v>2275</v>
      </c>
      <c r="AY240" s="19">
        <v>2288</v>
      </c>
      <c r="AZ240" s="19">
        <v>2383</v>
      </c>
      <c r="BA240" s="19">
        <v>2313</v>
      </c>
      <c r="BB240" s="19">
        <v>2284</v>
      </c>
      <c r="BC240" s="19">
        <v>2243</v>
      </c>
      <c r="BD240" s="19">
        <v>2206</v>
      </c>
      <c r="BE240" s="19">
        <v>2380</v>
      </c>
      <c r="BF240" s="19">
        <v>2339</v>
      </c>
      <c r="BG240" s="19">
        <v>2275</v>
      </c>
      <c r="BH240" s="19">
        <v>2280</v>
      </c>
      <c r="BI240" s="19">
        <v>2044</v>
      </c>
      <c r="BJ240" s="19">
        <v>1923</v>
      </c>
      <c r="BK240" s="19">
        <v>1954</v>
      </c>
      <c r="BL240" s="19">
        <v>2031</v>
      </c>
      <c r="BM240" s="19">
        <v>2030</v>
      </c>
      <c r="BN240" s="19">
        <v>1992</v>
      </c>
      <c r="BO240" s="19">
        <v>1915</v>
      </c>
      <c r="BP240" s="19">
        <v>1878</v>
      </c>
      <c r="BQ240" s="19">
        <v>1902</v>
      </c>
      <c r="BR240" s="19">
        <v>1948</v>
      </c>
      <c r="BS240" s="19">
        <v>1921</v>
      </c>
      <c r="BT240" s="19">
        <v>1948</v>
      </c>
      <c r="BU240" s="19">
        <v>1929</v>
      </c>
      <c r="BV240" s="19">
        <v>1868</v>
      </c>
      <c r="BW240" s="19">
        <v>1915</v>
      </c>
      <c r="BX240" s="19">
        <v>1946</v>
      </c>
      <c r="BY240" s="19">
        <v>1988</v>
      </c>
      <c r="BZ240" s="19">
        <v>1906</v>
      </c>
      <c r="CA240" s="19">
        <v>1913</v>
      </c>
      <c r="CB240" s="19">
        <v>1890</v>
      </c>
      <c r="CC240" s="19">
        <v>2015</v>
      </c>
      <c r="CD240" s="19">
        <v>2081</v>
      </c>
      <c r="CE240" s="19">
        <v>2039</v>
      </c>
      <c r="CF240" s="19">
        <v>1991</v>
      </c>
      <c r="CG240" s="19">
        <v>1982</v>
      </c>
      <c r="CH240" s="49">
        <v>1889</v>
      </c>
      <c r="CI240" s="49">
        <v>1938</v>
      </c>
      <c r="CJ240" s="49">
        <v>1984</v>
      </c>
      <c r="CK240" s="49">
        <v>1942</v>
      </c>
      <c r="CL240" s="49">
        <v>1892</v>
      </c>
      <c r="CM240" s="49">
        <v>1895</v>
      </c>
      <c r="CN240" s="49">
        <v>1936</v>
      </c>
      <c r="CO240" s="17" t="s">
        <v>286</v>
      </c>
      <c r="CT240" t="s">
        <v>287</v>
      </c>
      <c r="CV240" t="s">
        <v>286</v>
      </c>
      <c r="CX240">
        <v>62500</v>
      </c>
      <c r="CY240">
        <v>62900</v>
      </c>
      <c r="CZ240">
        <v>62300</v>
      </c>
      <c r="DA240">
        <v>62500</v>
      </c>
      <c r="DB240">
        <v>63100</v>
      </c>
      <c r="DC240">
        <v>63400</v>
      </c>
      <c r="DD240">
        <v>63400</v>
      </c>
      <c r="DE240">
        <v>64500</v>
      </c>
      <c r="DF240">
        <v>62400</v>
      </c>
      <c r="DG240">
        <v>60300</v>
      </c>
      <c r="DH240">
        <v>59200</v>
      </c>
      <c r="DI240">
        <v>62500</v>
      </c>
      <c r="DJ240">
        <v>64700</v>
      </c>
      <c r="DK240">
        <v>63300</v>
      </c>
      <c r="DL240">
        <v>63700</v>
      </c>
      <c r="DM240">
        <v>63400</v>
      </c>
      <c r="DN240">
        <v>62900</v>
      </c>
      <c r="DO240">
        <v>66100</v>
      </c>
      <c r="DP240">
        <v>66600</v>
      </c>
      <c r="DQ240">
        <v>66100</v>
      </c>
      <c r="DR240">
        <v>66300</v>
      </c>
      <c r="DS240">
        <v>66600</v>
      </c>
      <c r="DT240">
        <v>64500</v>
      </c>
      <c r="DU240">
        <v>64700</v>
      </c>
      <c r="DV240">
        <v>64000</v>
      </c>
      <c r="DW240">
        <v>60800</v>
      </c>
      <c r="DX240">
        <v>61500</v>
      </c>
      <c r="DY240" s="19"/>
      <c r="DZ240" s="19"/>
      <c r="EA240" s="19"/>
      <c r="EB240" s="19"/>
      <c r="ED240" s="31">
        <f t="shared" si="81"/>
        <v>1.7232000000000001E-2</v>
      </c>
      <c r="EE240" s="31">
        <f t="shared" si="82"/>
        <v>1.7917329093799682E-2</v>
      </c>
      <c r="EF240" s="31">
        <f t="shared" si="83"/>
        <v>2.0080256821829855E-2</v>
      </c>
      <c r="EG240" s="31">
        <f t="shared" si="84"/>
        <v>1.6976000000000002E-2</v>
      </c>
      <c r="EH240" s="31">
        <f t="shared" si="85"/>
        <v>1.6988906497622819E-2</v>
      </c>
      <c r="EI240" s="31">
        <f t="shared" si="86"/>
        <v>1.5504731861198738E-2</v>
      </c>
      <c r="EJ240" s="31">
        <f t="shared" si="87"/>
        <v>1.5331230283911671E-2</v>
      </c>
      <c r="EK240" s="31">
        <f t="shared" si="88"/>
        <v>1.2635658914728683E-2</v>
      </c>
      <c r="EL240" s="31">
        <f t="shared" si="89"/>
        <v>1.483974358974359E-2</v>
      </c>
      <c r="EM240" s="31">
        <f t="shared" si="90"/>
        <v>1.5306799336650082E-2</v>
      </c>
      <c r="EN240" s="31">
        <f t="shared" si="91"/>
        <v>1.8631756756756757E-2</v>
      </c>
      <c r="EO240" s="31">
        <f t="shared" si="92"/>
        <v>2.2848E-2</v>
      </c>
      <c r="EP240" s="31">
        <f t="shared" si="93"/>
        <v>3.3570324574961362E-2</v>
      </c>
      <c r="EQ240" s="31">
        <f t="shared" si="94"/>
        <v>3.5939968404423379E-2</v>
      </c>
      <c r="ER240" s="31">
        <f t="shared" si="95"/>
        <v>3.6310832025117742E-2</v>
      </c>
      <c r="ES240" s="31">
        <f t="shared" si="96"/>
        <v>3.4794952681388013E-2</v>
      </c>
      <c r="ET240" s="31">
        <f t="shared" si="97"/>
        <v>3.616852146263911E-2</v>
      </c>
      <c r="EU240" s="31">
        <f t="shared" si="98"/>
        <v>2.9092284417549168E-2</v>
      </c>
      <c r="EV240" s="31">
        <f t="shared" si="99"/>
        <v>3.0480480480480479E-2</v>
      </c>
      <c r="EW240" s="31">
        <f t="shared" si="100"/>
        <v>2.8411497730711045E-2</v>
      </c>
      <c r="EX240" s="31">
        <f t="shared" si="101"/>
        <v>2.8974358974358974E-2</v>
      </c>
      <c r="EY240" s="31">
        <f t="shared" si="102"/>
        <v>2.8048048048048047E-2</v>
      </c>
      <c r="EZ240" s="31">
        <f t="shared" si="103"/>
        <v>3.082170542635659E-2</v>
      </c>
      <c r="FA240" s="31">
        <f t="shared" si="104"/>
        <v>2.9211746522411128E-2</v>
      </c>
      <c r="FB240" s="50">
        <f t="shared" si="105"/>
        <v>3.1859375000000002E-2</v>
      </c>
      <c r="FC240" s="50">
        <f t="shared" si="106"/>
        <v>3.106907894736842E-2</v>
      </c>
      <c r="FD240" s="50">
        <f t="shared" si="107"/>
        <v>3.1577235772357722E-2</v>
      </c>
    </row>
    <row r="241" spans="1:160" ht="15" x14ac:dyDescent="0.25">
      <c r="A241" s="17" t="s">
        <v>287</v>
      </c>
      <c r="B241" s="19">
        <v>641</v>
      </c>
      <c r="C241" s="19">
        <v>644</v>
      </c>
      <c r="D241" s="19">
        <v>658</v>
      </c>
      <c r="E241" s="19">
        <v>646</v>
      </c>
      <c r="F241" s="19">
        <v>689</v>
      </c>
      <c r="G241" s="19">
        <v>712</v>
      </c>
      <c r="H241" s="19">
        <v>732</v>
      </c>
      <c r="I241" s="19">
        <v>767</v>
      </c>
      <c r="J241" s="19">
        <v>806</v>
      </c>
      <c r="K241" s="19">
        <v>803</v>
      </c>
      <c r="L241" s="19">
        <v>777</v>
      </c>
      <c r="M241" s="19">
        <v>741</v>
      </c>
      <c r="N241" s="19">
        <v>720</v>
      </c>
      <c r="O241" s="19">
        <v>750</v>
      </c>
      <c r="P241" s="19">
        <v>740</v>
      </c>
      <c r="Q241" s="19">
        <v>721</v>
      </c>
      <c r="R241" s="19">
        <v>707</v>
      </c>
      <c r="S241" s="19">
        <v>675</v>
      </c>
      <c r="T241" s="19">
        <v>723</v>
      </c>
      <c r="U241" s="19">
        <v>801</v>
      </c>
      <c r="V241" s="19">
        <v>819</v>
      </c>
      <c r="W241" s="19">
        <v>789</v>
      </c>
      <c r="X241" s="19">
        <v>791</v>
      </c>
      <c r="Y241" s="19">
        <v>782</v>
      </c>
      <c r="Z241" s="19">
        <v>798</v>
      </c>
      <c r="AA241" s="19">
        <v>822</v>
      </c>
      <c r="AB241" s="19">
        <v>810</v>
      </c>
      <c r="AC241" s="19">
        <v>819</v>
      </c>
      <c r="AD241" s="19">
        <v>790</v>
      </c>
      <c r="AE241" s="19">
        <v>720</v>
      </c>
      <c r="AF241" s="19">
        <v>727</v>
      </c>
      <c r="AG241" s="19">
        <v>704</v>
      </c>
      <c r="AH241" s="19">
        <v>722</v>
      </c>
      <c r="AI241" s="19">
        <v>736</v>
      </c>
      <c r="AJ241" s="19">
        <v>744</v>
      </c>
      <c r="AK241" s="19">
        <v>742</v>
      </c>
      <c r="AL241" s="19">
        <v>744</v>
      </c>
      <c r="AM241" s="19">
        <v>776</v>
      </c>
      <c r="AN241" s="19">
        <v>826</v>
      </c>
      <c r="AO241" s="19">
        <v>838</v>
      </c>
      <c r="AP241" s="19">
        <v>884</v>
      </c>
      <c r="AQ241" s="19">
        <v>995</v>
      </c>
      <c r="AR241" s="19">
        <v>1088</v>
      </c>
      <c r="AS241" s="19">
        <v>1198</v>
      </c>
      <c r="AT241" s="19">
        <v>1445</v>
      </c>
      <c r="AU241" s="19">
        <v>1536</v>
      </c>
      <c r="AV241" s="19">
        <v>1574</v>
      </c>
      <c r="AW241" s="19">
        <v>1553</v>
      </c>
      <c r="AX241" s="19">
        <v>1524</v>
      </c>
      <c r="AY241" s="19">
        <v>1574</v>
      </c>
      <c r="AZ241" s="19">
        <v>1573</v>
      </c>
      <c r="BA241" s="19">
        <v>1531</v>
      </c>
      <c r="BB241" s="19">
        <v>1519</v>
      </c>
      <c r="BC241" s="19">
        <v>1491</v>
      </c>
      <c r="BD241" s="19">
        <v>1524</v>
      </c>
      <c r="BE241" s="19">
        <v>1605</v>
      </c>
      <c r="BF241" s="19">
        <v>1625</v>
      </c>
      <c r="BG241" s="19">
        <v>1577</v>
      </c>
      <c r="BH241" s="19">
        <v>1516</v>
      </c>
      <c r="BI241" s="19">
        <v>1415</v>
      </c>
      <c r="BJ241" s="19">
        <v>1350</v>
      </c>
      <c r="BK241" s="19">
        <v>1299</v>
      </c>
      <c r="BL241" s="19">
        <v>1304</v>
      </c>
      <c r="BM241" s="19">
        <v>1323</v>
      </c>
      <c r="BN241" s="19">
        <v>1295</v>
      </c>
      <c r="BO241" s="19">
        <v>1226</v>
      </c>
      <c r="BP241" s="19">
        <v>1211</v>
      </c>
      <c r="BQ241" s="19">
        <v>1372</v>
      </c>
      <c r="BR241" s="19">
        <v>1372</v>
      </c>
      <c r="BS241" s="19">
        <v>1366</v>
      </c>
      <c r="BT241" s="19">
        <v>1322</v>
      </c>
      <c r="BU241" s="19">
        <v>1292</v>
      </c>
      <c r="BV241" s="19">
        <v>1307</v>
      </c>
      <c r="BW241" s="19">
        <v>1353</v>
      </c>
      <c r="BX241" s="19">
        <v>1367</v>
      </c>
      <c r="BY241" s="19">
        <v>1394</v>
      </c>
      <c r="BZ241" s="19">
        <v>1398</v>
      </c>
      <c r="CA241" s="19">
        <v>1397</v>
      </c>
      <c r="CB241" s="19">
        <v>1378</v>
      </c>
      <c r="CC241" s="19">
        <v>1539</v>
      </c>
      <c r="CD241" s="19">
        <v>1544</v>
      </c>
      <c r="CE241" s="19">
        <v>1527</v>
      </c>
      <c r="CF241" s="19">
        <v>1478</v>
      </c>
      <c r="CG241" s="19">
        <v>1455</v>
      </c>
      <c r="CH241" s="49">
        <v>1422</v>
      </c>
      <c r="CI241" s="49">
        <v>1450</v>
      </c>
      <c r="CJ241" s="49">
        <v>1463</v>
      </c>
      <c r="CK241" s="49">
        <v>1441</v>
      </c>
      <c r="CL241" s="49">
        <v>1405</v>
      </c>
      <c r="CM241" s="49">
        <v>1368</v>
      </c>
      <c r="CN241" s="49">
        <v>1291</v>
      </c>
      <c r="CO241" s="17" t="s">
        <v>287</v>
      </c>
      <c r="CT241" t="s">
        <v>288</v>
      </c>
      <c r="CV241" t="s">
        <v>287</v>
      </c>
      <c r="CX241">
        <v>47200</v>
      </c>
      <c r="CY241">
        <v>48300</v>
      </c>
      <c r="CZ241">
        <v>49100</v>
      </c>
      <c r="DA241">
        <v>50600</v>
      </c>
      <c r="DB241">
        <v>50600</v>
      </c>
      <c r="DC241">
        <v>50500</v>
      </c>
      <c r="DD241">
        <v>48100</v>
      </c>
      <c r="DE241">
        <v>47900</v>
      </c>
      <c r="DF241">
        <v>49800</v>
      </c>
      <c r="DG241">
        <v>49100</v>
      </c>
      <c r="DH241">
        <v>49900</v>
      </c>
      <c r="DI241">
        <v>51400</v>
      </c>
      <c r="DJ241">
        <v>51900</v>
      </c>
      <c r="DK241">
        <v>53100</v>
      </c>
      <c r="DL241">
        <v>52000</v>
      </c>
      <c r="DM241">
        <v>51600</v>
      </c>
      <c r="DN241">
        <v>50000</v>
      </c>
      <c r="DO241">
        <v>50500</v>
      </c>
      <c r="DP241">
        <v>51200</v>
      </c>
      <c r="DQ241">
        <v>49600</v>
      </c>
      <c r="DR241">
        <v>49900</v>
      </c>
      <c r="DS241">
        <v>49400</v>
      </c>
      <c r="DT241">
        <v>48200</v>
      </c>
      <c r="DU241">
        <v>50100</v>
      </c>
      <c r="DV241">
        <v>50100</v>
      </c>
      <c r="DW241">
        <v>48900</v>
      </c>
      <c r="DX241">
        <v>49500</v>
      </c>
      <c r="DY241" s="19"/>
      <c r="DZ241" s="19"/>
      <c r="EA241" s="19"/>
      <c r="EB241" s="19"/>
      <c r="ED241" s="31">
        <f t="shared" si="81"/>
        <v>1.7012711864406779E-2</v>
      </c>
      <c r="EE241" s="31">
        <f t="shared" si="82"/>
        <v>1.4906832298136646E-2</v>
      </c>
      <c r="EF241" s="31">
        <f t="shared" si="83"/>
        <v>1.4684317718940937E-2</v>
      </c>
      <c r="EG241" s="31">
        <f t="shared" si="84"/>
        <v>1.4288537549407114E-2</v>
      </c>
      <c r="EH241" s="31">
        <f t="shared" si="85"/>
        <v>1.5592885375494071E-2</v>
      </c>
      <c r="EI241" s="31">
        <f t="shared" si="86"/>
        <v>1.5801980198019802E-2</v>
      </c>
      <c r="EJ241" s="31">
        <f t="shared" si="87"/>
        <v>1.7027027027027027E-2</v>
      </c>
      <c r="EK241" s="31">
        <f t="shared" si="88"/>
        <v>1.5177453027139874E-2</v>
      </c>
      <c r="EL241" s="31">
        <f t="shared" si="89"/>
        <v>1.4779116465863454E-2</v>
      </c>
      <c r="EM241" s="31">
        <f t="shared" si="90"/>
        <v>1.5152749490835031E-2</v>
      </c>
      <c r="EN241" s="31">
        <f t="shared" si="91"/>
        <v>1.6793587174348697E-2</v>
      </c>
      <c r="EO241" s="31">
        <f t="shared" si="92"/>
        <v>2.1167315175097276E-2</v>
      </c>
      <c r="EP241" s="31">
        <f t="shared" si="93"/>
        <v>2.9595375722543352E-2</v>
      </c>
      <c r="EQ241" s="31">
        <f t="shared" si="94"/>
        <v>2.8700564971751413E-2</v>
      </c>
      <c r="ER241" s="31">
        <f t="shared" si="95"/>
        <v>2.9442307692307691E-2</v>
      </c>
      <c r="ES241" s="31">
        <f t="shared" si="96"/>
        <v>2.9534883720930234E-2</v>
      </c>
      <c r="ET241" s="31">
        <f t="shared" si="97"/>
        <v>3.1539999999999999E-2</v>
      </c>
      <c r="EU241" s="31">
        <f t="shared" si="98"/>
        <v>2.6732673267326732E-2</v>
      </c>
      <c r="EV241" s="31">
        <f t="shared" si="99"/>
        <v>2.5839843750000001E-2</v>
      </c>
      <c r="EW241" s="31">
        <f t="shared" si="100"/>
        <v>2.441532258064516E-2</v>
      </c>
      <c r="EX241" s="31">
        <f t="shared" si="101"/>
        <v>2.7374749498997996E-2</v>
      </c>
      <c r="EY241" s="31">
        <f t="shared" si="102"/>
        <v>2.645748987854251E-2</v>
      </c>
      <c r="EZ241" s="31">
        <f t="shared" si="103"/>
        <v>2.8921161825726141E-2</v>
      </c>
      <c r="FA241" s="31">
        <f t="shared" si="104"/>
        <v>2.7504990019960079E-2</v>
      </c>
      <c r="FB241" s="50">
        <f t="shared" si="105"/>
        <v>3.0479041916167664E-2</v>
      </c>
      <c r="FC241" s="50">
        <f t="shared" si="106"/>
        <v>2.9079754601226995E-2</v>
      </c>
      <c r="FD241" s="50">
        <f t="shared" si="107"/>
        <v>2.9111111111111112E-2</v>
      </c>
    </row>
    <row r="242" spans="1:160" ht="15" x14ac:dyDescent="0.25">
      <c r="A242" s="17" t="s">
        <v>288</v>
      </c>
      <c r="B242" s="19">
        <v>5958</v>
      </c>
      <c r="C242" s="19">
        <v>6130</v>
      </c>
      <c r="D242" s="19">
        <v>6204</v>
      </c>
      <c r="E242" s="19">
        <v>5826</v>
      </c>
      <c r="F242" s="19">
        <v>5539</v>
      </c>
      <c r="G242" s="19">
        <v>5473</v>
      </c>
      <c r="H242" s="19">
        <v>5471</v>
      </c>
      <c r="I242" s="19">
        <v>6261</v>
      </c>
      <c r="J242" s="19">
        <v>6472</v>
      </c>
      <c r="K242" s="19">
        <v>6642</v>
      </c>
      <c r="L242" s="19">
        <v>6531</v>
      </c>
      <c r="M242" s="19">
        <v>6480</v>
      </c>
      <c r="N242" s="19">
        <v>6569</v>
      </c>
      <c r="O242" s="19">
        <v>6615</v>
      </c>
      <c r="P242" s="19">
        <v>6467</v>
      </c>
      <c r="Q242" s="19">
        <v>5912</v>
      </c>
      <c r="R242" s="19">
        <v>5666</v>
      </c>
      <c r="S242" s="19">
        <v>5502</v>
      </c>
      <c r="T242" s="19">
        <v>5538</v>
      </c>
      <c r="U242" s="19">
        <v>6110</v>
      </c>
      <c r="V242" s="19">
        <v>6155</v>
      </c>
      <c r="W242" s="19">
        <v>5987</v>
      </c>
      <c r="X242" s="19">
        <v>5627</v>
      </c>
      <c r="Y242" s="19">
        <v>5435</v>
      </c>
      <c r="Z242" s="19">
        <v>5347</v>
      </c>
      <c r="AA242" s="19">
        <v>5356</v>
      </c>
      <c r="AB242" s="19">
        <v>5335</v>
      </c>
      <c r="AC242" s="19">
        <v>4931</v>
      </c>
      <c r="AD242" s="19">
        <v>4733</v>
      </c>
      <c r="AE242" s="19">
        <v>4541</v>
      </c>
      <c r="AF242" s="19">
        <v>4495</v>
      </c>
      <c r="AG242" s="19">
        <v>4926</v>
      </c>
      <c r="AH242" s="19">
        <v>5197</v>
      </c>
      <c r="AI242" s="19">
        <v>5292</v>
      </c>
      <c r="AJ242" s="19">
        <v>5142</v>
      </c>
      <c r="AK242" s="19">
        <v>5090</v>
      </c>
      <c r="AL242" s="19">
        <v>5344</v>
      </c>
      <c r="AM242" s="19">
        <v>5578</v>
      </c>
      <c r="AN242" s="19">
        <v>6029</v>
      </c>
      <c r="AO242" s="19">
        <v>5987</v>
      </c>
      <c r="AP242" s="19">
        <v>6224</v>
      </c>
      <c r="AQ242" s="19">
        <v>6854</v>
      </c>
      <c r="AR242" s="19">
        <v>7614</v>
      </c>
      <c r="AS242" s="19">
        <v>8563</v>
      </c>
      <c r="AT242" s="19">
        <v>9806</v>
      </c>
      <c r="AU242" s="19">
        <v>10368</v>
      </c>
      <c r="AV242" s="19">
        <v>10544</v>
      </c>
      <c r="AW242" s="19">
        <v>10543</v>
      </c>
      <c r="AX242" s="19">
        <v>10774</v>
      </c>
      <c r="AY242" s="19">
        <v>11008</v>
      </c>
      <c r="AZ242" s="19">
        <v>11340</v>
      </c>
      <c r="BA242" s="19">
        <v>11026</v>
      </c>
      <c r="BB242" s="19">
        <v>10885</v>
      </c>
      <c r="BC242" s="19">
        <v>11130</v>
      </c>
      <c r="BD242" s="19">
        <v>11360</v>
      </c>
      <c r="BE242" s="19">
        <v>12242</v>
      </c>
      <c r="BF242" s="19">
        <v>12402</v>
      </c>
      <c r="BG242" s="19">
        <v>12292</v>
      </c>
      <c r="BH242" s="19">
        <v>11868</v>
      </c>
      <c r="BI242" s="19">
        <v>11489</v>
      </c>
      <c r="BJ242" s="19">
        <v>11354</v>
      </c>
      <c r="BK242" s="19">
        <v>11606</v>
      </c>
      <c r="BL242" s="19">
        <v>11579</v>
      </c>
      <c r="BM242" s="19">
        <v>10809</v>
      </c>
      <c r="BN242" s="19">
        <v>10648</v>
      </c>
      <c r="BO242" s="19">
        <v>10668</v>
      </c>
      <c r="BP242" s="19">
        <v>11083</v>
      </c>
      <c r="BQ242" s="19">
        <v>11941</v>
      </c>
      <c r="BR242" s="19">
        <v>12069</v>
      </c>
      <c r="BS242" s="19">
        <v>11726</v>
      </c>
      <c r="BT242" s="19">
        <v>11643</v>
      </c>
      <c r="BU242" s="19">
        <v>11501</v>
      </c>
      <c r="BV242" s="19">
        <v>11798</v>
      </c>
      <c r="BW242" s="19">
        <v>12356</v>
      </c>
      <c r="BX242" s="19">
        <v>12485</v>
      </c>
      <c r="BY242" s="19">
        <v>11699</v>
      </c>
      <c r="BZ242" s="19">
        <v>11516</v>
      </c>
      <c r="CA242" s="19">
        <v>11415</v>
      </c>
      <c r="CB242" s="19">
        <v>11692</v>
      </c>
      <c r="CC242" s="19">
        <v>12517</v>
      </c>
      <c r="CD242" s="19">
        <v>12714</v>
      </c>
      <c r="CE242" s="19">
        <v>12617</v>
      </c>
      <c r="CF242" s="19">
        <v>12050</v>
      </c>
      <c r="CG242" s="19">
        <v>11855</v>
      </c>
      <c r="CH242" s="49">
        <v>12052</v>
      </c>
      <c r="CI242" s="49">
        <v>12355</v>
      </c>
      <c r="CJ242" s="49">
        <v>12491</v>
      </c>
      <c r="CK242" s="49">
        <v>11600</v>
      </c>
      <c r="CL242" s="49">
        <v>11295</v>
      </c>
      <c r="CM242" s="49">
        <v>11208</v>
      </c>
      <c r="CN242" s="49">
        <v>11216</v>
      </c>
      <c r="CO242" s="17" t="s">
        <v>288</v>
      </c>
      <c r="CT242" t="s">
        <v>289</v>
      </c>
      <c r="CV242" t="s">
        <v>288</v>
      </c>
      <c r="CX242">
        <v>158600</v>
      </c>
      <c r="CY242">
        <v>159500</v>
      </c>
      <c r="CZ242">
        <v>158100</v>
      </c>
      <c r="DA242">
        <v>161000</v>
      </c>
      <c r="DB242">
        <v>161800</v>
      </c>
      <c r="DC242">
        <v>159600</v>
      </c>
      <c r="DD242">
        <v>160900</v>
      </c>
      <c r="DE242">
        <v>160200</v>
      </c>
      <c r="DF242">
        <v>157900</v>
      </c>
      <c r="DG242">
        <v>158200</v>
      </c>
      <c r="DH242">
        <v>158000</v>
      </c>
      <c r="DI242">
        <v>157800</v>
      </c>
      <c r="DJ242">
        <v>162400</v>
      </c>
      <c r="DK242">
        <v>162700</v>
      </c>
      <c r="DL242">
        <v>165600</v>
      </c>
      <c r="DM242">
        <v>168600</v>
      </c>
      <c r="DN242">
        <v>166500</v>
      </c>
      <c r="DO242">
        <v>169600</v>
      </c>
      <c r="DP242">
        <v>166400</v>
      </c>
      <c r="DQ242">
        <v>165100</v>
      </c>
      <c r="DR242">
        <v>164900</v>
      </c>
      <c r="DS242">
        <v>162700</v>
      </c>
      <c r="DT242">
        <v>161400</v>
      </c>
      <c r="DU242">
        <v>162600</v>
      </c>
      <c r="DV242">
        <v>162600</v>
      </c>
      <c r="DW242">
        <v>163900</v>
      </c>
      <c r="DX242">
        <v>165000</v>
      </c>
      <c r="DY242" s="19"/>
      <c r="DZ242" s="19"/>
      <c r="EA242" s="19"/>
      <c r="EB242" s="19"/>
      <c r="ED242" s="31">
        <f t="shared" si="81"/>
        <v>4.187894073139975E-2</v>
      </c>
      <c r="EE242" s="31">
        <f t="shared" si="82"/>
        <v>4.1184952978056424E-2</v>
      </c>
      <c r="EF242" s="31">
        <f t="shared" si="83"/>
        <v>3.7394054395951927E-2</v>
      </c>
      <c r="EG242" s="31">
        <f t="shared" si="84"/>
        <v>3.4397515527950312E-2</v>
      </c>
      <c r="EH242" s="31">
        <f t="shared" si="85"/>
        <v>3.7002472187886278E-2</v>
      </c>
      <c r="EI242" s="31">
        <f t="shared" si="86"/>
        <v>3.3502506265664159E-2</v>
      </c>
      <c r="EJ242" s="31">
        <f t="shared" si="87"/>
        <v>3.0646364201367311E-2</v>
      </c>
      <c r="EK242" s="31">
        <f t="shared" si="88"/>
        <v>2.8058676654182272E-2</v>
      </c>
      <c r="EL242" s="31">
        <f t="shared" si="89"/>
        <v>3.351488283723876E-2</v>
      </c>
      <c r="EM242" s="31">
        <f t="shared" si="90"/>
        <v>3.3780025284450066E-2</v>
      </c>
      <c r="EN242" s="31">
        <f t="shared" si="91"/>
        <v>3.789240506329114E-2</v>
      </c>
      <c r="EO242" s="31">
        <f t="shared" si="92"/>
        <v>4.8250950570342205E-2</v>
      </c>
      <c r="EP242" s="31">
        <f t="shared" si="93"/>
        <v>6.3842364532019705E-2</v>
      </c>
      <c r="EQ242" s="31">
        <f t="shared" si="94"/>
        <v>6.6220036877689001E-2</v>
      </c>
      <c r="ER242" s="31">
        <f t="shared" si="95"/>
        <v>6.6582125603864728E-2</v>
      </c>
      <c r="ES242" s="31">
        <f t="shared" si="96"/>
        <v>6.7378410438908659E-2</v>
      </c>
      <c r="ET242" s="31">
        <f t="shared" si="97"/>
        <v>7.3825825825825822E-2</v>
      </c>
      <c r="EU242" s="31">
        <f t="shared" si="98"/>
        <v>6.6945754716981137E-2</v>
      </c>
      <c r="EV242" s="31">
        <f t="shared" si="99"/>
        <v>6.4957932692307693E-2</v>
      </c>
      <c r="EW242" s="31">
        <f t="shared" si="100"/>
        <v>6.7129012719563896E-2</v>
      </c>
      <c r="EX242" s="31">
        <f t="shared" si="101"/>
        <v>7.1109763493026071E-2</v>
      </c>
      <c r="EY242" s="31">
        <f t="shared" si="102"/>
        <v>7.2513829133374313E-2</v>
      </c>
      <c r="EZ242" s="31">
        <f t="shared" si="103"/>
        <v>7.2484510532837665E-2</v>
      </c>
      <c r="FA242" s="31">
        <f t="shared" si="104"/>
        <v>7.1906519065190647E-2</v>
      </c>
      <c r="FB242" s="50">
        <f t="shared" si="105"/>
        <v>7.7595325953259534E-2</v>
      </c>
      <c r="FC242" s="50">
        <f t="shared" si="106"/>
        <v>7.3532641854789499E-2</v>
      </c>
      <c r="FD242" s="50">
        <f t="shared" si="107"/>
        <v>7.0303030303030298E-2</v>
      </c>
    </row>
    <row r="243" spans="1:160" ht="15" x14ac:dyDescent="0.25">
      <c r="A243" s="17" t="s">
        <v>289</v>
      </c>
      <c r="B243" s="19">
        <v>2164</v>
      </c>
      <c r="C243" s="19">
        <v>2149</v>
      </c>
      <c r="D243" s="19">
        <v>2177</v>
      </c>
      <c r="E243" s="19">
        <v>2177</v>
      </c>
      <c r="F243" s="19">
        <v>2147</v>
      </c>
      <c r="G243" s="19">
        <v>2242</v>
      </c>
      <c r="H243" s="19">
        <v>2442</v>
      </c>
      <c r="I243" s="19">
        <v>2639</v>
      </c>
      <c r="J243" s="19">
        <v>2632</v>
      </c>
      <c r="K243" s="19">
        <v>2586</v>
      </c>
      <c r="L243" s="19">
        <v>2444</v>
      </c>
      <c r="M243" s="19">
        <v>2455</v>
      </c>
      <c r="N243" s="19">
        <v>2471</v>
      </c>
      <c r="O243" s="19">
        <v>2418</v>
      </c>
      <c r="P243" s="19">
        <v>2434</v>
      </c>
      <c r="Q243" s="19">
        <v>2526</v>
      </c>
      <c r="R243" s="19">
        <v>2402</v>
      </c>
      <c r="S243" s="19">
        <v>2453</v>
      </c>
      <c r="T243" s="19">
        <v>2554</v>
      </c>
      <c r="U243" s="19">
        <v>2664</v>
      </c>
      <c r="V243" s="19">
        <v>2656</v>
      </c>
      <c r="W243" s="19">
        <v>2596</v>
      </c>
      <c r="X243" s="19">
        <v>2544</v>
      </c>
      <c r="Y243" s="19">
        <v>2437</v>
      </c>
      <c r="Z243" s="19">
        <v>2325</v>
      </c>
      <c r="AA243" s="19">
        <v>2312</v>
      </c>
      <c r="AB243" s="19">
        <v>2338</v>
      </c>
      <c r="AC243" s="19">
        <v>2264</v>
      </c>
      <c r="AD243" s="19">
        <v>2221</v>
      </c>
      <c r="AE243" s="19">
        <v>2205</v>
      </c>
      <c r="AF243" s="19">
        <v>2259</v>
      </c>
      <c r="AG243" s="19">
        <v>2377</v>
      </c>
      <c r="AH243" s="19">
        <v>2406</v>
      </c>
      <c r="AI243" s="19">
        <v>2324</v>
      </c>
      <c r="AJ243" s="19">
        <v>2297</v>
      </c>
      <c r="AK243" s="19">
        <v>2251</v>
      </c>
      <c r="AL243" s="19">
        <v>2288</v>
      </c>
      <c r="AM243" s="19">
        <v>2444</v>
      </c>
      <c r="AN243" s="19">
        <v>2658</v>
      </c>
      <c r="AO243" s="19">
        <v>2700</v>
      </c>
      <c r="AP243" s="19">
        <v>2753</v>
      </c>
      <c r="AQ243" s="19">
        <v>3193</v>
      </c>
      <c r="AR243" s="19">
        <v>3717</v>
      </c>
      <c r="AS243" s="19">
        <v>4202</v>
      </c>
      <c r="AT243" s="19">
        <v>4865</v>
      </c>
      <c r="AU243" s="19">
        <v>4874</v>
      </c>
      <c r="AV243" s="19">
        <v>4958</v>
      </c>
      <c r="AW243" s="19">
        <v>5079</v>
      </c>
      <c r="AX243" s="19">
        <v>5022</v>
      </c>
      <c r="AY243" s="19">
        <v>4942</v>
      </c>
      <c r="AZ243" s="19">
        <v>4938</v>
      </c>
      <c r="BA243" s="19">
        <v>4827</v>
      </c>
      <c r="BB243" s="19">
        <v>4830</v>
      </c>
      <c r="BC243" s="19">
        <v>4883</v>
      </c>
      <c r="BD243" s="19">
        <v>4983</v>
      </c>
      <c r="BE243" s="19">
        <v>5222</v>
      </c>
      <c r="BF243" s="19">
        <v>5153</v>
      </c>
      <c r="BG243" s="19">
        <v>5087</v>
      </c>
      <c r="BH243" s="19">
        <v>4981</v>
      </c>
      <c r="BI243" s="19">
        <v>4717</v>
      </c>
      <c r="BJ243" s="19">
        <v>4467</v>
      </c>
      <c r="BK243" s="19">
        <v>4368</v>
      </c>
      <c r="BL243" s="19">
        <v>4195</v>
      </c>
      <c r="BM243" s="19">
        <v>4223</v>
      </c>
      <c r="BN243" s="19">
        <v>4216</v>
      </c>
      <c r="BO243" s="19">
        <v>4134</v>
      </c>
      <c r="BP243" s="19">
        <v>4376</v>
      </c>
      <c r="BQ243" s="19">
        <v>4502</v>
      </c>
      <c r="BR243" s="19">
        <v>4614</v>
      </c>
      <c r="BS243" s="19">
        <v>4512</v>
      </c>
      <c r="BT243" s="19">
        <v>4568</v>
      </c>
      <c r="BU243" s="19">
        <v>4535</v>
      </c>
      <c r="BV243" s="19">
        <v>4630</v>
      </c>
      <c r="BW243" s="19">
        <v>4697</v>
      </c>
      <c r="BX243" s="19">
        <v>4670</v>
      </c>
      <c r="BY243" s="19">
        <v>4719</v>
      </c>
      <c r="BZ243" s="19">
        <v>4658</v>
      </c>
      <c r="CA243" s="19">
        <v>4757</v>
      </c>
      <c r="CB243" s="19">
        <v>4897</v>
      </c>
      <c r="CC243" s="19">
        <v>5237</v>
      </c>
      <c r="CD243" s="19">
        <v>5354</v>
      </c>
      <c r="CE243" s="19">
        <v>5251</v>
      </c>
      <c r="CF243" s="19">
        <v>5023</v>
      </c>
      <c r="CG243" s="19">
        <v>5037</v>
      </c>
      <c r="CH243" s="49">
        <v>4916</v>
      </c>
      <c r="CI243" s="49">
        <v>4977</v>
      </c>
      <c r="CJ243" s="49">
        <v>4892</v>
      </c>
      <c r="CK243" s="49">
        <v>4873</v>
      </c>
      <c r="CL243" s="49">
        <v>4815</v>
      </c>
      <c r="CM243" s="49">
        <v>4606</v>
      </c>
      <c r="CN243" s="49">
        <v>4608</v>
      </c>
      <c r="CO243" s="17" t="s">
        <v>289</v>
      </c>
      <c r="CT243" t="s">
        <v>290</v>
      </c>
      <c r="CV243" t="s">
        <v>289</v>
      </c>
      <c r="CX243">
        <v>77600</v>
      </c>
      <c r="CY243">
        <v>76700</v>
      </c>
      <c r="CZ243">
        <v>78400</v>
      </c>
      <c r="DA243">
        <v>78500</v>
      </c>
      <c r="DB243">
        <v>78200</v>
      </c>
      <c r="DC243">
        <v>77600</v>
      </c>
      <c r="DD243">
        <v>77200</v>
      </c>
      <c r="DE243">
        <v>78900</v>
      </c>
      <c r="DF243">
        <v>77400</v>
      </c>
      <c r="DG243">
        <v>77900</v>
      </c>
      <c r="DH243">
        <v>78400</v>
      </c>
      <c r="DI243">
        <v>78000</v>
      </c>
      <c r="DJ243">
        <v>77100</v>
      </c>
      <c r="DK243">
        <v>78600</v>
      </c>
      <c r="DL243">
        <v>77500</v>
      </c>
      <c r="DM243">
        <v>78200</v>
      </c>
      <c r="DN243">
        <v>78100</v>
      </c>
      <c r="DO243">
        <v>78200</v>
      </c>
      <c r="DP243">
        <v>78300</v>
      </c>
      <c r="DQ243">
        <v>78000</v>
      </c>
      <c r="DR243">
        <v>78300</v>
      </c>
      <c r="DS243">
        <v>77600</v>
      </c>
      <c r="DT243">
        <v>78000</v>
      </c>
      <c r="DU243">
        <v>77900</v>
      </c>
      <c r="DV243">
        <v>77500</v>
      </c>
      <c r="DW243">
        <v>78000</v>
      </c>
      <c r="DX243">
        <v>77600</v>
      </c>
      <c r="DY243" s="19"/>
      <c r="DZ243" s="19"/>
      <c r="EA243" s="19"/>
      <c r="EB243" s="19"/>
      <c r="ED243" s="31">
        <f t="shared" si="81"/>
        <v>3.3324742268041239E-2</v>
      </c>
      <c r="EE243" s="31">
        <f t="shared" si="82"/>
        <v>3.2216427640156454E-2</v>
      </c>
      <c r="EF243" s="31">
        <f t="shared" si="83"/>
        <v>3.2219387755102039E-2</v>
      </c>
      <c r="EG243" s="31">
        <f t="shared" si="84"/>
        <v>3.2535031847133758E-2</v>
      </c>
      <c r="EH243" s="31">
        <f t="shared" si="85"/>
        <v>3.3196930946291558E-2</v>
      </c>
      <c r="EI243" s="31">
        <f t="shared" si="86"/>
        <v>2.9961340206185568E-2</v>
      </c>
      <c r="EJ243" s="31">
        <f t="shared" si="87"/>
        <v>2.9326424870466321E-2</v>
      </c>
      <c r="EK243" s="31">
        <f t="shared" si="88"/>
        <v>2.8631178707224335E-2</v>
      </c>
      <c r="EL243" s="31">
        <f t="shared" si="89"/>
        <v>3.0025839793281654E-2</v>
      </c>
      <c r="EM243" s="31">
        <f t="shared" si="90"/>
        <v>2.9370988446726573E-2</v>
      </c>
      <c r="EN243" s="31">
        <f t="shared" si="91"/>
        <v>3.4438775510204078E-2</v>
      </c>
      <c r="EO243" s="31">
        <f t="shared" si="92"/>
        <v>4.7653846153846151E-2</v>
      </c>
      <c r="EP243" s="31">
        <f t="shared" si="93"/>
        <v>6.32166018158236E-2</v>
      </c>
      <c r="EQ243" s="31">
        <f t="shared" si="94"/>
        <v>6.389312977099236E-2</v>
      </c>
      <c r="ER243" s="31">
        <f t="shared" si="95"/>
        <v>6.2283870967741933E-2</v>
      </c>
      <c r="ES243" s="31">
        <f t="shared" si="96"/>
        <v>6.372122762148337E-2</v>
      </c>
      <c r="ET243" s="31">
        <f t="shared" si="97"/>
        <v>6.5134443021766963E-2</v>
      </c>
      <c r="EU243" s="31">
        <f t="shared" si="98"/>
        <v>5.7122762148337593E-2</v>
      </c>
      <c r="EV243" s="31">
        <f t="shared" si="99"/>
        <v>5.3933588761174968E-2</v>
      </c>
      <c r="EW243" s="31">
        <f t="shared" si="100"/>
        <v>5.6102564102564104E-2</v>
      </c>
      <c r="EX243" s="31">
        <f t="shared" si="101"/>
        <v>5.7624521072796933E-2</v>
      </c>
      <c r="EY243" s="31">
        <f t="shared" si="102"/>
        <v>5.9664948453608251E-2</v>
      </c>
      <c r="EZ243" s="31">
        <f t="shared" si="103"/>
        <v>6.0499999999999998E-2</v>
      </c>
      <c r="FA243" s="31">
        <f t="shared" si="104"/>
        <v>6.2862644415917837E-2</v>
      </c>
      <c r="FB243" s="50">
        <f t="shared" si="105"/>
        <v>6.7754838709677426E-2</v>
      </c>
      <c r="FC243" s="50">
        <f t="shared" si="106"/>
        <v>6.3025641025641024E-2</v>
      </c>
      <c r="FD243" s="50">
        <f t="shared" si="107"/>
        <v>6.2796391752577313E-2</v>
      </c>
    </row>
    <row r="244" spans="1:160" ht="15" x14ac:dyDescent="0.25">
      <c r="A244" s="17" t="s">
        <v>290</v>
      </c>
      <c r="B244" s="19">
        <v>814</v>
      </c>
      <c r="C244" s="19">
        <v>780</v>
      </c>
      <c r="D244" s="19">
        <v>835</v>
      </c>
      <c r="E244" s="19">
        <v>853</v>
      </c>
      <c r="F244" s="19">
        <v>889</v>
      </c>
      <c r="G244" s="19">
        <v>926</v>
      </c>
      <c r="H244" s="19">
        <v>976</v>
      </c>
      <c r="I244" s="19">
        <v>1095</v>
      </c>
      <c r="J244" s="19">
        <v>1166</v>
      </c>
      <c r="K244" s="19">
        <v>1135</v>
      </c>
      <c r="L244" s="19">
        <v>1080</v>
      </c>
      <c r="M244" s="19">
        <v>1041</v>
      </c>
      <c r="N244" s="19">
        <v>997</v>
      </c>
      <c r="O244" s="19">
        <v>924</v>
      </c>
      <c r="P244" s="19">
        <v>882</v>
      </c>
      <c r="Q244" s="19">
        <v>923</v>
      </c>
      <c r="R244" s="19">
        <v>945</v>
      </c>
      <c r="S244" s="19">
        <v>956</v>
      </c>
      <c r="T244" s="19">
        <v>1086</v>
      </c>
      <c r="U244" s="19">
        <v>1244</v>
      </c>
      <c r="V244" s="19">
        <v>1309</v>
      </c>
      <c r="W244" s="19">
        <v>1234</v>
      </c>
      <c r="X244" s="19">
        <v>1139</v>
      </c>
      <c r="Y244" s="19">
        <v>1067</v>
      </c>
      <c r="Z244" s="19">
        <v>973</v>
      </c>
      <c r="AA244" s="19">
        <v>979</v>
      </c>
      <c r="AB244" s="19">
        <v>953</v>
      </c>
      <c r="AC244" s="19">
        <v>900</v>
      </c>
      <c r="AD244" s="19">
        <v>899</v>
      </c>
      <c r="AE244" s="19">
        <v>918</v>
      </c>
      <c r="AF244" s="19">
        <v>942</v>
      </c>
      <c r="AG244" s="19">
        <v>1030</v>
      </c>
      <c r="AH244" s="19">
        <v>1036</v>
      </c>
      <c r="AI244" s="19">
        <v>977</v>
      </c>
      <c r="AJ244" s="19">
        <v>946</v>
      </c>
      <c r="AK244" s="19">
        <v>947</v>
      </c>
      <c r="AL244" s="19">
        <v>914</v>
      </c>
      <c r="AM244" s="19">
        <v>887</v>
      </c>
      <c r="AN244" s="19">
        <v>967</v>
      </c>
      <c r="AO244" s="19">
        <v>1004</v>
      </c>
      <c r="AP244" s="19">
        <v>1037</v>
      </c>
      <c r="AQ244" s="19">
        <v>1199</v>
      </c>
      <c r="AR244" s="19">
        <v>1403</v>
      </c>
      <c r="AS244" s="19">
        <v>1654</v>
      </c>
      <c r="AT244" s="19">
        <v>1906</v>
      </c>
      <c r="AU244" s="19">
        <v>1894</v>
      </c>
      <c r="AV244" s="19">
        <v>1828</v>
      </c>
      <c r="AW244" s="19">
        <v>1721</v>
      </c>
      <c r="AX244" s="19">
        <v>1710</v>
      </c>
      <c r="AY244" s="19">
        <v>1693</v>
      </c>
      <c r="AZ244" s="19">
        <v>1701</v>
      </c>
      <c r="BA244" s="19">
        <v>1640</v>
      </c>
      <c r="BB244" s="19">
        <v>1692</v>
      </c>
      <c r="BC244" s="19">
        <v>1739</v>
      </c>
      <c r="BD244" s="19">
        <v>1841</v>
      </c>
      <c r="BE244" s="19">
        <v>1964</v>
      </c>
      <c r="BF244" s="19">
        <v>2051</v>
      </c>
      <c r="BG244" s="19">
        <v>1995</v>
      </c>
      <c r="BH244" s="19">
        <v>1850</v>
      </c>
      <c r="BI244" s="19">
        <v>1640</v>
      </c>
      <c r="BJ244" s="19">
        <v>1515</v>
      </c>
      <c r="BK244" s="19">
        <v>1445</v>
      </c>
      <c r="BL244" s="19">
        <v>1395</v>
      </c>
      <c r="BM244" s="19">
        <v>1387</v>
      </c>
      <c r="BN244" s="19">
        <v>1426</v>
      </c>
      <c r="BO244" s="19">
        <v>1461</v>
      </c>
      <c r="BP244" s="19">
        <v>1511</v>
      </c>
      <c r="BQ244" s="19">
        <v>1732</v>
      </c>
      <c r="BR244" s="19">
        <v>1732</v>
      </c>
      <c r="BS244" s="19">
        <v>1701</v>
      </c>
      <c r="BT244" s="19">
        <v>1528</v>
      </c>
      <c r="BU244" s="19">
        <v>1448</v>
      </c>
      <c r="BV244" s="19">
        <v>1425</v>
      </c>
      <c r="BW244" s="19">
        <v>1424</v>
      </c>
      <c r="BX244" s="19">
        <v>1403</v>
      </c>
      <c r="BY244" s="19">
        <v>1380</v>
      </c>
      <c r="BZ244" s="19">
        <v>1427</v>
      </c>
      <c r="CA244" s="19">
        <v>1503</v>
      </c>
      <c r="CB244" s="19">
        <v>1570</v>
      </c>
      <c r="CC244" s="19">
        <v>1696</v>
      </c>
      <c r="CD244" s="19">
        <v>1779</v>
      </c>
      <c r="CE244" s="19">
        <v>1708</v>
      </c>
      <c r="CF244" s="19">
        <v>1542</v>
      </c>
      <c r="CG244" s="19">
        <v>1500</v>
      </c>
      <c r="CH244" s="49">
        <v>1460</v>
      </c>
      <c r="CI244" s="49">
        <v>1393</v>
      </c>
      <c r="CJ244" s="49">
        <v>1361</v>
      </c>
      <c r="CK244" s="49">
        <v>1366</v>
      </c>
      <c r="CL244" s="49">
        <v>1411</v>
      </c>
      <c r="CM244" s="49">
        <v>1478</v>
      </c>
      <c r="CN244" s="49">
        <v>1479</v>
      </c>
      <c r="CO244" s="17" t="s">
        <v>290</v>
      </c>
      <c r="CT244" t="s">
        <v>291</v>
      </c>
      <c r="CV244" t="s">
        <v>290</v>
      </c>
      <c r="CX244">
        <v>41500</v>
      </c>
      <c r="CY244">
        <v>40400</v>
      </c>
      <c r="CZ244">
        <v>40300</v>
      </c>
      <c r="DA244">
        <v>42200</v>
      </c>
      <c r="DB244">
        <v>42600</v>
      </c>
      <c r="DC244">
        <v>42100</v>
      </c>
      <c r="DD244">
        <v>43100</v>
      </c>
      <c r="DE244">
        <v>44000</v>
      </c>
      <c r="DF244">
        <v>44200</v>
      </c>
      <c r="DG244">
        <v>43000</v>
      </c>
      <c r="DH244">
        <v>41600</v>
      </c>
      <c r="DI244">
        <v>40500</v>
      </c>
      <c r="DJ244">
        <v>40300</v>
      </c>
      <c r="DK244">
        <v>41500</v>
      </c>
      <c r="DL244">
        <v>43600</v>
      </c>
      <c r="DM244">
        <v>42700</v>
      </c>
      <c r="DN244">
        <v>43500</v>
      </c>
      <c r="DO244">
        <v>41800</v>
      </c>
      <c r="DP244">
        <v>38600</v>
      </c>
      <c r="DQ244">
        <v>40300</v>
      </c>
      <c r="DR244">
        <v>40900</v>
      </c>
      <c r="DS244">
        <v>42800</v>
      </c>
      <c r="DT244">
        <v>44100</v>
      </c>
      <c r="DU244">
        <v>44800</v>
      </c>
      <c r="DV244">
        <v>42500</v>
      </c>
      <c r="DW244">
        <v>41400</v>
      </c>
      <c r="DX244">
        <v>43900</v>
      </c>
      <c r="DY244" s="19"/>
      <c r="DZ244" s="19"/>
      <c r="EA244" s="19"/>
      <c r="EB244" s="19"/>
      <c r="ED244" s="31">
        <f t="shared" si="81"/>
        <v>2.7349397590361445E-2</v>
      </c>
      <c r="EE244" s="31">
        <f t="shared" si="82"/>
        <v>2.4678217821782179E-2</v>
      </c>
      <c r="EF244" s="31">
        <f t="shared" si="83"/>
        <v>2.2903225806451613E-2</v>
      </c>
      <c r="EG244" s="31">
        <f t="shared" si="84"/>
        <v>2.5734597156398104E-2</v>
      </c>
      <c r="EH244" s="31">
        <f t="shared" si="85"/>
        <v>2.8967136150234742E-2</v>
      </c>
      <c r="EI244" s="31">
        <f t="shared" si="86"/>
        <v>2.3111638954869358E-2</v>
      </c>
      <c r="EJ244" s="31">
        <f t="shared" si="87"/>
        <v>2.0881670533642691E-2</v>
      </c>
      <c r="EK244" s="31">
        <f t="shared" si="88"/>
        <v>2.1409090909090909E-2</v>
      </c>
      <c r="EL244" s="31">
        <f t="shared" si="89"/>
        <v>2.2104072398190046E-2</v>
      </c>
      <c r="EM244" s="31">
        <f t="shared" si="90"/>
        <v>2.1255813953488373E-2</v>
      </c>
      <c r="EN244" s="31">
        <f t="shared" si="91"/>
        <v>2.4134615384615386E-2</v>
      </c>
      <c r="EO244" s="31">
        <f t="shared" si="92"/>
        <v>3.4641975308641978E-2</v>
      </c>
      <c r="EP244" s="31">
        <f t="shared" si="93"/>
        <v>4.6997518610421833E-2</v>
      </c>
      <c r="EQ244" s="31">
        <f t="shared" si="94"/>
        <v>4.1204819277108437E-2</v>
      </c>
      <c r="ER244" s="31">
        <f t="shared" si="95"/>
        <v>3.7614678899082571E-2</v>
      </c>
      <c r="ES244" s="31">
        <f t="shared" si="96"/>
        <v>4.3114754098360658E-2</v>
      </c>
      <c r="ET244" s="31">
        <f t="shared" si="97"/>
        <v>4.5862068965517241E-2</v>
      </c>
      <c r="EU244" s="31">
        <f t="shared" si="98"/>
        <v>3.6244019138755981E-2</v>
      </c>
      <c r="EV244" s="31">
        <f t="shared" si="99"/>
        <v>3.5932642487046633E-2</v>
      </c>
      <c r="EW244" s="31">
        <f t="shared" si="100"/>
        <v>3.7493796526054592E-2</v>
      </c>
      <c r="EX244" s="31">
        <f t="shared" si="101"/>
        <v>4.1589242053789728E-2</v>
      </c>
      <c r="EY244" s="31">
        <f t="shared" si="102"/>
        <v>3.3294392523364483E-2</v>
      </c>
      <c r="EZ244" s="31">
        <f t="shared" si="103"/>
        <v>3.1292517006802724E-2</v>
      </c>
      <c r="FA244" s="31">
        <f t="shared" si="104"/>
        <v>3.5044642857142858E-2</v>
      </c>
      <c r="FB244" s="50">
        <f t="shared" si="105"/>
        <v>4.018823529411765E-2</v>
      </c>
      <c r="FC244" s="50">
        <f t="shared" si="106"/>
        <v>3.5265700483091786E-2</v>
      </c>
      <c r="FD244" s="50">
        <f t="shared" si="107"/>
        <v>3.1116173120728931E-2</v>
      </c>
    </row>
    <row r="245" spans="1:160" ht="15" x14ac:dyDescent="0.25">
      <c r="A245" s="17" t="s">
        <v>291</v>
      </c>
      <c r="B245" s="19">
        <v>1046</v>
      </c>
      <c r="C245" s="19">
        <v>1109</v>
      </c>
      <c r="D245" s="19">
        <v>1176</v>
      </c>
      <c r="E245" s="19">
        <v>1141</v>
      </c>
      <c r="F245" s="19">
        <v>1090</v>
      </c>
      <c r="G245" s="19">
        <v>1094</v>
      </c>
      <c r="H245" s="19">
        <v>1119</v>
      </c>
      <c r="I245" s="19">
        <v>1313</v>
      </c>
      <c r="J245" s="19">
        <v>1406</v>
      </c>
      <c r="K245" s="19">
        <v>1377</v>
      </c>
      <c r="L245" s="19">
        <v>1337</v>
      </c>
      <c r="M245" s="19">
        <v>1310</v>
      </c>
      <c r="N245" s="19">
        <v>1376</v>
      </c>
      <c r="O245" s="19">
        <v>1455</v>
      </c>
      <c r="P245" s="19">
        <v>1483</v>
      </c>
      <c r="Q245" s="19">
        <v>1484</v>
      </c>
      <c r="R245" s="19">
        <v>1371</v>
      </c>
      <c r="S245" s="19">
        <v>1335</v>
      </c>
      <c r="T245" s="19">
        <v>1377</v>
      </c>
      <c r="U245" s="19">
        <v>1448</v>
      </c>
      <c r="V245" s="19">
        <v>1457</v>
      </c>
      <c r="W245" s="19">
        <v>1419</v>
      </c>
      <c r="X245" s="19">
        <v>1353</v>
      </c>
      <c r="Y245" s="19">
        <v>1258</v>
      </c>
      <c r="Z245" s="19">
        <v>1249</v>
      </c>
      <c r="AA245" s="19">
        <v>1220</v>
      </c>
      <c r="AB245" s="19">
        <v>1246</v>
      </c>
      <c r="AC245" s="19">
        <v>1167</v>
      </c>
      <c r="AD245" s="19">
        <v>1141</v>
      </c>
      <c r="AE245" s="19">
        <v>1071</v>
      </c>
      <c r="AF245" s="19">
        <v>1068</v>
      </c>
      <c r="AG245" s="19">
        <v>1143</v>
      </c>
      <c r="AH245" s="19">
        <v>1177</v>
      </c>
      <c r="AI245" s="19">
        <v>1194</v>
      </c>
      <c r="AJ245" s="19">
        <v>1176</v>
      </c>
      <c r="AK245" s="19">
        <v>1202</v>
      </c>
      <c r="AL245" s="19">
        <v>1215</v>
      </c>
      <c r="AM245" s="19">
        <v>1314</v>
      </c>
      <c r="AN245" s="19">
        <v>1537</v>
      </c>
      <c r="AO245" s="19">
        <v>1590</v>
      </c>
      <c r="AP245" s="19">
        <v>1652</v>
      </c>
      <c r="AQ245" s="19">
        <v>1879</v>
      </c>
      <c r="AR245" s="19">
        <v>2061</v>
      </c>
      <c r="AS245" s="19">
        <v>2367</v>
      </c>
      <c r="AT245" s="19">
        <v>2920</v>
      </c>
      <c r="AU245" s="19">
        <v>3102</v>
      </c>
      <c r="AV245" s="19">
        <v>3108</v>
      </c>
      <c r="AW245" s="19">
        <v>3169</v>
      </c>
      <c r="AX245" s="19">
        <v>3093</v>
      </c>
      <c r="AY245" s="19">
        <v>3224</v>
      </c>
      <c r="AZ245" s="19">
        <v>3213</v>
      </c>
      <c r="BA245" s="19">
        <v>3162</v>
      </c>
      <c r="BB245" s="19">
        <v>3101</v>
      </c>
      <c r="BC245" s="19">
        <v>3101</v>
      </c>
      <c r="BD245" s="19">
        <v>3145</v>
      </c>
      <c r="BE245" s="19">
        <v>3374</v>
      </c>
      <c r="BF245" s="19">
        <v>3411</v>
      </c>
      <c r="BG245" s="19">
        <v>3237</v>
      </c>
      <c r="BH245" s="19">
        <v>3053</v>
      </c>
      <c r="BI245" s="19">
        <v>2881</v>
      </c>
      <c r="BJ245" s="19">
        <v>2721</v>
      </c>
      <c r="BK245" s="19">
        <v>2618</v>
      </c>
      <c r="BL245" s="19">
        <v>2666</v>
      </c>
      <c r="BM245" s="19">
        <v>2626</v>
      </c>
      <c r="BN245" s="19">
        <v>2547</v>
      </c>
      <c r="BO245" s="19">
        <v>2529</v>
      </c>
      <c r="BP245" s="19">
        <v>2613</v>
      </c>
      <c r="BQ245" s="19">
        <v>2756</v>
      </c>
      <c r="BR245" s="19">
        <v>2887</v>
      </c>
      <c r="BS245" s="19">
        <v>2941</v>
      </c>
      <c r="BT245" s="19">
        <v>2927</v>
      </c>
      <c r="BU245" s="19">
        <v>2780</v>
      </c>
      <c r="BV245" s="19">
        <v>2736</v>
      </c>
      <c r="BW245" s="19">
        <v>2877</v>
      </c>
      <c r="BX245" s="19">
        <v>2955</v>
      </c>
      <c r="BY245" s="19">
        <v>3091</v>
      </c>
      <c r="BZ245" s="19">
        <v>3012</v>
      </c>
      <c r="CA245" s="19">
        <v>3037</v>
      </c>
      <c r="CB245" s="19">
        <v>3155</v>
      </c>
      <c r="CC245" s="19">
        <v>3358</v>
      </c>
      <c r="CD245" s="19">
        <v>3469</v>
      </c>
      <c r="CE245" s="19">
        <v>3461</v>
      </c>
      <c r="CF245" s="19">
        <v>3330</v>
      </c>
      <c r="CG245" s="19">
        <v>3336</v>
      </c>
      <c r="CH245" s="49">
        <v>3228</v>
      </c>
      <c r="CI245" s="49">
        <v>3297</v>
      </c>
      <c r="CJ245" s="49">
        <v>3311</v>
      </c>
      <c r="CK245" s="49">
        <v>3208</v>
      </c>
      <c r="CL245" s="49">
        <v>3201</v>
      </c>
      <c r="CM245" s="49">
        <v>3220</v>
      </c>
      <c r="CN245" s="49">
        <v>3283</v>
      </c>
      <c r="CO245" s="17" t="s">
        <v>291</v>
      </c>
      <c r="CT245" t="s">
        <v>292</v>
      </c>
      <c r="CV245" t="s">
        <v>291</v>
      </c>
      <c r="CX245">
        <v>96500</v>
      </c>
      <c r="CY245">
        <v>96600</v>
      </c>
      <c r="CZ245">
        <v>99100</v>
      </c>
      <c r="DA245">
        <v>99500</v>
      </c>
      <c r="DB245">
        <v>99500</v>
      </c>
      <c r="DC245">
        <v>101000</v>
      </c>
      <c r="DD245">
        <v>102400</v>
      </c>
      <c r="DE245">
        <v>103300</v>
      </c>
      <c r="DF245">
        <v>105200</v>
      </c>
      <c r="DG245">
        <v>104700</v>
      </c>
      <c r="DH245">
        <v>104700</v>
      </c>
      <c r="DI245">
        <v>105900</v>
      </c>
      <c r="DJ245">
        <v>103800</v>
      </c>
      <c r="DK245">
        <v>104100</v>
      </c>
      <c r="DL245">
        <v>104500</v>
      </c>
      <c r="DM245">
        <v>102800</v>
      </c>
      <c r="DN245">
        <v>103500</v>
      </c>
      <c r="DO245">
        <v>105500</v>
      </c>
      <c r="DP245">
        <v>105100</v>
      </c>
      <c r="DQ245">
        <v>105200</v>
      </c>
      <c r="DR245">
        <v>106000</v>
      </c>
      <c r="DS245">
        <v>106500</v>
      </c>
      <c r="DT245">
        <v>106700</v>
      </c>
      <c r="DU245">
        <v>106300</v>
      </c>
      <c r="DV245">
        <v>105000</v>
      </c>
      <c r="DW245">
        <v>102400</v>
      </c>
      <c r="DX245">
        <v>100500</v>
      </c>
      <c r="DY245" s="19"/>
      <c r="DZ245" s="19"/>
      <c r="EA245" s="19"/>
      <c r="EB245" s="19"/>
      <c r="ED245" s="31">
        <f t="shared" si="81"/>
        <v>1.4269430051813472E-2</v>
      </c>
      <c r="EE245" s="31">
        <f t="shared" si="82"/>
        <v>1.4244306418219463E-2</v>
      </c>
      <c r="EF245" s="31">
        <f t="shared" si="83"/>
        <v>1.4974772956609485E-2</v>
      </c>
      <c r="EG245" s="31">
        <f t="shared" si="84"/>
        <v>1.3839195979899497E-2</v>
      </c>
      <c r="EH245" s="31">
        <f t="shared" si="85"/>
        <v>1.4261306532663316E-2</v>
      </c>
      <c r="EI245" s="31">
        <f t="shared" si="86"/>
        <v>1.2366336633663367E-2</v>
      </c>
      <c r="EJ245" s="31">
        <f t="shared" si="87"/>
        <v>1.1396484375E-2</v>
      </c>
      <c r="EK245" s="31">
        <f t="shared" si="88"/>
        <v>1.0338818973862537E-2</v>
      </c>
      <c r="EL245" s="31">
        <f t="shared" si="89"/>
        <v>1.134980988593156E-2</v>
      </c>
      <c r="EM245" s="31">
        <f t="shared" si="90"/>
        <v>1.1604584527220631E-2</v>
      </c>
      <c r="EN245" s="31">
        <f t="shared" si="91"/>
        <v>1.5186246418338109E-2</v>
      </c>
      <c r="EO245" s="31">
        <f t="shared" si="92"/>
        <v>1.9461756373937676E-2</v>
      </c>
      <c r="EP245" s="31">
        <f t="shared" si="93"/>
        <v>2.9884393063583814E-2</v>
      </c>
      <c r="EQ245" s="31">
        <f t="shared" si="94"/>
        <v>2.9711815561959655E-2</v>
      </c>
      <c r="ER245" s="31">
        <f t="shared" si="95"/>
        <v>3.0258373205741627E-2</v>
      </c>
      <c r="ES245" s="31">
        <f t="shared" si="96"/>
        <v>3.0593385214007781E-2</v>
      </c>
      <c r="ET245" s="31">
        <f t="shared" si="97"/>
        <v>3.127536231884058E-2</v>
      </c>
      <c r="EU245" s="31">
        <f t="shared" si="98"/>
        <v>2.5791469194312796E-2</v>
      </c>
      <c r="EV245" s="31">
        <f t="shared" si="99"/>
        <v>2.4985727878211229E-2</v>
      </c>
      <c r="EW245" s="31">
        <f t="shared" si="100"/>
        <v>2.4838403041825094E-2</v>
      </c>
      <c r="EX245" s="31">
        <f t="shared" si="101"/>
        <v>2.7745283018867924E-2</v>
      </c>
      <c r="EY245" s="31">
        <f t="shared" si="102"/>
        <v>2.5690140845070424E-2</v>
      </c>
      <c r="EZ245" s="31">
        <f t="shared" si="103"/>
        <v>2.8969072164948453E-2</v>
      </c>
      <c r="FA245" s="31">
        <f t="shared" si="104"/>
        <v>2.9680150517403574E-2</v>
      </c>
      <c r="FB245" s="50">
        <f t="shared" si="105"/>
        <v>3.2961904761904762E-2</v>
      </c>
      <c r="FC245" s="50">
        <f t="shared" si="106"/>
        <v>3.1523437500000001E-2</v>
      </c>
      <c r="FD245" s="50">
        <f t="shared" si="107"/>
        <v>3.1920398009950252E-2</v>
      </c>
    </row>
    <row r="246" spans="1:160" ht="15" x14ac:dyDescent="0.25">
      <c r="A246" s="17" t="s">
        <v>292</v>
      </c>
      <c r="B246" s="19">
        <v>3303</v>
      </c>
      <c r="C246" s="19">
        <v>3277</v>
      </c>
      <c r="D246" s="19">
        <v>3253</v>
      </c>
      <c r="E246" s="19">
        <v>3248</v>
      </c>
      <c r="F246" s="19">
        <v>3289</v>
      </c>
      <c r="G246" s="19">
        <v>3349</v>
      </c>
      <c r="H246" s="19">
        <v>3370</v>
      </c>
      <c r="I246" s="19">
        <v>3700</v>
      </c>
      <c r="J246" s="19">
        <v>3810</v>
      </c>
      <c r="K246" s="19">
        <v>3776</v>
      </c>
      <c r="L246" s="19">
        <v>3723</v>
      </c>
      <c r="M246" s="19">
        <v>3682</v>
      </c>
      <c r="N246" s="19">
        <v>3692</v>
      </c>
      <c r="O246" s="19">
        <v>3652</v>
      </c>
      <c r="P246" s="19">
        <v>3588</v>
      </c>
      <c r="Q246" s="19">
        <v>3514</v>
      </c>
      <c r="R246" s="19">
        <v>3475</v>
      </c>
      <c r="S246" s="19">
        <v>3589</v>
      </c>
      <c r="T246" s="19">
        <v>3714</v>
      </c>
      <c r="U246" s="19">
        <v>3908</v>
      </c>
      <c r="V246" s="19">
        <v>3988</v>
      </c>
      <c r="W246" s="19">
        <v>3801</v>
      </c>
      <c r="X246" s="19">
        <v>3782</v>
      </c>
      <c r="Y246" s="19">
        <v>3685</v>
      </c>
      <c r="Z246" s="19">
        <v>3514</v>
      </c>
      <c r="AA246" s="19">
        <v>3464</v>
      </c>
      <c r="AB246" s="19">
        <v>3481</v>
      </c>
      <c r="AC246" s="19">
        <v>3404</v>
      </c>
      <c r="AD246" s="19">
        <v>3286</v>
      </c>
      <c r="AE246" s="19">
        <v>3194</v>
      </c>
      <c r="AF246" s="19">
        <v>3261</v>
      </c>
      <c r="AG246" s="19">
        <v>3664</v>
      </c>
      <c r="AH246" s="19">
        <v>3722</v>
      </c>
      <c r="AI246" s="19">
        <v>3676</v>
      </c>
      <c r="AJ246" s="19">
        <v>3690</v>
      </c>
      <c r="AK246" s="19">
        <v>3726</v>
      </c>
      <c r="AL246" s="19">
        <v>3594</v>
      </c>
      <c r="AM246" s="19">
        <v>3694</v>
      </c>
      <c r="AN246" s="19">
        <v>3821</v>
      </c>
      <c r="AO246" s="19">
        <v>3947</v>
      </c>
      <c r="AP246" s="19">
        <v>4075</v>
      </c>
      <c r="AQ246" s="19">
        <v>4410</v>
      </c>
      <c r="AR246" s="19">
        <v>4745</v>
      </c>
      <c r="AS246" s="19">
        <v>5346</v>
      </c>
      <c r="AT246" s="19">
        <v>5851</v>
      </c>
      <c r="AU246" s="19">
        <v>5821</v>
      </c>
      <c r="AV246" s="19">
        <v>5882</v>
      </c>
      <c r="AW246" s="19">
        <v>5857</v>
      </c>
      <c r="AX246" s="19">
        <v>5840</v>
      </c>
      <c r="AY246" s="19">
        <v>5942</v>
      </c>
      <c r="AZ246" s="19">
        <v>5965</v>
      </c>
      <c r="BA246" s="19">
        <v>5978</v>
      </c>
      <c r="BB246" s="19">
        <v>5969</v>
      </c>
      <c r="BC246" s="19">
        <v>5772</v>
      </c>
      <c r="BD246" s="19">
        <v>5894</v>
      </c>
      <c r="BE246" s="19">
        <v>6353</v>
      </c>
      <c r="BF246" s="19">
        <v>6326</v>
      </c>
      <c r="BG246" s="19">
        <v>6089</v>
      </c>
      <c r="BH246" s="19">
        <v>5858</v>
      </c>
      <c r="BI246" s="19">
        <v>5529</v>
      </c>
      <c r="BJ246" s="19">
        <v>5413</v>
      </c>
      <c r="BK246" s="19">
        <v>5428</v>
      </c>
      <c r="BL246" s="19">
        <v>5516</v>
      </c>
      <c r="BM246" s="19">
        <v>5558</v>
      </c>
      <c r="BN246" s="19">
        <v>5634</v>
      </c>
      <c r="BO246" s="19">
        <v>5664</v>
      </c>
      <c r="BP246" s="19">
        <v>5724</v>
      </c>
      <c r="BQ246" s="19">
        <v>6050</v>
      </c>
      <c r="BR246" s="19">
        <v>6184</v>
      </c>
      <c r="BS246" s="19">
        <v>6112</v>
      </c>
      <c r="BT246" s="19">
        <v>6308</v>
      </c>
      <c r="BU246" s="19">
        <v>6133</v>
      </c>
      <c r="BV246" s="19">
        <v>6082</v>
      </c>
      <c r="BW246" s="19">
        <v>6155</v>
      </c>
      <c r="BX246" s="19">
        <v>6234</v>
      </c>
      <c r="BY246" s="19">
        <v>6219</v>
      </c>
      <c r="BZ246" s="19">
        <v>6162</v>
      </c>
      <c r="CA246" s="19">
        <v>6170</v>
      </c>
      <c r="CB246" s="19">
        <v>6240</v>
      </c>
      <c r="CC246" s="19">
        <v>6575</v>
      </c>
      <c r="CD246" s="19">
        <v>6658</v>
      </c>
      <c r="CE246" s="19">
        <v>6627</v>
      </c>
      <c r="CF246" s="19">
        <v>6548</v>
      </c>
      <c r="CG246" s="19">
        <v>6488</v>
      </c>
      <c r="CH246" s="49">
        <v>6412</v>
      </c>
      <c r="CI246" s="49">
        <v>6388</v>
      </c>
      <c r="CJ246" s="49">
        <v>6404</v>
      </c>
      <c r="CK246" s="49">
        <v>6357</v>
      </c>
      <c r="CL246" s="49">
        <v>6279</v>
      </c>
      <c r="CM246" s="49">
        <v>6221</v>
      </c>
      <c r="CN246" s="49">
        <v>6236</v>
      </c>
      <c r="CO246" s="17" t="s">
        <v>292</v>
      </c>
      <c r="CT246" t="s">
        <v>293</v>
      </c>
      <c r="CV246" t="s">
        <v>292</v>
      </c>
      <c r="CX246">
        <v>96300</v>
      </c>
      <c r="CY246">
        <v>95600</v>
      </c>
      <c r="CZ246">
        <v>97700</v>
      </c>
      <c r="DA246">
        <v>99000</v>
      </c>
      <c r="DB246">
        <v>99400</v>
      </c>
      <c r="DC246">
        <v>100600</v>
      </c>
      <c r="DD246">
        <v>98400</v>
      </c>
      <c r="DE246">
        <v>97900</v>
      </c>
      <c r="DF246">
        <v>97700</v>
      </c>
      <c r="DG246">
        <v>96400</v>
      </c>
      <c r="DH246">
        <v>96800</v>
      </c>
      <c r="DI246">
        <v>96800</v>
      </c>
      <c r="DJ246">
        <v>97600</v>
      </c>
      <c r="DK246">
        <v>98700</v>
      </c>
      <c r="DL246">
        <v>99000</v>
      </c>
      <c r="DM246">
        <v>100400</v>
      </c>
      <c r="DN246">
        <v>100900</v>
      </c>
      <c r="DO246">
        <v>103300</v>
      </c>
      <c r="DP246">
        <v>102900</v>
      </c>
      <c r="DQ246">
        <v>102600</v>
      </c>
      <c r="DR246">
        <v>102900</v>
      </c>
      <c r="DS246">
        <v>102800</v>
      </c>
      <c r="DT246">
        <v>102800</v>
      </c>
      <c r="DU246">
        <v>102000</v>
      </c>
      <c r="DV246">
        <v>101100</v>
      </c>
      <c r="DW246">
        <v>99900</v>
      </c>
      <c r="DX246">
        <v>100300</v>
      </c>
      <c r="DY246" s="19"/>
      <c r="DZ246" s="19"/>
      <c r="EA246" s="19"/>
      <c r="EB246" s="19"/>
      <c r="ED246" s="31">
        <f t="shared" si="81"/>
        <v>3.9210799584631362E-2</v>
      </c>
      <c r="EE246" s="31">
        <f t="shared" si="82"/>
        <v>3.8619246861924687E-2</v>
      </c>
      <c r="EF246" s="31">
        <f t="shared" si="83"/>
        <v>3.5967246673490279E-2</v>
      </c>
      <c r="EG246" s="31">
        <f t="shared" si="84"/>
        <v>3.7515151515151515E-2</v>
      </c>
      <c r="EH246" s="31">
        <f t="shared" si="85"/>
        <v>3.8239436619718313E-2</v>
      </c>
      <c r="EI246" s="31">
        <f t="shared" si="86"/>
        <v>3.4930417495029821E-2</v>
      </c>
      <c r="EJ246" s="31">
        <f t="shared" si="87"/>
        <v>3.4593495934959348E-2</v>
      </c>
      <c r="EK246" s="31">
        <f t="shared" si="88"/>
        <v>3.3309499489274773E-2</v>
      </c>
      <c r="EL246" s="31">
        <f t="shared" si="89"/>
        <v>3.7625383828045034E-2</v>
      </c>
      <c r="EM246" s="31">
        <f t="shared" si="90"/>
        <v>3.728215767634855E-2</v>
      </c>
      <c r="EN246" s="31">
        <f t="shared" si="91"/>
        <v>4.077479338842975E-2</v>
      </c>
      <c r="EO246" s="31">
        <f t="shared" si="92"/>
        <v>4.9018595041322312E-2</v>
      </c>
      <c r="EP246" s="31">
        <f t="shared" si="93"/>
        <v>5.9641393442622953E-2</v>
      </c>
      <c r="EQ246" s="31">
        <f t="shared" si="94"/>
        <v>5.9169199594731513E-2</v>
      </c>
      <c r="ER246" s="31">
        <f t="shared" si="95"/>
        <v>6.0383838383838387E-2</v>
      </c>
      <c r="ES246" s="31">
        <f t="shared" si="96"/>
        <v>5.8705179282868523E-2</v>
      </c>
      <c r="ET246" s="31">
        <f t="shared" si="97"/>
        <v>6.0346878097125869E-2</v>
      </c>
      <c r="EU246" s="31">
        <f t="shared" si="98"/>
        <v>5.2400774443368832E-2</v>
      </c>
      <c r="EV246" s="31">
        <f t="shared" si="99"/>
        <v>5.4013605442176871E-2</v>
      </c>
      <c r="EW246" s="31">
        <f t="shared" si="100"/>
        <v>5.5789473684210528E-2</v>
      </c>
      <c r="EX246" s="31">
        <f t="shared" si="101"/>
        <v>5.9397473275024294E-2</v>
      </c>
      <c r="EY246" s="31">
        <f t="shared" si="102"/>
        <v>5.9163424124513621E-2</v>
      </c>
      <c r="EZ246" s="31">
        <f t="shared" si="103"/>
        <v>6.0496108949416344E-2</v>
      </c>
      <c r="FA246" s="31">
        <f t="shared" si="104"/>
        <v>6.1176470588235297E-2</v>
      </c>
      <c r="FB246" s="50">
        <f t="shared" si="105"/>
        <v>6.554896142433235E-2</v>
      </c>
      <c r="FC246" s="50">
        <f t="shared" si="106"/>
        <v>6.4184184184184187E-2</v>
      </c>
      <c r="FD246" s="50">
        <f t="shared" si="107"/>
        <v>6.3379860418743772E-2</v>
      </c>
    </row>
    <row r="247" spans="1:160" ht="15" x14ac:dyDescent="0.25">
      <c r="A247" s="17" t="s">
        <v>293</v>
      </c>
      <c r="B247" s="19">
        <v>572</v>
      </c>
      <c r="C247" s="19">
        <v>590</v>
      </c>
      <c r="D247" s="19">
        <v>578</v>
      </c>
      <c r="E247" s="19">
        <v>570</v>
      </c>
      <c r="F247" s="19">
        <v>534</v>
      </c>
      <c r="G247" s="19">
        <v>560</v>
      </c>
      <c r="H247" s="19">
        <v>598</v>
      </c>
      <c r="I247" s="19">
        <v>699</v>
      </c>
      <c r="J247" s="19">
        <v>727</v>
      </c>
      <c r="K247" s="19">
        <v>734</v>
      </c>
      <c r="L247" s="19">
        <v>698</v>
      </c>
      <c r="M247" s="19">
        <v>666</v>
      </c>
      <c r="N247" s="19">
        <v>647</v>
      </c>
      <c r="O247" s="19">
        <v>631</v>
      </c>
      <c r="P247" s="19">
        <v>666</v>
      </c>
      <c r="Q247" s="19">
        <v>635</v>
      </c>
      <c r="R247" s="19">
        <v>582</v>
      </c>
      <c r="S247" s="19">
        <v>625</v>
      </c>
      <c r="T247" s="19">
        <v>629</v>
      </c>
      <c r="U247" s="19">
        <v>720</v>
      </c>
      <c r="V247" s="19">
        <v>721</v>
      </c>
      <c r="W247" s="19">
        <v>706</v>
      </c>
      <c r="X247" s="19">
        <v>660</v>
      </c>
      <c r="Y247" s="19">
        <v>616</v>
      </c>
      <c r="Z247" s="19">
        <v>581</v>
      </c>
      <c r="AA247" s="19">
        <v>619</v>
      </c>
      <c r="AB247" s="19">
        <v>607</v>
      </c>
      <c r="AC247" s="19">
        <v>553</v>
      </c>
      <c r="AD247" s="19">
        <v>533</v>
      </c>
      <c r="AE247" s="19">
        <v>558</v>
      </c>
      <c r="AF247" s="19">
        <v>572</v>
      </c>
      <c r="AG247" s="19">
        <v>610</v>
      </c>
      <c r="AH247" s="19">
        <v>595</v>
      </c>
      <c r="AI247" s="19">
        <v>598</v>
      </c>
      <c r="AJ247" s="19">
        <v>587</v>
      </c>
      <c r="AK247" s="19">
        <v>581</v>
      </c>
      <c r="AL247" s="19">
        <v>576</v>
      </c>
      <c r="AM247" s="19">
        <v>630</v>
      </c>
      <c r="AN247" s="19">
        <v>697</v>
      </c>
      <c r="AO247" s="19">
        <v>730</v>
      </c>
      <c r="AP247" s="19">
        <v>845</v>
      </c>
      <c r="AQ247" s="19">
        <v>975</v>
      </c>
      <c r="AR247" s="19">
        <v>1105</v>
      </c>
      <c r="AS247" s="19">
        <v>1267</v>
      </c>
      <c r="AT247" s="19">
        <v>1500</v>
      </c>
      <c r="AU247" s="19">
        <v>1542</v>
      </c>
      <c r="AV247" s="19">
        <v>1551</v>
      </c>
      <c r="AW247" s="19">
        <v>1576</v>
      </c>
      <c r="AX247" s="19">
        <v>1509</v>
      </c>
      <c r="AY247" s="19">
        <v>1535</v>
      </c>
      <c r="AZ247" s="19">
        <v>1534</v>
      </c>
      <c r="BA247" s="19">
        <v>1525</v>
      </c>
      <c r="BB247" s="19">
        <v>1447</v>
      </c>
      <c r="BC247" s="19">
        <v>1473</v>
      </c>
      <c r="BD247" s="19">
        <v>1423</v>
      </c>
      <c r="BE247" s="19">
        <v>1588</v>
      </c>
      <c r="BF247" s="19">
        <v>1540</v>
      </c>
      <c r="BG247" s="19">
        <v>1423</v>
      </c>
      <c r="BH247" s="19">
        <v>1328</v>
      </c>
      <c r="BI247" s="19">
        <v>1215</v>
      </c>
      <c r="BJ247" s="19">
        <v>1146</v>
      </c>
      <c r="BK247" s="19">
        <v>1124</v>
      </c>
      <c r="BL247" s="19">
        <v>1112</v>
      </c>
      <c r="BM247" s="19">
        <v>1071</v>
      </c>
      <c r="BN247" s="19">
        <v>1018</v>
      </c>
      <c r="BO247" s="19">
        <v>1008</v>
      </c>
      <c r="BP247" s="19">
        <v>1032</v>
      </c>
      <c r="BQ247" s="19">
        <v>1126</v>
      </c>
      <c r="BR247" s="19">
        <v>1131</v>
      </c>
      <c r="BS247" s="19">
        <v>1117</v>
      </c>
      <c r="BT247" s="19">
        <v>1063</v>
      </c>
      <c r="BU247" s="19">
        <v>1002</v>
      </c>
      <c r="BV247" s="19">
        <v>997</v>
      </c>
      <c r="BW247" s="19">
        <v>1075</v>
      </c>
      <c r="BX247" s="19">
        <v>1058</v>
      </c>
      <c r="BY247" s="19">
        <v>1016</v>
      </c>
      <c r="BZ247" s="19">
        <v>970</v>
      </c>
      <c r="CA247" s="19">
        <v>938</v>
      </c>
      <c r="CB247" s="19">
        <v>976</v>
      </c>
      <c r="CC247" s="19">
        <v>1094</v>
      </c>
      <c r="CD247" s="19">
        <v>1069</v>
      </c>
      <c r="CE247" s="19">
        <v>1061</v>
      </c>
      <c r="CF247" s="19">
        <v>1007</v>
      </c>
      <c r="CG247" s="19">
        <v>1037</v>
      </c>
      <c r="CH247" s="49">
        <v>1010</v>
      </c>
      <c r="CI247" s="49">
        <v>1002</v>
      </c>
      <c r="CJ247" s="49">
        <v>945</v>
      </c>
      <c r="CK247" s="49">
        <v>903</v>
      </c>
      <c r="CL247" s="49">
        <v>854</v>
      </c>
      <c r="CM247" s="49">
        <v>878</v>
      </c>
      <c r="CN247" s="49">
        <v>885</v>
      </c>
      <c r="CO247" s="17" t="s">
        <v>293</v>
      </c>
      <c r="CT247" t="s">
        <v>294</v>
      </c>
      <c r="CV247" t="s">
        <v>293</v>
      </c>
      <c r="CX247">
        <v>31300</v>
      </c>
      <c r="CY247">
        <v>31700</v>
      </c>
      <c r="CZ247">
        <v>32100</v>
      </c>
      <c r="DA247">
        <v>32100</v>
      </c>
      <c r="DB247">
        <v>32600</v>
      </c>
      <c r="DC247">
        <v>33100</v>
      </c>
      <c r="DD247">
        <v>33700</v>
      </c>
      <c r="DE247">
        <v>34800</v>
      </c>
      <c r="DF247">
        <v>34000</v>
      </c>
      <c r="DG247">
        <v>33600</v>
      </c>
      <c r="DH247">
        <v>32600</v>
      </c>
      <c r="DI247">
        <v>33100</v>
      </c>
      <c r="DJ247">
        <v>33000</v>
      </c>
      <c r="DK247">
        <v>32300</v>
      </c>
      <c r="DL247">
        <v>33200</v>
      </c>
      <c r="DM247">
        <v>32500</v>
      </c>
      <c r="DN247">
        <v>31600</v>
      </c>
      <c r="DO247">
        <v>31700</v>
      </c>
      <c r="DP247">
        <v>31600</v>
      </c>
      <c r="DQ247">
        <v>30900</v>
      </c>
      <c r="DR247">
        <v>31000</v>
      </c>
      <c r="DS247">
        <v>32600</v>
      </c>
      <c r="DT247">
        <v>31600</v>
      </c>
      <c r="DU247">
        <v>30500</v>
      </c>
      <c r="DV247">
        <v>30000</v>
      </c>
      <c r="DW247">
        <v>28800</v>
      </c>
      <c r="DX247">
        <v>27400</v>
      </c>
      <c r="DY247" s="19"/>
      <c r="DZ247" s="19"/>
      <c r="EA247" s="19"/>
      <c r="EB247" s="19"/>
      <c r="ED247" s="31">
        <f t="shared" si="81"/>
        <v>2.3450479233226837E-2</v>
      </c>
      <c r="EE247" s="31">
        <f t="shared" si="82"/>
        <v>2.0410094637223975E-2</v>
      </c>
      <c r="EF247" s="31">
        <f t="shared" si="83"/>
        <v>1.9781931464174455E-2</v>
      </c>
      <c r="EG247" s="31">
        <f t="shared" si="84"/>
        <v>1.9595015576323989E-2</v>
      </c>
      <c r="EH247" s="31">
        <f t="shared" si="85"/>
        <v>2.1656441717791412E-2</v>
      </c>
      <c r="EI247" s="31">
        <f t="shared" si="86"/>
        <v>1.7552870090634443E-2</v>
      </c>
      <c r="EJ247" s="31">
        <f t="shared" si="87"/>
        <v>1.6409495548961425E-2</v>
      </c>
      <c r="EK247" s="31">
        <f t="shared" si="88"/>
        <v>1.6436781609195403E-2</v>
      </c>
      <c r="EL247" s="31">
        <f t="shared" si="89"/>
        <v>1.7588235294117648E-2</v>
      </c>
      <c r="EM247" s="31">
        <f t="shared" si="90"/>
        <v>1.7142857142857144E-2</v>
      </c>
      <c r="EN247" s="31">
        <f t="shared" si="91"/>
        <v>2.2392638036809815E-2</v>
      </c>
      <c r="EO247" s="31">
        <f t="shared" si="92"/>
        <v>3.3383685800604232E-2</v>
      </c>
      <c r="EP247" s="31">
        <f t="shared" si="93"/>
        <v>4.6727272727272728E-2</v>
      </c>
      <c r="EQ247" s="31">
        <f t="shared" si="94"/>
        <v>4.6718266253869968E-2</v>
      </c>
      <c r="ER247" s="31">
        <f t="shared" si="95"/>
        <v>4.5933734939759038E-2</v>
      </c>
      <c r="ES247" s="31">
        <f t="shared" si="96"/>
        <v>4.3784615384615387E-2</v>
      </c>
      <c r="ET247" s="31">
        <f t="shared" si="97"/>
        <v>4.5031645569620256E-2</v>
      </c>
      <c r="EU247" s="31">
        <f t="shared" si="98"/>
        <v>3.615141955835962E-2</v>
      </c>
      <c r="EV247" s="31">
        <f t="shared" si="99"/>
        <v>3.3892405063291137E-2</v>
      </c>
      <c r="EW247" s="31">
        <f t="shared" si="100"/>
        <v>3.3398058252427185E-2</v>
      </c>
      <c r="EX247" s="31">
        <f t="shared" si="101"/>
        <v>3.6032258064516126E-2</v>
      </c>
      <c r="EY247" s="31">
        <f t="shared" si="102"/>
        <v>3.0582822085889569E-2</v>
      </c>
      <c r="EZ247" s="31">
        <f t="shared" si="103"/>
        <v>3.2151898734177217E-2</v>
      </c>
      <c r="FA247" s="31">
        <f t="shared" si="104"/>
        <v>3.2000000000000001E-2</v>
      </c>
      <c r="FB247" s="50">
        <f t="shared" si="105"/>
        <v>3.5366666666666664E-2</v>
      </c>
      <c r="FC247" s="50">
        <f t="shared" si="106"/>
        <v>3.5069444444444445E-2</v>
      </c>
      <c r="FD247" s="50">
        <f t="shared" si="107"/>
        <v>3.2956204379562044E-2</v>
      </c>
    </row>
    <row r="248" spans="1:160" ht="15" x14ac:dyDescent="0.25">
      <c r="A248" s="17" t="s">
        <v>294</v>
      </c>
      <c r="B248" s="19">
        <v>602</v>
      </c>
      <c r="C248" s="19">
        <v>607</v>
      </c>
      <c r="D248" s="19">
        <v>593</v>
      </c>
      <c r="E248" s="19">
        <v>625</v>
      </c>
      <c r="F248" s="19">
        <v>643</v>
      </c>
      <c r="G248" s="19">
        <v>726</v>
      </c>
      <c r="H248" s="19">
        <v>760</v>
      </c>
      <c r="I248" s="19">
        <v>866</v>
      </c>
      <c r="J248" s="19">
        <v>961</v>
      </c>
      <c r="K248" s="19">
        <v>941</v>
      </c>
      <c r="L248" s="19">
        <v>878</v>
      </c>
      <c r="M248" s="19">
        <v>840</v>
      </c>
      <c r="N248" s="19">
        <v>807</v>
      </c>
      <c r="O248" s="19">
        <v>819</v>
      </c>
      <c r="P248" s="19">
        <v>821</v>
      </c>
      <c r="Q248" s="19">
        <v>838</v>
      </c>
      <c r="R248" s="19">
        <v>843</v>
      </c>
      <c r="S248" s="19">
        <v>840</v>
      </c>
      <c r="T248" s="19">
        <v>879</v>
      </c>
      <c r="U248" s="19">
        <v>924</v>
      </c>
      <c r="V248" s="19">
        <v>937</v>
      </c>
      <c r="W248" s="19">
        <v>932</v>
      </c>
      <c r="X248" s="19">
        <v>887</v>
      </c>
      <c r="Y248" s="19">
        <v>878</v>
      </c>
      <c r="Z248" s="19">
        <v>821</v>
      </c>
      <c r="AA248" s="19">
        <v>789</v>
      </c>
      <c r="AB248" s="19">
        <v>808</v>
      </c>
      <c r="AC248" s="19">
        <v>761</v>
      </c>
      <c r="AD248" s="19">
        <v>718</v>
      </c>
      <c r="AE248" s="19">
        <v>684</v>
      </c>
      <c r="AF248" s="19">
        <v>658</v>
      </c>
      <c r="AG248" s="19">
        <v>728</v>
      </c>
      <c r="AH248" s="19">
        <v>707</v>
      </c>
      <c r="AI248" s="19">
        <v>706</v>
      </c>
      <c r="AJ248" s="19">
        <v>674</v>
      </c>
      <c r="AK248" s="19">
        <v>681</v>
      </c>
      <c r="AL248" s="19">
        <v>655</v>
      </c>
      <c r="AM248" s="19">
        <v>734</v>
      </c>
      <c r="AN248" s="19">
        <v>812</v>
      </c>
      <c r="AO248" s="19">
        <v>834</v>
      </c>
      <c r="AP248" s="19">
        <v>890</v>
      </c>
      <c r="AQ248" s="19">
        <v>1093</v>
      </c>
      <c r="AR248" s="19">
        <v>1289</v>
      </c>
      <c r="AS248" s="19">
        <v>1480</v>
      </c>
      <c r="AT248" s="19">
        <v>1769</v>
      </c>
      <c r="AU248" s="19">
        <v>1839</v>
      </c>
      <c r="AV248" s="19">
        <v>1924</v>
      </c>
      <c r="AW248" s="19">
        <v>1845</v>
      </c>
      <c r="AX248" s="19">
        <v>1727</v>
      </c>
      <c r="AY248" s="19">
        <v>1738</v>
      </c>
      <c r="AZ248" s="19">
        <v>1747</v>
      </c>
      <c r="BA248" s="19">
        <v>1696</v>
      </c>
      <c r="BB248" s="19">
        <v>1746</v>
      </c>
      <c r="BC248" s="19">
        <v>1704</v>
      </c>
      <c r="BD248" s="19">
        <v>1693</v>
      </c>
      <c r="BE248" s="19">
        <v>1806</v>
      </c>
      <c r="BF248" s="19">
        <v>1754</v>
      </c>
      <c r="BG248" s="19">
        <v>1720</v>
      </c>
      <c r="BH248" s="19">
        <v>1667</v>
      </c>
      <c r="BI248" s="19">
        <v>1513</v>
      </c>
      <c r="BJ248" s="19">
        <v>1418</v>
      </c>
      <c r="BK248" s="19">
        <v>1402</v>
      </c>
      <c r="BL248" s="19">
        <v>1432</v>
      </c>
      <c r="BM248" s="19">
        <v>1418</v>
      </c>
      <c r="BN248" s="19">
        <v>1369</v>
      </c>
      <c r="BO248" s="19">
        <v>1390</v>
      </c>
      <c r="BP248" s="19">
        <v>1406</v>
      </c>
      <c r="BQ248" s="19">
        <v>1525</v>
      </c>
      <c r="BR248" s="19">
        <v>1583</v>
      </c>
      <c r="BS248" s="19">
        <v>1572</v>
      </c>
      <c r="BT248" s="19">
        <v>1513</v>
      </c>
      <c r="BU248" s="19">
        <v>1484</v>
      </c>
      <c r="BV248" s="19">
        <v>1441</v>
      </c>
      <c r="BW248" s="19">
        <v>1500</v>
      </c>
      <c r="BX248" s="19">
        <v>1564</v>
      </c>
      <c r="BY248" s="19">
        <v>1558</v>
      </c>
      <c r="BZ248" s="19">
        <v>1533</v>
      </c>
      <c r="CA248" s="19">
        <v>1557</v>
      </c>
      <c r="CB248" s="19">
        <v>1583</v>
      </c>
      <c r="CC248" s="19">
        <v>1754</v>
      </c>
      <c r="CD248" s="19">
        <v>1817</v>
      </c>
      <c r="CE248" s="19">
        <v>1829</v>
      </c>
      <c r="CF248" s="19">
        <v>1763</v>
      </c>
      <c r="CG248" s="19">
        <v>1759</v>
      </c>
      <c r="CH248" s="49">
        <v>1685</v>
      </c>
      <c r="CI248" s="49">
        <v>1652</v>
      </c>
      <c r="CJ248" s="49">
        <v>1598</v>
      </c>
      <c r="CK248" s="49">
        <v>1548</v>
      </c>
      <c r="CL248" s="49">
        <v>1634</v>
      </c>
      <c r="CM248" s="49">
        <v>1596</v>
      </c>
      <c r="CN248" s="49">
        <v>1644</v>
      </c>
      <c r="CO248" s="17" t="s">
        <v>294</v>
      </c>
      <c r="CT248" t="s">
        <v>295</v>
      </c>
      <c r="CV248" t="s">
        <v>294</v>
      </c>
      <c r="CX248">
        <v>46200</v>
      </c>
      <c r="CY248">
        <v>46500</v>
      </c>
      <c r="CZ248">
        <v>46100</v>
      </c>
      <c r="DA248">
        <v>47400</v>
      </c>
      <c r="DB248">
        <v>46900</v>
      </c>
      <c r="DC248">
        <v>46900</v>
      </c>
      <c r="DD248">
        <v>47800</v>
      </c>
      <c r="DE248">
        <v>45600</v>
      </c>
      <c r="DF248">
        <v>45500</v>
      </c>
      <c r="DG248">
        <v>43900</v>
      </c>
      <c r="DH248">
        <v>46200</v>
      </c>
      <c r="DI248">
        <v>46600</v>
      </c>
      <c r="DJ248">
        <v>48000</v>
      </c>
      <c r="DK248">
        <v>48400</v>
      </c>
      <c r="DL248">
        <v>47400</v>
      </c>
      <c r="DM248">
        <v>49100</v>
      </c>
      <c r="DN248">
        <v>48800</v>
      </c>
      <c r="DO248">
        <v>49300</v>
      </c>
      <c r="DP248">
        <v>48800</v>
      </c>
      <c r="DQ248">
        <v>47000</v>
      </c>
      <c r="DR248">
        <v>46600</v>
      </c>
      <c r="DS248">
        <v>46700</v>
      </c>
      <c r="DT248">
        <v>47400</v>
      </c>
      <c r="DU248">
        <v>46000</v>
      </c>
      <c r="DV248">
        <v>45800</v>
      </c>
      <c r="DW248">
        <v>46200</v>
      </c>
      <c r="DX248">
        <v>46200</v>
      </c>
      <c r="DY248" s="19"/>
      <c r="DZ248" s="19"/>
      <c r="EA248" s="19"/>
      <c r="EB248" s="19"/>
      <c r="ED248" s="31">
        <f t="shared" si="81"/>
        <v>2.0367965367965368E-2</v>
      </c>
      <c r="EE248" s="31">
        <f t="shared" si="82"/>
        <v>1.7354838709677418E-2</v>
      </c>
      <c r="EF248" s="31">
        <f t="shared" si="83"/>
        <v>1.8177874186550976E-2</v>
      </c>
      <c r="EG248" s="31">
        <f t="shared" si="84"/>
        <v>1.8544303797468353E-2</v>
      </c>
      <c r="EH248" s="31">
        <f t="shared" si="85"/>
        <v>1.9872068230277186E-2</v>
      </c>
      <c r="EI248" s="31">
        <f t="shared" si="86"/>
        <v>1.7505330490405119E-2</v>
      </c>
      <c r="EJ248" s="31">
        <f t="shared" si="87"/>
        <v>1.5920502092050211E-2</v>
      </c>
      <c r="EK248" s="31">
        <f t="shared" si="88"/>
        <v>1.442982456140351E-2</v>
      </c>
      <c r="EL248" s="31">
        <f t="shared" si="89"/>
        <v>1.5516483516483517E-2</v>
      </c>
      <c r="EM248" s="31">
        <f t="shared" si="90"/>
        <v>1.4920273348519362E-2</v>
      </c>
      <c r="EN248" s="31">
        <f t="shared" si="91"/>
        <v>1.8051948051948052E-2</v>
      </c>
      <c r="EO248" s="31">
        <f t="shared" si="92"/>
        <v>2.7660944206008585E-2</v>
      </c>
      <c r="EP248" s="31">
        <f t="shared" si="93"/>
        <v>3.8312499999999999E-2</v>
      </c>
      <c r="EQ248" s="31">
        <f t="shared" si="94"/>
        <v>3.5681818181818183E-2</v>
      </c>
      <c r="ER248" s="31">
        <f t="shared" si="95"/>
        <v>3.5780590717299575E-2</v>
      </c>
      <c r="ES248" s="31">
        <f t="shared" si="96"/>
        <v>3.4480651731160897E-2</v>
      </c>
      <c r="ET248" s="31">
        <f t="shared" si="97"/>
        <v>3.5245901639344261E-2</v>
      </c>
      <c r="EU248" s="31">
        <f t="shared" si="98"/>
        <v>2.876267748478702E-2</v>
      </c>
      <c r="EV248" s="31">
        <f t="shared" si="99"/>
        <v>2.9057377049180329E-2</v>
      </c>
      <c r="EW248" s="31">
        <f t="shared" si="100"/>
        <v>2.9914893617021276E-2</v>
      </c>
      <c r="EX248" s="31">
        <f t="shared" si="101"/>
        <v>3.3733905579399141E-2</v>
      </c>
      <c r="EY248" s="31">
        <f t="shared" si="102"/>
        <v>3.0856531049250534E-2</v>
      </c>
      <c r="EZ248" s="31">
        <f t="shared" si="103"/>
        <v>3.2869198312236288E-2</v>
      </c>
      <c r="FA248" s="31">
        <f t="shared" si="104"/>
        <v>3.4413043478260873E-2</v>
      </c>
      <c r="FB248" s="50">
        <f t="shared" si="105"/>
        <v>3.9934497816593889E-2</v>
      </c>
      <c r="FC248" s="50">
        <f t="shared" si="106"/>
        <v>3.6471861471861475E-2</v>
      </c>
      <c r="FD248" s="50">
        <f t="shared" si="107"/>
        <v>3.3506493506493505E-2</v>
      </c>
    </row>
    <row r="249" spans="1:160" ht="15" x14ac:dyDescent="0.25">
      <c r="A249" s="17" t="s">
        <v>295</v>
      </c>
      <c r="B249" s="19">
        <v>4096</v>
      </c>
      <c r="C249" s="19">
        <v>4141</v>
      </c>
      <c r="D249" s="19">
        <v>4278</v>
      </c>
      <c r="E249" s="19">
        <v>4297</v>
      </c>
      <c r="F249" s="19">
        <v>4485</v>
      </c>
      <c r="G249" s="19">
        <v>4777</v>
      </c>
      <c r="H249" s="19">
        <v>5130</v>
      </c>
      <c r="I249" s="19">
        <v>5642</v>
      </c>
      <c r="J249" s="19">
        <v>5683</v>
      </c>
      <c r="K249" s="19">
        <v>5615</v>
      </c>
      <c r="L249" s="19">
        <v>5310</v>
      </c>
      <c r="M249" s="19">
        <v>5058</v>
      </c>
      <c r="N249" s="19">
        <v>5133</v>
      </c>
      <c r="O249" s="19">
        <v>5300</v>
      </c>
      <c r="P249" s="19">
        <v>5296</v>
      </c>
      <c r="Q249" s="19">
        <v>5403</v>
      </c>
      <c r="R249" s="19">
        <v>5336</v>
      </c>
      <c r="S249" s="19">
        <v>5349</v>
      </c>
      <c r="T249" s="19">
        <v>5669</v>
      </c>
      <c r="U249" s="19">
        <v>5941</v>
      </c>
      <c r="V249" s="19">
        <v>5786</v>
      </c>
      <c r="W249" s="19">
        <v>5559</v>
      </c>
      <c r="X249" s="19">
        <v>5112</v>
      </c>
      <c r="Y249" s="19">
        <v>4855</v>
      </c>
      <c r="Z249" s="19">
        <v>4599</v>
      </c>
      <c r="AA249" s="19">
        <v>4711</v>
      </c>
      <c r="AB249" s="19">
        <v>4799</v>
      </c>
      <c r="AC249" s="19">
        <v>4742</v>
      </c>
      <c r="AD249" s="19">
        <v>4541</v>
      </c>
      <c r="AE249" s="19">
        <v>4682</v>
      </c>
      <c r="AF249" s="19">
        <v>4747</v>
      </c>
      <c r="AG249" s="19">
        <v>5123</v>
      </c>
      <c r="AH249" s="19">
        <v>5143</v>
      </c>
      <c r="AI249" s="19">
        <v>4829</v>
      </c>
      <c r="AJ249" s="19">
        <v>4699</v>
      </c>
      <c r="AK249" s="19">
        <v>4558</v>
      </c>
      <c r="AL249" s="19">
        <v>4496</v>
      </c>
      <c r="AM249" s="19">
        <v>4890</v>
      </c>
      <c r="AN249" s="19">
        <v>5230</v>
      </c>
      <c r="AO249" s="19">
        <v>5426</v>
      </c>
      <c r="AP249" s="19">
        <v>5680</v>
      </c>
      <c r="AQ249" s="19">
        <v>6433</v>
      </c>
      <c r="AR249" s="19">
        <v>7198</v>
      </c>
      <c r="AS249" s="19">
        <v>8237</v>
      </c>
      <c r="AT249" s="19">
        <v>9789</v>
      </c>
      <c r="AU249" s="19">
        <v>9992</v>
      </c>
      <c r="AV249" s="19">
        <v>9933</v>
      </c>
      <c r="AW249" s="19">
        <v>9768</v>
      </c>
      <c r="AX249" s="19">
        <v>9252</v>
      </c>
      <c r="AY249" s="19">
        <v>9215</v>
      </c>
      <c r="AZ249" s="19">
        <v>9472</v>
      </c>
      <c r="BA249" s="19">
        <v>9471</v>
      </c>
      <c r="BB249" s="19">
        <v>9660</v>
      </c>
      <c r="BC249" s="19">
        <v>10179</v>
      </c>
      <c r="BD249" s="19">
        <v>10266</v>
      </c>
      <c r="BE249" s="19">
        <v>11006</v>
      </c>
      <c r="BF249" s="19">
        <v>11081</v>
      </c>
      <c r="BG249" s="19">
        <v>10408</v>
      </c>
      <c r="BH249" s="19">
        <v>9738</v>
      </c>
      <c r="BI249" s="19">
        <v>9171</v>
      </c>
      <c r="BJ249" s="19">
        <v>8601</v>
      </c>
      <c r="BK249" s="19">
        <v>8450</v>
      </c>
      <c r="BL249" s="19">
        <v>8588</v>
      </c>
      <c r="BM249" s="19">
        <v>8326</v>
      </c>
      <c r="BN249" s="19">
        <v>8145</v>
      </c>
      <c r="BO249" s="19">
        <v>8609</v>
      </c>
      <c r="BP249" s="19">
        <v>9012</v>
      </c>
      <c r="BQ249" s="19">
        <v>9692</v>
      </c>
      <c r="BR249" s="19">
        <v>10003</v>
      </c>
      <c r="BS249" s="19">
        <v>9620</v>
      </c>
      <c r="BT249" s="19">
        <v>8932</v>
      </c>
      <c r="BU249" s="19">
        <v>8742</v>
      </c>
      <c r="BV249" s="19">
        <v>8649</v>
      </c>
      <c r="BW249" s="19">
        <v>8905</v>
      </c>
      <c r="BX249" s="19">
        <v>9036</v>
      </c>
      <c r="BY249" s="19">
        <v>9223</v>
      </c>
      <c r="BZ249" s="19">
        <v>9383</v>
      </c>
      <c r="CA249" s="19">
        <v>9576</v>
      </c>
      <c r="CB249" s="19">
        <v>9845</v>
      </c>
      <c r="CC249" s="19">
        <v>10615</v>
      </c>
      <c r="CD249" s="19">
        <v>10856</v>
      </c>
      <c r="CE249" s="19">
        <v>10502</v>
      </c>
      <c r="CF249" s="19">
        <v>9658</v>
      </c>
      <c r="CG249" s="19">
        <v>9433</v>
      </c>
      <c r="CH249" s="49">
        <v>8898</v>
      </c>
      <c r="CI249" s="49">
        <v>8985</v>
      </c>
      <c r="CJ249" s="49">
        <v>8912</v>
      </c>
      <c r="CK249" s="49">
        <v>8697</v>
      </c>
      <c r="CL249" s="49">
        <v>8564</v>
      </c>
      <c r="CM249" s="49">
        <v>8516</v>
      </c>
      <c r="CN249" s="49">
        <v>8785</v>
      </c>
      <c r="CO249" s="17" t="s">
        <v>295</v>
      </c>
      <c r="CT249" t="s">
        <v>296</v>
      </c>
      <c r="CV249" t="s">
        <v>295</v>
      </c>
      <c r="CX249">
        <v>286600</v>
      </c>
      <c r="CY249">
        <v>285800</v>
      </c>
      <c r="CZ249">
        <v>283100</v>
      </c>
      <c r="DA249">
        <v>280000</v>
      </c>
      <c r="DB249">
        <v>279400</v>
      </c>
      <c r="DC249">
        <v>277700</v>
      </c>
      <c r="DD249">
        <v>279400</v>
      </c>
      <c r="DE249">
        <v>274600</v>
      </c>
      <c r="DF249">
        <v>284400</v>
      </c>
      <c r="DG249">
        <v>284700</v>
      </c>
      <c r="DH249">
        <v>290100</v>
      </c>
      <c r="DI249">
        <v>292000</v>
      </c>
      <c r="DJ249">
        <v>288400</v>
      </c>
      <c r="DK249">
        <v>287000</v>
      </c>
      <c r="DL249">
        <v>285300</v>
      </c>
      <c r="DM249">
        <v>285900</v>
      </c>
      <c r="DN249">
        <v>287300</v>
      </c>
      <c r="DO249">
        <v>289000</v>
      </c>
      <c r="DP249">
        <v>287200</v>
      </c>
      <c r="DQ249">
        <v>287900</v>
      </c>
      <c r="DR249">
        <v>284100</v>
      </c>
      <c r="DS249">
        <v>285400</v>
      </c>
      <c r="DT249">
        <v>287900</v>
      </c>
      <c r="DU249">
        <v>290200</v>
      </c>
      <c r="DV249">
        <v>292600</v>
      </c>
      <c r="DW249">
        <v>290400</v>
      </c>
      <c r="DX249">
        <v>292700</v>
      </c>
      <c r="DY249" s="19"/>
      <c r="DZ249" s="19"/>
      <c r="EA249" s="19"/>
      <c r="EB249" s="19"/>
      <c r="ED249" s="31">
        <f t="shared" si="81"/>
        <v>1.9591765526866714E-2</v>
      </c>
      <c r="EE249" s="31">
        <f t="shared" si="82"/>
        <v>1.7960111966410078E-2</v>
      </c>
      <c r="EF249" s="31">
        <f t="shared" si="83"/>
        <v>1.9085128929706818E-2</v>
      </c>
      <c r="EG249" s="31">
        <f t="shared" si="84"/>
        <v>2.0246428571428571E-2</v>
      </c>
      <c r="EH249" s="31">
        <f t="shared" si="85"/>
        <v>1.9896206156048677E-2</v>
      </c>
      <c r="EI249" s="31">
        <f t="shared" si="86"/>
        <v>1.6561037090385308E-2</v>
      </c>
      <c r="EJ249" s="31">
        <f t="shared" si="87"/>
        <v>1.697208303507516E-2</v>
      </c>
      <c r="EK249" s="31">
        <f t="shared" si="88"/>
        <v>1.728696285506191E-2</v>
      </c>
      <c r="EL249" s="31">
        <f t="shared" si="89"/>
        <v>1.6979606188466948E-2</v>
      </c>
      <c r="EM249" s="31">
        <f t="shared" si="90"/>
        <v>1.579206181945908E-2</v>
      </c>
      <c r="EN249" s="31">
        <f t="shared" si="91"/>
        <v>1.8703895208548777E-2</v>
      </c>
      <c r="EO249" s="31">
        <f t="shared" si="92"/>
        <v>2.465068493150685E-2</v>
      </c>
      <c r="EP249" s="31">
        <f t="shared" si="93"/>
        <v>3.4646324549237169E-2</v>
      </c>
      <c r="EQ249" s="31">
        <f t="shared" si="94"/>
        <v>3.2236933797909408E-2</v>
      </c>
      <c r="ER249" s="31">
        <f t="shared" si="95"/>
        <v>3.3196635120925341E-2</v>
      </c>
      <c r="ES249" s="31">
        <f t="shared" si="96"/>
        <v>3.5907660020986359E-2</v>
      </c>
      <c r="ET249" s="31">
        <f t="shared" si="97"/>
        <v>3.6226940480334147E-2</v>
      </c>
      <c r="EU249" s="31">
        <f t="shared" si="98"/>
        <v>2.9761245674740484E-2</v>
      </c>
      <c r="EV249" s="31">
        <f t="shared" si="99"/>
        <v>2.8990250696378832E-2</v>
      </c>
      <c r="EW249" s="31">
        <f t="shared" si="100"/>
        <v>3.1302535602639806E-2</v>
      </c>
      <c r="EX249" s="31">
        <f t="shared" si="101"/>
        <v>3.3861316437873989E-2</v>
      </c>
      <c r="EY249" s="31">
        <f t="shared" si="102"/>
        <v>3.0304835318850736E-2</v>
      </c>
      <c r="EZ249" s="31">
        <f t="shared" si="103"/>
        <v>3.2035428968391802E-2</v>
      </c>
      <c r="FA249" s="31">
        <f t="shared" si="104"/>
        <v>3.3924879393521706E-2</v>
      </c>
      <c r="FB249" s="50">
        <f t="shared" si="105"/>
        <v>3.5892002734107996E-2</v>
      </c>
      <c r="FC249" s="50">
        <f t="shared" si="106"/>
        <v>3.0640495867768593E-2</v>
      </c>
      <c r="FD249" s="50">
        <f t="shared" si="107"/>
        <v>2.9713016740690126E-2</v>
      </c>
    </row>
    <row r="250" spans="1:160" ht="15" x14ac:dyDescent="0.25">
      <c r="A250" s="17" t="s">
        <v>296</v>
      </c>
      <c r="B250" s="19">
        <v>2763</v>
      </c>
      <c r="C250" s="19">
        <v>2784</v>
      </c>
      <c r="D250" s="19">
        <v>2826</v>
      </c>
      <c r="E250" s="19">
        <v>2833</v>
      </c>
      <c r="F250" s="19">
        <v>2807</v>
      </c>
      <c r="G250" s="19">
        <v>2772</v>
      </c>
      <c r="H250" s="19">
        <v>2883</v>
      </c>
      <c r="I250" s="19">
        <v>3083</v>
      </c>
      <c r="J250" s="19">
        <v>3198</v>
      </c>
      <c r="K250" s="19">
        <v>3274</v>
      </c>
      <c r="L250" s="19">
        <v>3342</v>
      </c>
      <c r="M250" s="19">
        <v>3306</v>
      </c>
      <c r="N250" s="19">
        <v>3264</v>
      </c>
      <c r="O250" s="19">
        <v>3289</v>
      </c>
      <c r="P250" s="19">
        <v>3287</v>
      </c>
      <c r="Q250" s="19">
        <v>3170</v>
      </c>
      <c r="R250" s="19">
        <v>3067</v>
      </c>
      <c r="S250" s="19">
        <v>3078</v>
      </c>
      <c r="T250" s="19">
        <v>3101</v>
      </c>
      <c r="U250" s="19">
        <v>3284</v>
      </c>
      <c r="V250" s="19">
        <v>3476</v>
      </c>
      <c r="W250" s="19">
        <v>3585</v>
      </c>
      <c r="X250" s="19">
        <v>3439</v>
      </c>
      <c r="Y250" s="19">
        <v>3377</v>
      </c>
      <c r="Z250" s="19">
        <v>3260</v>
      </c>
      <c r="AA250" s="19">
        <v>3298</v>
      </c>
      <c r="AB250" s="19">
        <v>3311</v>
      </c>
      <c r="AC250" s="19">
        <v>3166</v>
      </c>
      <c r="AD250" s="19">
        <v>2923</v>
      </c>
      <c r="AE250" s="19">
        <v>2786</v>
      </c>
      <c r="AF250" s="19">
        <v>2742</v>
      </c>
      <c r="AG250" s="19">
        <v>2919</v>
      </c>
      <c r="AH250" s="19">
        <v>3079</v>
      </c>
      <c r="AI250" s="19">
        <v>3088</v>
      </c>
      <c r="AJ250" s="19">
        <v>3157</v>
      </c>
      <c r="AK250" s="19">
        <v>3205</v>
      </c>
      <c r="AL250" s="19">
        <v>3284</v>
      </c>
      <c r="AM250" s="19">
        <v>3412</v>
      </c>
      <c r="AN250" s="19">
        <v>3619</v>
      </c>
      <c r="AO250" s="19">
        <v>3648</v>
      </c>
      <c r="AP250" s="19">
        <v>3605</v>
      </c>
      <c r="AQ250" s="19">
        <v>3903</v>
      </c>
      <c r="AR250" s="19">
        <v>4318</v>
      </c>
      <c r="AS250" s="19">
        <v>4992</v>
      </c>
      <c r="AT250" s="19">
        <v>6037</v>
      </c>
      <c r="AU250" s="19">
        <v>6453</v>
      </c>
      <c r="AV250" s="19">
        <v>6721</v>
      </c>
      <c r="AW250" s="19">
        <v>6868</v>
      </c>
      <c r="AX250" s="19">
        <v>6773</v>
      </c>
      <c r="AY250" s="19">
        <v>6843</v>
      </c>
      <c r="AZ250" s="19">
        <v>6975</v>
      </c>
      <c r="BA250" s="19">
        <v>6835</v>
      </c>
      <c r="BB250" s="19">
        <v>6617</v>
      </c>
      <c r="BC250" s="19">
        <v>6535</v>
      </c>
      <c r="BD250" s="19">
        <v>6504</v>
      </c>
      <c r="BE250" s="19">
        <v>6895</v>
      </c>
      <c r="BF250" s="19">
        <v>6837</v>
      </c>
      <c r="BG250" s="19">
        <v>6748</v>
      </c>
      <c r="BH250" s="19">
        <v>6499</v>
      </c>
      <c r="BI250" s="19">
        <v>6106</v>
      </c>
      <c r="BJ250" s="19">
        <v>5760</v>
      </c>
      <c r="BK250" s="19">
        <v>5713</v>
      </c>
      <c r="BL250" s="19">
        <v>5732</v>
      </c>
      <c r="BM250" s="19">
        <v>5538</v>
      </c>
      <c r="BN250" s="19">
        <v>5209</v>
      </c>
      <c r="BO250" s="19">
        <v>5036</v>
      </c>
      <c r="BP250" s="19">
        <v>4942</v>
      </c>
      <c r="BQ250" s="19">
        <v>5360</v>
      </c>
      <c r="BR250" s="19">
        <v>5699</v>
      </c>
      <c r="BS250" s="19">
        <v>5707</v>
      </c>
      <c r="BT250" s="19">
        <v>5835</v>
      </c>
      <c r="BU250" s="19">
        <v>5625</v>
      </c>
      <c r="BV250" s="19">
        <v>5596</v>
      </c>
      <c r="BW250" s="19">
        <v>5561</v>
      </c>
      <c r="BX250" s="19">
        <v>5530</v>
      </c>
      <c r="BY250" s="19">
        <v>5591</v>
      </c>
      <c r="BZ250" s="19">
        <v>5430</v>
      </c>
      <c r="CA250" s="19">
        <v>5342</v>
      </c>
      <c r="CB250" s="19">
        <v>5288</v>
      </c>
      <c r="CC250" s="19">
        <v>5665</v>
      </c>
      <c r="CD250" s="19">
        <v>5991</v>
      </c>
      <c r="CE250" s="19">
        <v>6118</v>
      </c>
      <c r="CF250" s="19">
        <v>5946</v>
      </c>
      <c r="CG250" s="19">
        <v>5896</v>
      </c>
      <c r="CH250" s="49">
        <v>5913</v>
      </c>
      <c r="CI250" s="49">
        <v>5944</v>
      </c>
      <c r="CJ250" s="49">
        <v>5857</v>
      </c>
      <c r="CK250" s="49">
        <v>5763</v>
      </c>
      <c r="CL250" s="49">
        <v>5672</v>
      </c>
      <c r="CM250" s="49">
        <v>5570</v>
      </c>
      <c r="CN250" s="49">
        <v>5429</v>
      </c>
      <c r="CO250" s="17" t="s">
        <v>296</v>
      </c>
      <c r="CT250" t="s">
        <v>15</v>
      </c>
      <c r="CV250" t="s">
        <v>296</v>
      </c>
      <c r="CX250">
        <v>105100</v>
      </c>
      <c r="CY250">
        <v>105600</v>
      </c>
      <c r="CZ250">
        <v>104900</v>
      </c>
      <c r="DA250">
        <v>107600</v>
      </c>
      <c r="DB250">
        <v>106200</v>
      </c>
      <c r="DC250">
        <v>108700</v>
      </c>
      <c r="DD250">
        <v>110500</v>
      </c>
      <c r="DE250">
        <v>112300</v>
      </c>
      <c r="DF250">
        <v>114000</v>
      </c>
      <c r="DG250">
        <v>111500</v>
      </c>
      <c r="DH250">
        <v>114200</v>
      </c>
      <c r="DI250">
        <v>114700</v>
      </c>
      <c r="DJ250">
        <v>113900</v>
      </c>
      <c r="DK250">
        <v>117000</v>
      </c>
      <c r="DL250">
        <v>116200</v>
      </c>
      <c r="DM250">
        <v>116300</v>
      </c>
      <c r="DN250">
        <v>113000</v>
      </c>
      <c r="DO250">
        <v>112600</v>
      </c>
      <c r="DP250">
        <v>110800</v>
      </c>
      <c r="DQ250">
        <v>108500</v>
      </c>
      <c r="DR250">
        <v>112400</v>
      </c>
      <c r="DS250">
        <v>112300</v>
      </c>
      <c r="DT250">
        <v>111400</v>
      </c>
      <c r="DU250">
        <v>113400</v>
      </c>
      <c r="DV250">
        <v>115800</v>
      </c>
      <c r="DW250">
        <v>113100</v>
      </c>
      <c r="DX250">
        <v>113600</v>
      </c>
      <c r="DY250" s="19"/>
      <c r="DZ250" s="19"/>
      <c r="EA250" s="19"/>
      <c r="EB250" s="19"/>
      <c r="ED250" s="31">
        <f t="shared" si="81"/>
        <v>3.1151284490960988E-2</v>
      </c>
      <c r="EE250" s="31">
        <f t="shared" si="82"/>
        <v>3.090909090909091E-2</v>
      </c>
      <c r="EF250" s="31">
        <f t="shared" si="83"/>
        <v>3.0219256434699714E-2</v>
      </c>
      <c r="EG250" s="31">
        <f t="shared" si="84"/>
        <v>2.8819702602230483E-2</v>
      </c>
      <c r="EH250" s="31">
        <f t="shared" si="85"/>
        <v>3.3757062146892655E-2</v>
      </c>
      <c r="EI250" s="31">
        <f t="shared" si="86"/>
        <v>2.9990800367985279E-2</v>
      </c>
      <c r="EJ250" s="31">
        <f t="shared" si="87"/>
        <v>2.8651583710407241E-2</v>
      </c>
      <c r="EK250" s="31">
        <f t="shared" si="88"/>
        <v>2.4416740872662511E-2</v>
      </c>
      <c r="EL250" s="31">
        <f t="shared" si="89"/>
        <v>2.7087719298245615E-2</v>
      </c>
      <c r="EM250" s="31">
        <f t="shared" si="90"/>
        <v>2.9452914798206279E-2</v>
      </c>
      <c r="EN250" s="31">
        <f t="shared" si="91"/>
        <v>3.1943957968476357E-2</v>
      </c>
      <c r="EO250" s="31">
        <f t="shared" si="92"/>
        <v>3.7646033129904097E-2</v>
      </c>
      <c r="EP250" s="31">
        <f t="shared" si="93"/>
        <v>5.6654960491659349E-2</v>
      </c>
      <c r="EQ250" s="31">
        <f t="shared" si="94"/>
        <v>5.7888888888888886E-2</v>
      </c>
      <c r="ER250" s="31">
        <f t="shared" si="95"/>
        <v>5.8820998278829605E-2</v>
      </c>
      <c r="ES250" s="31">
        <f t="shared" si="96"/>
        <v>5.5924333619948412E-2</v>
      </c>
      <c r="ET250" s="31">
        <f t="shared" si="97"/>
        <v>5.9716814159292038E-2</v>
      </c>
      <c r="EU250" s="31">
        <f t="shared" si="98"/>
        <v>5.1154529307282419E-2</v>
      </c>
      <c r="EV250" s="31">
        <f t="shared" si="99"/>
        <v>4.9981949458483756E-2</v>
      </c>
      <c r="EW250" s="31">
        <f t="shared" si="100"/>
        <v>4.5548387096774196E-2</v>
      </c>
      <c r="EX250" s="31">
        <f t="shared" si="101"/>
        <v>5.0774021352313167E-2</v>
      </c>
      <c r="EY250" s="31">
        <f t="shared" si="102"/>
        <v>4.9830810329474624E-2</v>
      </c>
      <c r="EZ250" s="31">
        <f t="shared" si="103"/>
        <v>5.0188509874326749E-2</v>
      </c>
      <c r="FA250" s="31">
        <f t="shared" si="104"/>
        <v>4.6631393298059966E-2</v>
      </c>
      <c r="FB250" s="50">
        <f t="shared" si="105"/>
        <v>5.2832469775474955E-2</v>
      </c>
      <c r="FC250" s="50">
        <f t="shared" si="106"/>
        <v>5.2281167108753315E-2</v>
      </c>
      <c r="FD250" s="50">
        <f t="shared" si="107"/>
        <v>5.07306338028169E-2</v>
      </c>
    </row>
    <row r="251" spans="1:160" ht="15" x14ac:dyDescent="0.25">
      <c r="A251" s="17" t="s">
        <v>15</v>
      </c>
      <c r="B251" s="19">
        <v>7258</v>
      </c>
      <c r="C251" s="19">
        <v>7235</v>
      </c>
      <c r="D251" s="19">
        <v>7259</v>
      </c>
      <c r="E251" s="19">
        <v>7242</v>
      </c>
      <c r="F251" s="19">
        <v>7063</v>
      </c>
      <c r="G251" s="19">
        <v>6959</v>
      </c>
      <c r="H251" s="19">
        <v>7189</v>
      </c>
      <c r="I251" s="19">
        <v>7813</v>
      </c>
      <c r="J251" s="19">
        <v>8366</v>
      </c>
      <c r="K251" s="19">
        <v>8578</v>
      </c>
      <c r="L251" s="19">
        <v>8800</v>
      </c>
      <c r="M251" s="19">
        <v>8616</v>
      </c>
      <c r="N251" s="19">
        <v>8361</v>
      </c>
      <c r="O251" s="19">
        <v>8360</v>
      </c>
      <c r="P251" s="19">
        <v>8528</v>
      </c>
      <c r="Q251" s="19">
        <v>8121</v>
      </c>
      <c r="R251" s="19">
        <v>7902</v>
      </c>
      <c r="S251" s="19">
        <v>7917</v>
      </c>
      <c r="T251" s="19">
        <v>8086</v>
      </c>
      <c r="U251" s="19">
        <v>8627</v>
      </c>
      <c r="V251" s="19">
        <v>9067</v>
      </c>
      <c r="W251" s="19">
        <v>9059</v>
      </c>
      <c r="X251" s="19">
        <v>8773</v>
      </c>
      <c r="Y251" s="19">
        <v>8567</v>
      </c>
      <c r="Z251" s="19">
        <v>8271</v>
      </c>
      <c r="AA251" s="19">
        <v>8285</v>
      </c>
      <c r="AB251" s="19">
        <v>8343</v>
      </c>
      <c r="AC251" s="19">
        <v>7871</v>
      </c>
      <c r="AD251" s="19">
        <v>7347</v>
      </c>
      <c r="AE251" s="19">
        <v>7055</v>
      </c>
      <c r="AF251" s="19">
        <v>6861</v>
      </c>
      <c r="AG251" s="19">
        <v>7423</v>
      </c>
      <c r="AH251" s="19">
        <v>7956</v>
      </c>
      <c r="AI251" s="19">
        <v>8069</v>
      </c>
      <c r="AJ251" s="19">
        <v>8053</v>
      </c>
      <c r="AK251" s="19">
        <v>8152</v>
      </c>
      <c r="AL251" s="19">
        <v>8256</v>
      </c>
      <c r="AM251" s="19">
        <v>8645</v>
      </c>
      <c r="AN251" s="19">
        <v>9327</v>
      </c>
      <c r="AO251" s="19">
        <v>9329</v>
      </c>
      <c r="AP251" s="19">
        <v>9426</v>
      </c>
      <c r="AQ251" s="19">
        <v>10486</v>
      </c>
      <c r="AR251" s="19">
        <v>11967</v>
      </c>
      <c r="AS251" s="19">
        <v>14093</v>
      </c>
      <c r="AT251" s="19">
        <v>16780</v>
      </c>
      <c r="AU251" s="19">
        <v>17729</v>
      </c>
      <c r="AV251" s="19">
        <v>18510</v>
      </c>
      <c r="AW251" s="19">
        <v>18775</v>
      </c>
      <c r="AX251" s="19">
        <v>18372</v>
      </c>
      <c r="AY251" s="19">
        <v>18408</v>
      </c>
      <c r="AZ251" s="19">
        <v>18472</v>
      </c>
      <c r="BA251" s="19">
        <v>18039</v>
      </c>
      <c r="BB251" s="19">
        <v>17427</v>
      </c>
      <c r="BC251" s="19">
        <v>16976</v>
      </c>
      <c r="BD251" s="19">
        <v>16737</v>
      </c>
      <c r="BE251" s="19">
        <v>17775</v>
      </c>
      <c r="BF251" s="19">
        <v>17537</v>
      </c>
      <c r="BG251" s="19">
        <v>17097</v>
      </c>
      <c r="BH251" s="19">
        <v>16463</v>
      </c>
      <c r="BI251" s="19">
        <v>15616</v>
      </c>
      <c r="BJ251" s="19">
        <v>14792</v>
      </c>
      <c r="BK251" s="19">
        <v>14638</v>
      </c>
      <c r="BL251" s="19">
        <v>14606</v>
      </c>
      <c r="BM251" s="19">
        <v>14216</v>
      </c>
      <c r="BN251" s="19">
        <v>13470</v>
      </c>
      <c r="BO251" s="19">
        <v>13127</v>
      </c>
      <c r="BP251" s="19">
        <v>13148</v>
      </c>
      <c r="BQ251" s="19">
        <v>14142</v>
      </c>
      <c r="BR251" s="19">
        <v>14730</v>
      </c>
      <c r="BS251" s="19">
        <v>14920</v>
      </c>
      <c r="BT251" s="19">
        <v>15070</v>
      </c>
      <c r="BU251" s="19">
        <v>14632</v>
      </c>
      <c r="BV251" s="19">
        <v>14565</v>
      </c>
      <c r="BW251" s="19">
        <v>14755</v>
      </c>
      <c r="BX251" s="19">
        <v>14848</v>
      </c>
      <c r="BY251" s="19">
        <v>14915</v>
      </c>
      <c r="BZ251" s="19">
        <v>14514</v>
      </c>
      <c r="CA251" s="19">
        <v>14278</v>
      </c>
      <c r="CB251" s="19">
        <v>14348</v>
      </c>
      <c r="CC251" s="19">
        <v>15569</v>
      </c>
      <c r="CD251" s="19">
        <v>16368</v>
      </c>
      <c r="CE251" s="19">
        <v>16575</v>
      </c>
      <c r="CF251" s="19">
        <v>16164</v>
      </c>
      <c r="CG251" s="19">
        <v>16038</v>
      </c>
      <c r="CH251" s="49">
        <v>15938</v>
      </c>
      <c r="CI251" s="49">
        <v>16251</v>
      </c>
      <c r="CJ251" s="49">
        <v>16041</v>
      </c>
      <c r="CK251" s="49">
        <v>15697</v>
      </c>
      <c r="CL251" s="49">
        <v>15258</v>
      </c>
      <c r="CM251" s="49">
        <v>14947</v>
      </c>
      <c r="CN251" s="49">
        <v>14886</v>
      </c>
      <c r="CO251" s="17" t="s">
        <v>15</v>
      </c>
      <c r="CT251" t="s">
        <v>297</v>
      </c>
      <c r="CV251" t="s">
        <v>15</v>
      </c>
      <c r="CX251">
        <v>344800</v>
      </c>
      <c r="CY251">
        <v>346800</v>
      </c>
      <c r="CZ251">
        <v>345200</v>
      </c>
      <c r="DA251">
        <v>352000</v>
      </c>
      <c r="DB251">
        <v>353300</v>
      </c>
      <c r="DC251">
        <v>354600</v>
      </c>
      <c r="DD251">
        <v>359500</v>
      </c>
      <c r="DE251">
        <v>360100</v>
      </c>
      <c r="DF251">
        <v>361000</v>
      </c>
      <c r="DG251">
        <v>356800</v>
      </c>
      <c r="DH251">
        <v>359600</v>
      </c>
      <c r="DI251">
        <v>357600</v>
      </c>
      <c r="DJ251">
        <v>358200</v>
      </c>
      <c r="DK251">
        <v>360700</v>
      </c>
      <c r="DL251">
        <v>358100</v>
      </c>
      <c r="DM251">
        <v>361100</v>
      </c>
      <c r="DN251">
        <v>357100</v>
      </c>
      <c r="DO251">
        <v>357700</v>
      </c>
      <c r="DP251">
        <v>358400</v>
      </c>
      <c r="DQ251">
        <v>354000</v>
      </c>
      <c r="DR251">
        <v>359100</v>
      </c>
      <c r="DS251">
        <v>359500</v>
      </c>
      <c r="DT251">
        <v>359300</v>
      </c>
      <c r="DU251">
        <v>360800</v>
      </c>
      <c r="DV251">
        <v>362300</v>
      </c>
      <c r="DW251">
        <v>358500</v>
      </c>
      <c r="DX251">
        <v>358600</v>
      </c>
      <c r="DY251" s="19"/>
      <c r="DZ251" s="19"/>
      <c r="EA251" s="19"/>
      <c r="EB251" s="19"/>
      <c r="ED251" s="31">
        <f t="shared" si="81"/>
        <v>2.4878190255220419E-2</v>
      </c>
      <c r="EE251" s="31">
        <f t="shared" si="82"/>
        <v>2.4108996539792388E-2</v>
      </c>
      <c r="EF251" s="31">
        <f t="shared" si="83"/>
        <v>2.3525492468134415E-2</v>
      </c>
      <c r="EG251" s="31">
        <f t="shared" si="84"/>
        <v>2.297159090909091E-2</v>
      </c>
      <c r="EH251" s="31">
        <f t="shared" si="85"/>
        <v>2.5641098216812905E-2</v>
      </c>
      <c r="EI251" s="31">
        <f t="shared" si="86"/>
        <v>2.3324873096446701E-2</v>
      </c>
      <c r="EJ251" s="31">
        <f t="shared" si="87"/>
        <v>2.1894297635605006E-2</v>
      </c>
      <c r="EK251" s="31">
        <f t="shared" si="88"/>
        <v>1.905304082199389E-2</v>
      </c>
      <c r="EL251" s="31">
        <f t="shared" si="89"/>
        <v>2.2351800554016619E-2</v>
      </c>
      <c r="EM251" s="31">
        <f t="shared" si="90"/>
        <v>2.3139013452914799E-2</v>
      </c>
      <c r="EN251" s="31">
        <f t="shared" si="91"/>
        <v>2.5942714126807563E-2</v>
      </c>
      <c r="EO251" s="31">
        <f t="shared" si="92"/>
        <v>3.3464765100671139E-2</v>
      </c>
      <c r="EP251" s="31">
        <f t="shared" si="93"/>
        <v>4.9494695700725851E-2</v>
      </c>
      <c r="EQ251" s="31">
        <f t="shared" si="94"/>
        <v>5.093429442750208E-2</v>
      </c>
      <c r="ER251" s="31">
        <f t="shared" si="95"/>
        <v>5.0374197151633625E-2</v>
      </c>
      <c r="ES251" s="31">
        <f t="shared" si="96"/>
        <v>4.6350041539739685E-2</v>
      </c>
      <c r="ET251" s="31">
        <f t="shared" si="97"/>
        <v>4.7877345281433774E-2</v>
      </c>
      <c r="EU251" s="31">
        <f t="shared" si="98"/>
        <v>4.1353089180877829E-2</v>
      </c>
      <c r="EV251" s="31">
        <f t="shared" si="99"/>
        <v>3.9665178571428573E-2</v>
      </c>
      <c r="EW251" s="31">
        <f t="shared" si="100"/>
        <v>3.7141242937853106E-2</v>
      </c>
      <c r="EX251" s="31">
        <f t="shared" si="101"/>
        <v>4.1548315232525758E-2</v>
      </c>
      <c r="EY251" s="31">
        <f t="shared" si="102"/>
        <v>4.0514603616133515E-2</v>
      </c>
      <c r="EZ251" s="31">
        <f t="shared" si="103"/>
        <v>4.1511271917617588E-2</v>
      </c>
      <c r="FA251" s="31">
        <f t="shared" si="104"/>
        <v>3.9767184035476716E-2</v>
      </c>
      <c r="FB251" s="50">
        <f t="shared" si="105"/>
        <v>4.5749378967706318E-2</v>
      </c>
      <c r="FC251" s="50">
        <f t="shared" si="106"/>
        <v>4.4457461645746162E-2</v>
      </c>
      <c r="FD251" s="50">
        <f t="shared" si="107"/>
        <v>4.3773006134969324E-2</v>
      </c>
    </row>
    <row r="252" spans="1:160" ht="15" x14ac:dyDescent="0.25">
      <c r="A252" s="17" t="s">
        <v>297</v>
      </c>
      <c r="B252" s="19">
        <v>4280</v>
      </c>
      <c r="C252" s="19">
        <v>4259</v>
      </c>
      <c r="D252" s="19">
        <v>4348</v>
      </c>
      <c r="E252" s="19">
        <v>4255</v>
      </c>
      <c r="F252" s="19">
        <v>4343</v>
      </c>
      <c r="G252" s="19">
        <v>4487</v>
      </c>
      <c r="H252" s="19">
        <v>4664</v>
      </c>
      <c r="I252" s="19">
        <v>5216</v>
      </c>
      <c r="J252" s="19">
        <v>5293</v>
      </c>
      <c r="K252" s="19">
        <v>5218</v>
      </c>
      <c r="L252" s="19">
        <v>5089</v>
      </c>
      <c r="M252" s="19">
        <v>5027</v>
      </c>
      <c r="N252" s="19">
        <v>4860</v>
      </c>
      <c r="O252" s="19">
        <v>4725</v>
      </c>
      <c r="P252" s="19">
        <v>4735</v>
      </c>
      <c r="Q252" s="19">
        <v>4678</v>
      </c>
      <c r="R252" s="19">
        <v>4767</v>
      </c>
      <c r="S252" s="19">
        <v>4890</v>
      </c>
      <c r="T252" s="19">
        <v>5156</v>
      </c>
      <c r="U252" s="19">
        <v>5435</v>
      </c>
      <c r="V252" s="19">
        <v>5483</v>
      </c>
      <c r="W252" s="19">
        <v>5383</v>
      </c>
      <c r="X252" s="19">
        <v>5014</v>
      </c>
      <c r="Y252" s="19">
        <v>4843</v>
      </c>
      <c r="Z252" s="19">
        <v>4600</v>
      </c>
      <c r="AA252" s="19">
        <v>4496</v>
      </c>
      <c r="AB252" s="19">
        <v>4440</v>
      </c>
      <c r="AC252" s="19">
        <v>4353</v>
      </c>
      <c r="AD252" s="19">
        <v>4259</v>
      </c>
      <c r="AE252" s="19">
        <v>4301</v>
      </c>
      <c r="AF252" s="19">
        <v>4421</v>
      </c>
      <c r="AG252" s="19">
        <v>4844</v>
      </c>
      <c r="AH252" s="19">
        <v>5072</v>
      </c>
      <c r="AI252" s="19">
        <v>4973</v>
      </c>
      <c r="AJ252" s="19">
        <v>4803</v>
      </c>
      <c r="AK252" s="19">
        <v>4766</v>
      </c>
      <c r="AL252" s="19">
        <v>4616</v>
      </c>
      <c r="AM252" s="19">
        <v>4662</v>
      </c>
      <c r="AN252" s="19">
        <v>4875</v>
      </c>
      <c r="AO252" s="19">
        <v>5090</v>
      </c>
      <c r="AP252" s="19">
        <v>5265</v>
      </c>
      <c r="AQ252" s="19">
        <v>5764</v>
      </c>
      <c r="AR252" s="19">
        <v>6436</v>
      </c>
      <c r="AS252" s="19">
        <v>7163</v>
      </c>
      <c r="AT252" s="19">
        <v>7898</v>
      </c>
      <c r="AU252" s="19">
        <v>7946</v>
      </c>
      <c r="AV252" s="19">
        <v>7701</v>
      </c>
      <c r="AW252" s="19">
        <v>7590</v>
      </c>
      <c r="AX252" s="19">
        <v>7544</v>
      </c>
      <c r="AY252" s="19">
        <v>7616</v>
      </c>
      <c r="AZ252" s="19">
        <v>7496</v>
      </c>
      <c r="BA252" s="19">
        <v>7477</v>
      </c>
      <c r="BB252" s="19">
        <v>7546</v>
      </c>
      <c r="BC252" s="19">
        <v>7397</v>
      </c>
      <c r="BD252" s="19">
        <v>7608</v>
      </c>
      <c r="BE252" s="19">
        <v>8277</v>
      </c>
      <c r="BF252" s="19">
        <v>8254</v>
      </c>
      <c r="BG252" s="19">
        <v>7876</v>
      </c>
      <c r="BH252" s="19">
        <v>7336</v>
      </c>
      <c r="BI252" s="19">
        <v>6815</v>
      </c>
      <c r="BJ252" s="19">
        <v>6562</v>
      </c>
      <c r="BK252" s="19">
        <v>6573</v>
      </c>
      <c r="BL252" s="19">
        <v>6655</v>
      </c>
      <c r="BM252" s="19">
        <v>6856</v>
      </c>
      <c r="BN252" s="19">
        <v>6938</v>
      </c>
      <c r="BO252" s="19">
        <v>7024</v>
      </c>
      <c r="BP252" s="19">
        <v>7210</v>
      </c>
      <c r="BQ252" s="19">
        <v>7716</v>
      </c>
      <c r="BR252" s="19">
        <v>7851</v>
      </c>
      <c r="BS252" s="19">
        <v>7716</v>
      </c>
      <c r="BT252" s="19">
        <v>7631</v>
      </c>
      <c r="BU252" s="19">
        <v>7332</v>
      </c>
      <c r="BV252" s="19">
        <v>7053</v>
      </c>
      <c r="BW252" s="19">
        <v>7245</v>
      </c>
      <c r="BX252" s="19">
        <v>7360</v>
      </c>
      <c r="BY252" s="19">
        <v>7616</v>
      </c>
      <c r="BZ252" s="19">
        <v>7613</v>
      </c>
      <c r="CA252" s="19">
        <v>7919</v>
      </c>
      <c r="CB252" s="19">
        <v>8142</v>
      </c>
      <c r="CC252" s="19">
        <v>8423</v>
      </c>
      <c r="CD252" s="19">
        <v>8694</v>
      </c>
      <c r="CE252" s="19">
        <v>8591</v>
      </c>
      <c r="CF252" s="19">
        <v>8416</v>
      </c>
      <c r="CG252" s="19">
        <v>8330</v>
      </c>
      <c r="CH252" s="49">
        <v>8311</v>
      </c>
      <c r="CI252" s="49">
        <v>8289</v>
      </c>
      <c r="CJ252" s="49">
        <v>8159</v>
      </c>
      <c r="CK252" s="49">
        <v>8333</v>
      </c>
      <c r="CL252" s="49">
        <v>8382</v>
      </c>
      <c r="CM252" s="49">
        <v>8572</v>
      </c>
      <c r="CN252" s="49">
        <v>8682</v>
      </c>
      <c r="CO252" s="17" t="s">
        <v>297</v>
      </c>
      <c r="CT252" t="s">
        <v>298</v>
      </c>
      <c r="CV252" t="s">
        <v>297</v>
      </c>
      <c r="CX252">
        <v>149400</v>
      </c>
      <c r="CY252">
        <v>148800</v>
      </c>
      <c r="CZ252">
        <v>149000</v>
      </c>
      <c r="DA252">
        <v>149100</v>
      </c>
      <c r="DB252">
        <v>148700</v>
      </c>
      <c r="DC252">
        <v>148900</v>
      </c>
      <c r="DD252">
        <v>149900</v>
      </c>
      <c r="DE252">
        <v>151100</v>
      </c>
      <c r="DF252">
        <v>150900</v>
      </c>
      <c r="DG252">
        <v>150600</v>
      </c>
      <c r="DH252">
        <v>150300</v>
      </c>
      <c r="DI252">
        <v>149300</v>
      </c>
      <c r="DJ252">
        <v>150600</v>
      </c>
      <c r="DK252">
        <v>149600</v>
      </c>
      <c r="DL252">
        <v>145600</v>
      </c>
      <c r="DM252">
        <v>145200</v>
      </c>
      <c r="DN252">
        <v>145400</v>
      </c>
      <c r="DO252">
        <v>144200</v>
      </c>
      <c r="DP252">
        <v>145500</v>
      </c>
      <c r="DQ252">
        <v>143700</v>
      </c>
      <c r="DR252">
        <v>139900</v>
      </c>
      <c r="DS252">
        <v>140300</v>
      </c>
      <c r="DT252">
        <v>140800</v>
      </c>
      <c r="DU252">
        <v>140400</v>
      </c>
      <c r="DV252">
        <v>143500</v>
      </c>
      <c r="DW252">
        <v>145100</v>
      </c>
      <c r="DX252">
        <v>147100</v>
      </c>
      <c r="DY252" s="19"/>
      <c r="DZ252" s="19"/>
      <c r="EA252" s="19"/>
      <c r="EB252" s="19"/>
      <c r="ED252" s="31">
        <f t="shared" si="81"/>
        <v>3.4926372155287815E-2</v>
      </c>
      <c r="EE252" s="31">
        <f t="shared" si="82"/>
        <v>3.2661290322580645E-2</v>
      </c>
      <c r="EF252" s="31">
        <f t="shared" si="83"/>
        <v>3.1395973154362419E-2</v>
      </c>
      <c r="EG252" s="31">
        <f t="shared" si="84"/>
        <v>3.4580818242790072E-2</v>
      </c>
      <c r="EH252" s="31">
        <f t="shared" si="85"/>
        <v>3.6200403496973774E-2</v>
      </c>
      <c r="EI252" s="31">
        <f t="shared" si="86"/>
        <v>3.089321692411014E-2</v>
      </c>
      <c r="EJ252" s="31">
        <f t="shared" si="87"/>
        <v>2.9039359573048699E-2</v>
      </c>
      <c r="EK252" s="31">
        <f t="shared" si="88"/>
        <v>2.9258769027134347E-2</v>
      </c>
      <c r="EL252" s="31">
        <f t="shared" si="89"/>
        <v>3.2955599734923791E-2</v>
      </c>
      <c r="EM252" s="31">
        <f t="shared" si="90"/>
        <v>3.0650730411686589E-2</v>
      </c>
      <c r="EN252" s="31">
        <f t="shared" si="91"/>
        <v>3.3865602129075183E-2</v>
      </c>
      <c r="EO252" s="31">
        <f t="shared" si="92"/>
        <v>4.3107836570663097E-2</v>
      </c>
      <c r="EP252" s="31">
        <f t="shared" si="93"/>
        <v>5.2762284196547146E-2</v>
      </c>
      <c r="EQ252" s="31">
        <f t="shared" si="94"/>
        <v>5.0427807486631018E-2</v>
      </c>
      <c r="ER252" s="31">
        <f t="shared" si="95"/>
        <v>5.1353021978021975E-2</v>
      </c>
      <c r="ES252" s="31">
        <f t="shared" si="96"/>
        <v>5.2396694214876034E-2</v>
      </c>
      <c r="ET252" s="31">
        <f t="shared" si="97"/>
        <v>5.4167812929848694E-2</v>
      </c>
      <c r="EU252" s="31">
        <f t="shared" si="98"/>
        <v>4.5506241331484051E-2</v>
      </c>
      <c r="EV252" s="31">
        <f t="shared" si="99"/>
        <v>4.712027491408935E-2</v>
      </c>
      <c r="EW252" s="31">
        <f t="shared" si="100"/>
        <v>5.0173973556019484E-2</v>
      </c>
      <c r="EX252" s="31">
        <f t="shared" si="101"/>
        <v>5.5153681200857757E-2</v>
      </c>
      <c r="EY252" s="31">
        <f t="shared" si="102"/>
        <v>5.0270848182466146E-2</v>
      </c>
      <c r="EZ252" s="31">
        <f t="shared" si="103"/>
        <v>5.4090909090909092E-2</v>
      </c>
      <c r="FA252" s="31">
        <f t="shared" si="104"/>
        <v>5.7991452991452988E-2</v>
      </c>
      <c r="FB252" s="50">
        <f t="shared" si="105"/>
        <v>5.9867595818815331E-2</v>
      </c>
      <c r="FC252" s="50">
        <f t="shared" si="106"/>
        <v>5.727773949000689E-2</v>
      </c>
      <c r="FD252" s="50">
        <f t="shared" si="107"/>
        <v>5.6648538409245414E-2</v>
      </c>
    </row>
    <row r="253" spans="1:160" ht="15" x14ac:dyDescent="0.25">
      <c r="A253" s="17" t="s">
        <v>298</v>
      </c>
      <c r="B253" s="19">
        <v>2720</v>
      </c>
      <c r="C253" s="19">
        <v>2778</v>
      </c>
      <c r="D253" s="19">
        <v>2740</v>
      </c>
      <c r="E253" s="19">
        <v>2642</v>
      </c>
      <c r="F253" s="19">
        <v>2698</v>
      </c>
      <c r="G253" s="19">
        <v>2703</v>
      </c>
      <c r="H253" s="19">
        <v>2750</v>
      </c>
      <c r="I253" s="19">
        <v>2971</v>
      </c>
      <c r="J253" s="19">
        <v>3088</v>
      </c>
      <c r="K253" s="19">
        <v>3117</v>
      </c>
      <c r="L253" s="19">
        <v>3194</v>
      </c>
      <c r="M253" s="19">
        <v>3151</v>
      </c>
      <c r="N253" s="19">
        <v>2976</v>
      </c>
      <c r="O253" s="19">
        <v>2892</v>
      </c>
      <c r="P253" s="19">
        <v>2704</v>
      </c>
      <c r="Q253" s="19">
        <v>2914</v>
      </c>
      <c r="R253" s="19">
        <v>2980</v>
      </c>
      <c r="S253" s="19">
        <v>2892</v>
      </c>
      <c r="T253" s="19">
        <v>2925</v>
      </c>
      <c r="U253" s="19">
        <v>3020</v>
      </c>
      <c r="V253" s="19">
        <v>3020</v>
      </c>
      <c r="W253" s="19">
        <v>2952</v>
      </c>
      <c r="X253" s="19">
        <v>2937</v>
      </c>
      <c r="Y253" s="19">
        <v>2814</v>
      </c>
      <c r="Z253" s="19">
        <v>2608</v>
      </c>
      <c r="AA253" s="19">
        <v>2601</v>
      </c>
      <c r="AB253" s="19">
        <v>2575</v>
      </c>
      <c r="AC253" s="19">
        <v>2429</v>
      </c>
      <c r="AD253" s="19">
        <v>2404</v>
      </c>
      <c r="AE253" s="19">
        <v>2364</v>
      </c>
      <c r="AF253" s="19">
        <v>2388</v>
      </c>
      <c r="AG253" s="19">
        <v>2590</v>
      </c>
      <c r="AH253" s="19">
        <v>2724</v>
      </c>
      <c r="AI253" s="19">
        <v>2759</v>
      </c>
      <c r="AJ253" s="19">
        <v>2765</v>
      </c>
      <c r="AK253" s="19">
        <v>2813</v>
      </c>
      <c r="AL253" s="19">
        <v>2725</v>
      </c>
      <c r="AM253" s="19">
        <v>2795</v>
      </c>
      <c r="AN253" s="19">
        <v>2843</v>
      </c>
      <c r="AO253" s="19">
        <v>2809</v>
      </c>
      <c r="AP253" s="19">
        <v>2858</v>
      </c>
      <c r="AQ253" s="19">
        <v>3001</v>
      </c>
      <c r="AR253" s="19">
        <v>3202</v>
      </c>
      <c r="AS253" s="19">
        <v>3566</v>
      </c>
      <c r="AT253" s="19">
        <v>3979</v>
      </c>
      <c r="AU253" s="19">
        <v>4123</v>
      </c>
      <c r="AV253" s="19">
        <v>4248</v>
      </c>
      <c r="AW253" s="19">
        <v>4245</v>
      </c>
      <c r="AX253" s="19">
        <v>4225</v>
      </c>
      <c r="AY253" s="19">
        <v>4311</v>
      </c>
      <c r="AZ253" s="19">
        <v>4385</v>
      </c>
      <c r="BA253" s="19">
        <v>4275</v>
      </c>
      <c r="BB253" s="19">
        <v>4307</v>
      </c>
      <c r="BC253" s="19">
        <v>4352</v>
      </c>
      <c r="BD253" s="19">
        <v>4360</v>
      </c>
      <c r="BE253" s="19">
        <v>4639</v>
      </c>
      <c r="BF253" s="19">
        <v>4675</v>
      </c>
      <c r="BG253" s="19">
        <v>4652</v>
      </c>
      <c r="BH253" s="19">
        <v>4554</v>
      </c>
      <c r="BI253" s="19">
        <v>4378</v>
      </c>
      <c r="BJ253" s="19">
        <v>4219</v>
      </c>
      <c r="BK253" s="19">
        <v>4111</v>
      </c>
      <c r="BL253" s="19">
        <v>4026</v>
      </c>
      <c r="BM253" s="19">
        <v>3978</v>
      </c>
      <c r="BN253" s="19">
        <v>4095</v>
      </c>
      <c r="BO253" s="19">
        <v>3979</v>
      </c>
      <c r="BP253" s="19">
        <v>3944</v>
      </c>
      <c r="BQ253" s="19">
        <v>4203</v>
      </c>
      <c r="BR253" s="19">
        <v>4375</v>
      </c>
      <c r="BS253" s="19">
        <v>4392</v>
      </c>
      <c r="BT253" s="19">
        <v>4338</v>
      </c>
      <c r="BU253" s="19">
        <v>4363</v>
      </c>
      <c r="BV253" s="19">
        <v>4308</v>
      </c>
      <c r="BW253" s="19">
        <v>4435</v>
      </c>
      <c r="BX253" s="19">
        <v>4498</v>
      </c>
      <c r="BY253" s="19">
        <v>4457</v>
      </c>
      <c r="BZ253" s="19">
        <v>4501</v>
      </c>
      <c r="CA253" s="19">
        <v>4488</v>
      </c>
      <c r="CB253" s="19">
        <v>4446</v>
      </c>
      <c r="CC253" s="19">
        <v>4664</v>
      </c>
      <c r="CD253" s="19">
        <v>4720</v>
      </c>
      <c r="CE253" s="19">
        <v>4667</v>
      </c>
      <c r="CF253" s="19">
        <v>4598</v>
      </c>
      <c r="CG253" s="19">
        <v>4576</v>
      </c>
      <c r="CH253" s="49">
        <v>4468</v>
      </c>
      <c r="CI253" s="49">
        <v>4452</v>
      </c>
      <c r="CJ253" s="49">
        <v>4401</v>
      </c>
      <c r="CK253" s="49">
        <v>4383</v>
      </c>
      <c r="CL253" s="49">
        <v>4350</v>
      </c>
      <c r="CM253" s="49">
        <v>4347</v>
      </c>
      <c r="CN253" s="49">
        <v>4324</v>
      </c>
      <c r="CO253" s="17" t="s">
        <v>298</v>
      </c>
      <c r="CT253" t="s">
        <v>299</v>
      </c>
      <c r="CV253" t="s">
        <v>298</v>
      </c>
      <c r="CX253">
        <v>66400</v>
      </c>
      <c r="CY253">
        <v>65900</v>
      </c>
      <c r="CZ253">
        <v>67800</v>
      </c>
      <c r="DA253">
        <v>66600</v>
      </c>
      <c r="DB253">
        <v>68200</v>
      </c>
      <c r="DC253">
        <v>68600</v>
      </c>
      <c r="DD253">
        <v>65200</v>
      </c>
      <c r="DE253">
        <v>66500</v>
      </c>
      <c r="DF253">
        <v>66800</v>
      </c>
      <c r="DG253">
        <v>65600</v>
      </c>
      <c r="DH253">
        <v>65700</v>
      </c>
      <c r="DI253">
        <v>69300</v>
      </c>
      <c r="DJ253">
        <v>69500</v>
      </c>
      <c r="DK253">
        <v>75700</v>
      </c>
      <c r="DL253">
        <v>77000</v>
      </c>
      <c r="DM253">
        <v>77700</v>
      </c>
      <c r="DN253">
        <v>79400</v>
      </c>
      <c r="DO253">
        <v>75100</v>
      </c>
      <c r="DP253">
        <v>78500</v>
      </c>
      <c r="DQ253">
        <v>76700</v>
      </c>
      <c r="DR253">
        <v>77100</v>
      </c>
      <c r="DS253">
        <v>79800</v>
      </c>
      <c r="DT253">
        <v>80700</v>
      </c>
      <c r="DU253">
        <v>82300</v>
      </c>
      <c r="DV253">
        <v>80700</v>
      </c>
      <c r="DW253">
        <v>83200</v>
      </c>
      <c r="DX253">
        <v>83900</v>
      </c>
      <c r="DY253" s="19"/>
      <c r="DZ253" s="19"/>
      <c r="EA253" s="19"/>
      <c r="EB253" s="19"/>
      <c r="ED253" s="31">
        <f t="shared" si="81"/>
        <v>4.6942771084337351E-2</v>
      </c>
      <c r="EE253" s="31">
        <f t="shared" si="82"/>
        <v>4.5159332321699545E-2</v>
      </c>
      <c r="EF253" s="31">
        <f t="shared" si="83"/>
        <v>4.2979351032448376E-2</v>
      </c>
      <c r="EG253" s="31">
        <f t="shared" si="84"/>
        <v>4.3918918918918921E-2</v>
      </c>
      <c r="EH253" s="31">
        <f t="shared" si="85"/>
        <v>4.3284457478005862E-2</v>
      </c>
      <c r="EI253" s="31">
        <f t="shared" si="86"/>
        <v>3.8017492711370261E-2</v>
      </c>
      <c r="EJ253" s="31">
        <f t="shared" si="87"/>
        <v>3.7254601226993866E-2</v>
      </c>
      <c r="EK253" s="31">
        <f t="shared" si="88"/>
        <v>3.5909774436090225E-2</v>
      </c>
      <c r="EL253" s="31">
        <f t="shared" si="89"/>
        <v>4.1302395209580837E-2</v>
      </c>
      <c r="EM253" s="31">
        <f t="shared" si="90"/>
        <v>4.1539634146341466E-2</v>
      </c>
      <c r="EN253" s="31">
        <f t="shared" si="91"/>
        <v>4.2754946727549467E-2</v>
      </c>
      <c r="EO253" s="31">
        <f t="shared" si="92"/>
        <v>4.6204906204906207E-2</v>
      </c>
      <c r="EP253" s="31">
        <f t="shared" si="93"/>
        <v>5.9323741007194244E-2</v>
      </c>
      <c r="EQ253" s="31">
        <f t="shared" si="94"/>
        <v>5.5812417437252314E-2</v>
      </c>
      <c r="ER253" s="31">
        <f t="shared" si="95"/>
        <v>5.5519480519480517E-2</v>
      </c>
      <c r="ES253" s="31">
        <f t="shared" si="96"/>
        <v>5.6113256113256113E-2</v>
      </c>
      <c r="ET253" s="31">
        <f t="shared" si="97"/>
        <v>5.8589420654911836E-2</v>
      </c>
      <c r="EU253" s="31">
        <f t="shared" si="98"/>
        <v>5.6178428761651134E-2</v>
      </c>
      <c r="EV253" s="31">
        <f t="shared" si="99"/>
        <v>5.0675159235668787E-2</v>
      </c>
      <c r="EW253" s="31">
        <f t="shared" si="100"/>
        <v>5.1421121251629724E-2</v>
      </c>
      <c r="EX253" s="31">
        <f t="shared" si="101"/>
        <v>5.6964980544747079E-2</v>
      </c>
      <c r="EY253" s="31">
        <f t="shared" si="102"/>
        <v>5.3984962406015038E-2</v>
      </c>
      <c r="EZ253" s="31">
        <f t="shared" si="103"/>
        <v>5.5229244114002478E-2</v>
      </c>
      <c r="FA253" s="31">
        <f t="shared" si="104"/>
        <v>5.4021871202916162E-2</v>
      </c>
      <c r="FB253" s="50">
        <f t="shared" si="105"/>
        <v>5.7831474597273856E-2</v>
      </c>
      <c r="FC253" s="50">
        <f t="shared" si="106"/>
        <v>5.3701923076923078E-2</v>
      </c>
      <c r="FD253" s="50">
        <f t="shared" si="107"/>
        <v>5.2240762812872467E-2</v>
      </c>
    </row>
    <row r="254" spans="1:160" ht="15" x14ac:dyDescent="0.25">
      <c r="A254" s="17" t="s">
        <v>299</v>
      </c>
      <c r="B254" s="19">
        <v>6618</v>
      </c>
      <c r="C254" s="19">
        <v>6692</v>
      </c>
      <c r="D254" s="19">
        <v>6777</v>
      </c>
      <c r="E254" s="19">
        <v>6755</v>
      </c>
      <c r="F254" s="19">
        <v>6654</v>
      </c>
      <c r="G254" s="19">
        <v>6820</v>
      </c>
      <c r="H254" s="19">
        <v>6958</v>
      </c>
      <c r="I254" s="19">
        <v>7166</v>
      </c>
      <c r="J254" s="19">
        <v>7429</v>
      </c>
      <c r="K254" s="19">
        <v>7707</v>
      </c>
      <c r="L254" s="19">
        <v>7945</v>
      </c>
      <c r="M254" s="19">
        <v>7961</v>
      </c>
      <c r="N254" s="19">
        <v>8039</v>
      </c>
      <c r="O254" s="19">
        <v>8042</v>
      </c>
      <c r="P254" s="19">
        <v>8207</v>
      </c>
      <c r="Q254" s="19">
        <v>8218</v>
      </c>
      <c r="R254" s="19">
        <v>8067</v>
      </c>
      <c r="S254" s="19">
        <v>7854</v>
      </c>
      <c r="T254" s="19">
        <v>7727</v>
      </c>
      <c r="U254" s="19">
        <v>7988</v>
      </c>
      <c r="V254" s="19">
        <v>8130</v>
      </c>
      <c r="W254" s="19">
        <v>8101</v>
      </c>
      <c r="X254" s="19">
        <v>7981</v>
      </c>
      <c r="Y254" s="19">
        <v>7687</v>
      </c>
      <c r="Z254" s="19">
        <v>7432</v>
      </c>
      <c r="AA254" s="19">
        <v>7606</v>
      </c>
      <c r="AB254" s="19">
        <v>7483</v>
      </c>
      <c r="AC254" s="19">
        <v>7531</v>
      </c>
      <c r="AD254" s="19">
        <v>7384</v>
      </c>
      <c r="AE254" s="19">
        <v>7098</v>
      </c>
      <c r="AF254" s="19">
        <v>7116</v>
      </c>
      <c r="AG254" s="19">
        <v>7192</v>
      </c>
      <c r="AH254" s="19">
        <v>7451</v>
      </c>
      <c r="AI254" s="19">
        <v>7404</v>
      </c>
      <c r="AJ254" s="19">
        <v>7613</v>
      </c>
      <c r="AK254" s="19">
        <v>7556</v>
      </c>
      <c r="AL254" s="19">
        <v>7515</v>
      </c>
      <c r="AM254" s="19">
        <v>7660</v>
      </c>
      <c r="AN254" s="19">
        <v>7931</v>
      </c>
      <c r="AO254" s="19">
        <v>8131</v>
      </c>
      <c r="AP254" s="19">
        <v>8231</v>
      </c>
      <c r="AQ254" s="19">
        <v>8583</v>
      </c>
      <c r="AR254" s="19">
        <v>9153</v>
      </c>
      <c r="AS254" s="19">
        <v>9767</v>
      </c>
      <c r="AT254" s="19">
        <v>10912</v>
      </c>
      <c r="AU254" s="19">
        <v>11505</v>
      </c>
      <c r="AV254" s="19">
        <v>11809</v>
      </c>
      <c r="AW254" s="19">
        <v>11843</v>
      </c>
      <c r="AX254" s="19">
        <v>11667</v>
      </c>
      <c r="AY254" s="19">
        <v>11817</v>
      </c>
      <c r="AZ254" s="19">
        <v>12067</v>
      </c>
      <c r="BA254" s="19">
        <v>12392</v>
      </c>
      <c r="BB254" s="19">
        <v>12556</v>
      </c>
      <c r="BC254" s="19">
        <v>12603</v>
      </c>
      <c r="BD254" s="19">
        <v>12557</v>
      </c>
      <c r="BE254" s="19">
        <v>12636</v>
      </c>
      <c r="BF254" s="19">
        <v>12704</v>
      </c>
      <c r="BG254" s="19">
        <v>12617</v>
      </c>
      <c r="BH254" s="19">
        <v>12320</v>
      </c>
      <c r="BI254" s="19">
        <v>11785</v>
      </c>
      <c r="BJ254" s="19">
        <v>11325</v>
      </c>
      <c r="BK254" s="19">
        <v>11251</v>
      </c>
      <c r="BL254" s="19">
        <v>11503</v>
      </c>
      <c r="BM254" s="19">
        <v>11490</v>
      </c>
      <c r="BN254" s="19">
        <v>11515</v>
      </c>
      <c r="BO254" s="19">
        <v>11431</v>
      </c>
      <c r="BP254" s="19">
        <v>11653</v>
      </c>
      <c r="BQ254" s="19">
        <v>11996</v>
      </c>
      <c r="BR254" s="19">
        <v>12348</v>
      </c>
      <c r="BS254" s="19">
        <v>12647</v>
      </c>
      <c r="BT254" s="19">
        <v>13061</v>
      </c>
      <c r="BU254" s="19">
        <v>13062</v>
      </c>
      <c r="BV254" s="19">
        <v>12925</v>
      </c>
      <c r="BW254" s="19">
        <v>13282</v>
      </c>
      <c r="BX254" s="19">
        <v>13586</v>
      </c>
      <c r="BY254" s="19">
        <v>13668</v>
      </c>
      <c r="BZ254" s="19">
        <v>13540</v>
      </c>
      <c r="CA254" s="19">
        <v>13606</v>
      </c>
      <c r="CB254" s="19">
        <v>13598</v>
      </c>
      <c r="CC254" s="19">
        <v>14204</v>
      </c>
      <c r="CD254" s="19">
        <v>14676</v>
      </c>
      <c r="CE254" s="19">
        <v>14677</v>
      </c>
      <c r="CF254" s="19">
        <v>14514</v>
      </c>
      <c r="CG254" s="19">
        <v>14327</v>
      </c>
      <c r="CH254" s="49">
        <v>14088</v>
      </c>
      <c r="CI254" s="49">
        <v>13919</v>
      </c>
      <c r="CJ254" s="49">
        <v>13952</v>
      </c>
      <c r="CK254" s="49">
        <v>13769</v>
      </c>
      <c r="CL254" s="49">
        <v>13595</v>
      </c>
      <c r="CM254" s="49">
        <v>13611</v>
      </c>
      <c r="CN254" s="49">
        <v>13468</v>
      </c>
      <c r="CO254" s="17" t="s">
        <v>299</v>
      </c>
      <c r="CT254" t="s">
        <v>300</v>
      </c>
      <c r="CV254" t="s">
        <v>299</v>
      </c>
      <c r="CX254">
        <v>141800</v>
      </c>
      <c r="CY254">
        <v>144200</v>
      </c>
      <c r="CZ254">
        <v>147200</v>
      </c>
      <c r="DA254">
        <v>143700</v>
      </c>
      <c r="DB254">
        <v>145700</v>
      </c>
      <c r="DC254">
        <v>146000</v>
      </c>
      <c r="DD254">
        <v>143000</v>
      </c>
      <c r="DE254">
        <v>139000</v>
      </c>
      <c r="DF254">
        <v>136800</v>
      </c>
      <c r="DG254">
        <v>140700</v>
      </c>
      <c r="DH254">
        <v>143300</v>
      </c>
      <c r="DI254">
        <v>146600</v>
      </c>
      <c r="DJ254">
        <v>146600</v>
      </c>
      <c r="DK254">
        <v>144400</v>
      </c>
      <c r="DL254">
        <v>140700</v>
      </c>
      <c r="DM254">
        <v>139800</v>
      </c>
      <c r="DN254">
        <v>140000</v>
      </c>
      <c r="DO254">
        <v>138500</v>
      </c>
      <c r="DP254">
        <v>139000</v>
      </c>
      <c r="DQ254">
        <v>140700</v>
      </c>
      <c r="DR254">
        <v>137500</v>
      </c>
      <c r="DS254">
        <v>142000</v>
      </c>
      <c r="DT254">
        <v>145100</v>
      </c>
      <c r="DU254">
        <v>151500</v>
      </c>
      <c r="DV254">
        <v>154100</v>
      </c>
      <c r="DW254">
        <v>154200</v>
      </c>
      <c r="DX254">
        <v>157400</v>
      </c>
      <c r="DY254" s="19"/>
      <c r="DZ254" s="19"/>
      <c r="EA254" s="19"/>
      <c r="EB254" s="19"/>
      <c r="ED254" s="31">
        <f t="shared" si="81"/>
        <v>5.4351198871650214E-2</v>
      </c>
      <c r="EE254" s="31">
        <f t="shared" si="82"/>
        <v>5.5748959778085992E-2</v>
      </c>
      <c r="EF254" s="31">
        <f t="shared" si="83"/>
        <v>5.582880434782609E-2</v>
      </c>
      <c r="EG254" s="31">
        <f t="shared" si="84"/>
        <v>5.3771746694502437E-2</v>
      </c>
      <c r="EH254" s="31">
        <f t="shared" si="85"/>
        <v>5.5600549073438574E-2</v>
      </c>
      <c r="EI254" s="31">
        <f t="shared" si="86"/>
        <v>5.0904109589041097E-2</v>
      </c>
      <c r="EJ254" s="31">
        <f t="shared" si="87"/>
        <v>5.2664335664335662E-2</v>
      </c>
      <c r="EK254" s="31">
        <f t="shared" si="88"/>
        <v>5.1194244604316548E-2</v>
      </c>
      <c r="EL254" s="31">
        <f t="shared" si="89"/>
        <v>5.4122807017543857E-2</v>
      </c>
      <c r="EM254" s="31">
        <f t="shared" si="90"/>
        <v>5.3411513859275055E-2</v>
      </c>
      <c r="EN254" s="31">
        <f t="shared" si="91"/>
        <v>5.6741102581995814E-2</v>
      </c>
      <c r="EO254" s="31">
        <f t="shared" si="92"/>
        <v>6.2435197817189633E-2</v>
      </c>
      <c r="EP254" s="31">
        <f t="shared" si="93"/>
        <v>7.8478854024556621E-2</v>
      </c>
      <c r="EQ254" s="31">
        <f t="shared" si="94"/>
        <v>8.0796398891966756E-2</v>
      </c>
      <c r="ER254" s="31">
        <f t="shared" si="95"/>
        <v>8.8073916133617633E-2</v>
      </c>
      <c r="ES254" s="31">
        <f t="shared" si="96"/>
        <v>8.9821173104434909E-2</v>
      </c>
      <c r="ET254" s="31">
        <f t="shared" si="97"/>
        <v>9.0121428571428575E-2</v>
      </c>
      <c r="EU254" s="31">
        <f t="shared" si="98"/>
        <v>8.1768953068592054E-2</v>
      </c>
      <c r="EV254" s="31">
        <f t="shared" si="99"/>
        <v>8.2661870503597121E-2</v>
      </c>
      <c r="EW254" s="31">
        <f t="shared" si="100"/>
        <v>8.2821606254442071E-2</v>
      </c>
      <c r="EX254" s="31">
        <f t="shared" si="101"/>
        <v>9.197818181818182E-2</v>
      </c>
      <c r="EY254" s="31">
        <f t="shared" si="102"/>
        <v>9.1021126760563384E-2</v>
      </c>
      <c r="EZ254" s="31">
        <f t="shared" si="103"/>
        <v>9.419710544452102E-2</v>
      </c>
      <c r="FA254" s="31">
        <f t="shared" si="104"/>
        <v>8.9755775577557761E-2</v>
      </c>
      <c r="FB254" s="50">
        <f t="shared" si="105"/>
        <v>9.5243348475016226E-2</v>
      </c>
      <c r="FC254" s="50">
        <f t="shared" si="106"/>
        <v>9.1361867704280161E-2</v>
      </c>
      <c r="FD254" s="50">
        <f t="shared" si="107"/>
        <v>8.7477763659466329E-2</v>
      </c>
    </row>
    <row r="255" spans="1:160" ht="15" x14ac:dyDescent="0.25">
      <c r="A255" s="17" t="s">
        <v>300</v>
      </c>
      <c r="B255" s="19">
        <v>7735</v>
      </c>
      <c r="C255" s="19">
        <v>7911</v>
      </c>
      <c r="D255" s="19">
        <v>7957</v>
      </c>
      <c r="E255" s="19">
        <v>7887</v>
      </c>
      <c r="F255" s="19">
        <v>7696</v>
      </c>
      <c r="G255" s="19">
        <v>7785</v>
      </c>
      <c r="H255" s="19">
        <v>8044</v>
      </c>
      <c r="I255" s="19">
        <v>8704</v>
      </c>
      <c r="J255" s="19">
        <v>9100</v>
      </c>
      <c r="K255" s="19">
        <v>9258</v>
      </c>
      <c r="L255" s="19">
        <v>9201</v>
      </c>
      <c r="M255" s="19">
        <v>9074</v>
      </c>
      <c r="N255" s="19">
        <v>8962</v>
      </c>
      <c r="O255" s="19">
        <v>9080</v>
      </c>
      <c r="P255" s="19">
        <v>9396</v>
      </c>
      <c r="Q255" s="19">
        <v>9069</v>
      </c>
      <c r="R255" s="19">
        <v>8838</v>
      </c>
      <c r="S255" s="19">
        <v>8662</v>
      </c>
      <c r="T255" s="19">
        <v>8664</v>
      </c>
      <c r="U255" s="19">
        <v>9353</v>
      </c>
      <c r="V255" s="19">
        <v>9783</v>
      </c>
      <c r="W255" s="19">
        <v>9680</v>
      </c>
      <c r="X255" s="19">
        <v>9064</v>
      </c>
      <c r="Y255" s="19">
        <v>8679</v>
      </c>
      <c r="Z255" s="19">
        <v>8220</v>
      </c>
      <c r="AA255" s="19">
        <v>8296</v>
      </c>
      <c r="AB255" s="19">
        <v>8080</v>
      </c>
      <c r="AC255" s="19">
        <v>7628</v>
      </c>
      <c r="AD255" s="19">
        <v>7348</v>
      </c>
      <c r="AE255" s="19">
        <v>7099</v>
      </c>
      <c r="AF255" s="19">
        <v>7193</v>
      </c>
      <c r="AG255" s="19">
        <v>7712</v>
      </c>
      <c r="AH255" s="19">
        <v>8030</v>
      </c>
      <c r="AI255" s="19">
        <v>8033</v>
      </c>
      <c r="AJ255" s="19">
        <v>8159</v>
      </c>
      <c r="AK255" s="19">
        <v>7945</v>
      </c>
      <c r="AL255" s="19">
        <v>7969</v>
      </c>
      <c r="AM255" s="19">
        <v>8385</v>
      </c>
      <c r="AN255" s="19">
        <v>9156</v>
      </c>
      <c r="AO255" s="19">
        <v>9505</v>
      </c>
      <c r="AP255" s="19">
        <v>9675</v>
      </c>
      <c r="AQ255" s="19">
        <v>10825</v>
      </c>
      <c r="AR255" s="19">
        <v>12141</v>
      </c>
      <c r="AS255" s="19">
        <v>13694</v>
      </c>
      <c r="AT255" s="19">
        <v>15924</v>
      </c>
      <c r="AU255" s="19">
        <v>16575</v>
      </c>
      <c r="AV255" s="19">
        <v>16962</v>
      </c>
      <c r="AW255" s="19">
        <v>16797</v>
      </c>
      <c r="AX255" s="19">
        <v>16299</v>
      </c>
      <c r="AY255" s="19">
        <v>16435</v>
      </c>
      <c r="AZ255" s="19">
        <v>16667</v>
      </c>
      <c r="BA255" s="19">
        <v>16643</v>
      </c>
      <c r="BB255" s="19">
        <v>16413</v>
      </c>
      <c r="BC255" s="19">
        <v>16345</v>
      </c>
      <c r="BD255" s="19">
        <v>16510</v>
      </c>
      <c r="BE255" s="19">
        <v>17259</v>
      </c>
      <c r="BF255" s="19">
        <v>17456</v>
      </c>
      <c r="BG255" s="19">
        <v>16905</v>
      </c>
      <c r="BH255" s="19">
        <v>16382</v>
      </c>
      <c r="BI255" s="19">
        <v>15476</v>
      </c>
      <c r="BJ255" s="19">
        <v>14526</v>
      </c>
      <c r="BK255" s="19">
        <v>14365</v>
      </c>
      <c r="BL255" s="19">
        <v>14499</v>
      </c>
      <c r="BM255" s="19">
        <v>14268</v>
      </c>
      <c r="BN255" s="19">
        <v>14033</v>
      </c>
      <c r="BO255" s="19">
        <v>14001</v>
      </c>
      <c r="BP255" s="19">
        <v>14503</v>
      </c>
      <c r="BQ255" s="19">
        <v>15270</v>
      </c>
      <c r="BR255" s="19">
        <v>15657</v>
      </c>
      <c r="BS255" s="19">
        <v>15790</v>
      </c>
      <c r="BT255" s="19">
        <v>15985</v>
      </c>
      <c r="BU255" s="19">
        <v>15727</v>
      </c>
      <c r="BV255" s="19">
        <v>15721</v>
      </c>
      <c r="BW255" s="19">
        <v>16299</v>
      </c>
      <c r="BX255" s="19">
        <v>16601</v>
      </c>
      <c r="BY255" s="19">
        <v>16577</v>
      </c>
      <c r="BZ255" s="19">
        <v>16348</v>
      </c>
      <c r="CA255" s="19">
        <v>16463</v>
      </c>
      <c r="CB255" s="19">
        <v>16841</v>
      </c>
      <c r="CC255" s="19">
        <v>17956</v>
      </c>
      <c r="CD255" s="19">
        <v>18367</v>
      </c>
      <c r="CE255" s="19">
        <v>18158</v>
      </c>
      <c r="CF255" s="19">
        <v>17712</v>
      </c>
      <c r="CG255" s="19">
        <v>17356</v>
      </c>
      <c r="CH255" s="49">
        <v>16720</v>
      </c>
      <c r="CI255" s="49">
        <v>16873</v>
      </c>
      <c r="CJ255" s="49">
        <v>16725</v>
      </c>
      <c r="CK255" s="49">
        <v>16499</v>
      </c>
      <c r="CL255" s="49">
        <v>16110</v>
      </c>
      <c r="CM255" s="49">
        <v>16131</v>
      </c>
      <c r="CN255" s="49">
        <v>16014</v>
      </c>
      <c r="CO255" s="17" t="s">
        <v>300</v>
      </c>
      <c r="CT255" t="s">
        <v>301</v>
      </c>
      <c r="CV255" t="s">
        <v>300</v>
      </c>
      <c r="CX255">
        <v>375800</v>
      </c>
      <c r="CY255">
        <v>374400</v>
      </c>
      <c r="CZ255">
        <v>375700</v>
      </c>
      <c r="DA255">
        <v>378000</v>
      </c>
      <c r="DB255">
        <v>375500</v>
      </c>
      <c r="DC255">
        <v>377900</v>
      </c>
      <c r="DD255">
        <v>379700</v>
      </c>
      <c r="DE255">
        <v>383800</v>
      </c>
      <c r="DF255">
        <v>383900</v>
      </c>
      <c r="DG255">
        <v>382000</v>
      </c>
      <c r="DH255">
        <v>381900</v>
      </c>
      <c r="DI255">
        <v>385400</v>
      </c>
      <c r="DJ255">
        <v>385600</v>
      </c>
      <c r="DK255">
        <v>390400</v>
      </c>
      <c r="DL255">
        <v>386100</v>
      </c>
      <c r="DM255">
        <v>383400</v>
      </c>
      <c r="DN255">
        <v>386100</v>
      </c>
      <c r="DO255">
        <v>386600</v>
      </c>
      <c r="DP255">
        <v>389400</v>
      </c>
      <c r="DQ255">
        <v>386300</v>
      </c>
      <c r="DR255">
        <v>379600</v>
      </c>
      <c r="DS255">
        <v>379100</v>
      </c>
      <c r="DT255">
        <v>379200</v>
      </c>
      <c r="DU255">
        <v>377100</v>
      </c>
      <c r="DV255">
        <v>382200</v>
      </c>
      <c r="DW255">
        <v>382200</v>
      </c>
      <c r="DX255">
        <v>386600</v>
      </c>
      <c r="DY255" s="19"/>
      <c r="DZ255" s="19"/>
      <c r="EA255" s="19"/>
      <c r="EB255" s="19"/>
      <c r="ED255" s="31">
        <f t="shared" si="81"/>
        <v>2.4635444385311334E-2</v>
      </c>
      <c r="EE255" s="31">
        <f t="shared" si="82"/>
        <v>2.3936965811965812E-2</v>
      </c>
      <c r="EF255" s="31">
        <f t="shared" si="83"/>
        <v>2.4138940644130955E-2</v>
      </c>
      <c r="EG255" s="31">
        <f t="shared" si="84"/>
        <v>2.2920634920634921E-2</v>
      </c>
      <c r="EH255" s="31">
        <f t="shared" si="85"/>
        <v>2.5778961384820241E-2</v>
      </c>
      <c r="EI255" s="31">
        <f t="shared" si="86"/>
        <v>2.1751786186821911E-2</v>
      </c>
      <c r="EJ255" s="31">
        <f t="shared" si="87"/>
        <v>2.0089544377139848E-2</v>
      </c>
      <c r="EK255" s="31">
        <f t="shared" si="88"/>
        <v>1.8741532047941635E-2</v>
      </c>
      <c r="EL255" s="31">
        <f t="shared" si="89"/>
        <v>2.092471997916124E-2</v>
      </c>
      <c r="EM255" s="31">
        <f t="shared" si="90"/>
        <v>2.0861256544502618E-2</v>
      </c>
      <c r="EN255" s="31">
        <f t="shared" si="91"/>
        <v>2.4888714323121237E-2</v>
      </c>
      <c r="EO255" s="31">
        <f t="shared" si="92"/>
        <v>3.1502335236118319E-2</v>
      </c>
      <c r="EP255" s="31">
        <f t="shared" si="93"/>
        <v>4.2984958506224066E-2</v>
      </c>
      <c r="EQ255" s="31">
        <f t="shared" si="94"/>
        <v>4.1749487704918035E-2</v>
      </c>
      <c r="ER255" s="31">
        <f t="shared" si="95"/>
        <v>4.3105413105413104E-2</v>
      </c>
      <c r="ES255" s="31">
        <f t="shared" si="96"/>
        <v>4.3062076160667713E-2</v>
      </c>
      <c r="ET255" s="31">
        <f t="shared" si="97"/>
        <v>4.3783993783993787E-2</v>
      </c>
      <c r="EU255" s="31">
        <f t="shared" si="98"/>
        <v>3.7573719606828766E-2</v>
      </c>
      <c r="EV255" s="31">
        <f t="shared" si="99"/>
        <v>3.6640986132511558E-2</v>
      </c>
      <c r="EW255" s="31">
        <f t="shared" si="100"/>
        <v>3.7543360082837172E-2</v>
      </c>
      <c r="EX255" s="31">
        <f t="shared" si="101"/>
        <v>4.1596417281348788E-2</v>
      </c>
      <c r="EY255" s="31">
        <f t="shared" si="102"/>
        <v>4.146926932207861E-2</v>
      </c>
      <c r="EZ255" s="31">
        <f t="shared" si="103"/>
        <v>4.3715717299578058E-2</v>
      </c>
      <c r="FA255" s="31">
        <f t="shared" si="104"/>
        <v>4.465924158048263E-2</v>
      </c>
      <c r="FB255" s="50">
        <f t="shared" si="105"/>
        <v>4.7509157509157511E-2</v>
      </c>
      <c r="FC255" s="50">
        <f t="shared" si="106"/>
        <v>4.3746729461015176E-2</v>
      </c>
      <c r="FD255" s="50">
        <f t="shared" si="107"/>
        <v>4.2677185721676149E-2</v>
      </c>
    </row>
    <row r="256" spans="1:160" ht="15" x14ac:dyDescent="0.25">
      <c r="A256" s="17" t="s">
        <v>301</v>
      </c>
      <c r="B256" s="19">
        <v>1507</v>
      </c>
      <c r="C256" s="19">
        <v>1510</v>
      </c>
      <c r="D256" s="19">
        <v>1581</v>
      </c>
      <c r="E256" s="19">
        <v>1539</v>
      </c>
      <c r="F256" s="19">
        <v>1534</v>
      </c>
      <c r="G256" s="19">
        <v>1593</v>
      </c>
      <c r="H256" s="19">
        <v>1639</v>
      </c>
      <c r="I256" s="19">
        <v>1845</v>
      </c>
      <c r="J256" s="19">
        <v>1900</v>
      </c>
      <c r="K256" s="19">
        <v>1933</v>
      </c>
      <c r="L256" s="19">
        <v>1952</v>
      </c>
      <c r="M256" s="19">
        <v>1918</v>
      </c>
      <c r="N256" s="19">
        <v>1905</v>
      </c>
      <c r="O256" s="19">
        <v>2039</v>
      </c>
      <c r="P256" s="19">
        <v>2094</v>
      </c>
      <c r="Q256" s="19">
        <v>2039</v>
      </c>
      <c r="R256" s="19">
        <v>1991</v>
      </c>
      <c r="S256" s="19">
        <v>1955</v>
      </c>
      <c r="T256" s="19">
        <v>1954</v>
      </c>
      <c r="U256" s="19">
        <v>2204</v>
      </c>
      <c r="V256" s="19">
        <v>2239</v>
      </c>
      <c r="W256" s="19">
        <v>2193</v>
      </c>
      <c r="X256" s="19">
        <v>2140</v>
      </c>
      <c r="Y256" s="19">
        <v>2069</v>
      </c>
      <c r="Z256" s="19">
        <v>1960</v>
      </c>
      <c r="AA256" s="19">
        <v>1931</v>
      </c>
      <c r="AB256" s="19">
        <v>2024</v>
      </c>
      <c r="AC256" s="19">
        <v>1955</v>
      </c>
      <c r="AD256" s="19">
        <v>1840</v>
      </c>
      <c r="AE256" s="19">
        <v>1795</v>
      </c>
      <c r="AF256" s="19">
        <v>1792</v>
      </c>
      <c r="AG256" s="19">
        <v>1868</v>
      </c>
      <c r="AH256" s="19">
        <v>1960</v>
      </c>
      <c r="AI256" s="19">
        <v>1912</v>
      </c>
      <c r="AJ256" s="19">
        <v>1864</v>
      </c>
      <c r="AK256" s="19">
        <v>1853</v>
      </c>
      <c r="AL256" s="19">
        <v>1900</v>
      </c>
      <c r="AM256" s="19">
        <v>2018</v>
      </c>
      <c r="AN256" s="19">
        <v>2183</v>
      </c>
      <c r="AO256" s="19">
        <v>2267</v>
      </c>
      <c r="AP256" s="19">
        <v>2299</v>
      </c>
      <c r="AQ256" s="19">
        <v>2448</v>
      </c>
      <c r="AR256" s="19">
        <v>2748</v>
      </c>
      <c r="AS256" s="19">
        <v>3147</v>
      </c>
      <c r="AT256" s="19">
        <v>3632</v>
      </c>
      <c r="AU256" s="19">
        <v>3740</v>
      </c>
      <c r="AV256" s="19">
        <v>3841</v>
      </c>
      <c r="AW256" s="19">
        <v>3900</v>
      </c>
      <c r="AX256" s="19">
        <v>3889</v>
      </c>
      <c r="AY256" s="19">
        <v>3968</v>
      </c>
      <c r="AZ256" s="19">
        <v>4013</v>
      </c>
      <c r="BA256" s="19">
        <v>3979</v>
      </c>
      <c r="BB256" s="19">
        <v>3844</v>
      </c>
      <c r="BC256" s="19">
        <v>3634</v>
      </c>
      <c r="BD256" s="19">
        <v>3652</v>
      </c>
      <c r="BE256" s="19">
        <v>3864</v>
      </c>
      <c r="BF256" s="19">
        <v>3855</v>
      </c>
      <c r="BG256" s="19">
        <v>3723</v>
      </c>
      <c r="BH256" s="19">
        <v>3655</v>
      </c>
      <c r="BI256" s="19">
        <v>3482</v>
      </c>
      <c r="BJ256" s="19">
        <v>3341</v>
      </c>
      <c r="BK256" s="19">
        <v>3202</v>
      </c>
      <c r="BL256" s="19">
        <v>3128</v>
      </c>
      <c r="BM256" s="19">
        <v>3166</v>
      </c>
      <c r="BN256" s="19">
        <v>2982</v>
      </c>
      <c r="BO256" s="19">
        <v>2969</v>
      </c>
      <c r="BP256" s="19">
        <v>3002</v>
      </c>
      <c r="BQ256" s="19">
        <v>3146</v>
      </c>
      <c r="BR256" s="19">
        <v>3171</v>
      </c>
      <c r="BS256" s="19">
        <v>3143</v>
      </c>
      <c r="BT256" s="19">
        <v>3209</v>
      </c>
      <c r="BU256" s="19">
        <v>3188</v>
      </c>
      <c r="BV256" s="19">
        <v>3086</v>
      </c>
      <c r="BW256" s="19">
        <v>3198</v>
      </c>
      <c r="BX256" s="19">
        <v>3236</v>
      </c>
      <c r="BY256" s="19">
        <v>3185</v>
      </c>
      <c r="BZ256" s="19">
        <v>3146</v>
      </c>
      <c r="CA256" s="19">
        <v>3018</v>
      </c>
      <c r="CB256" s="19">
        <v>2922</v>
      </c>
      <c r="CC256" s="19">
        <v>3146</v>
      </c>
      <c r="CD256" s="19">
        <v>3300</v>
      </c>
      <c r="CE256" s="19">
        <v>3170</v>
      </c>
      <c r="CF256" s="19">
        <v>3106</v>
      </c>
      <c r="CG256" s="19">
        <v>2969</v>
      </c>
      <c r="CH256" s="49">
        <v>2831</v>
      </c>
      <c r="CI256" s="49">
        <v>2861</v>
      </c>
      <c r="CJ256" s="49">
        <v>2866</v>
      </c>
      <c r="CK256" s="49">
        <v>2865</v>
      </c>
      <c r="CL256" s="49">
        <v>2825</v>
      </c>
      <c r="CM256" s="49">
        <v>2818</v>
      </c>
      <c r="CN256" s="49">
        <v>2778</v>
      </c>
      <c r="CO256" s="17" t="s">
        <v>301</v>
      </c>
      <c r="CT256" t="s">
        <v>302</v>
      </c>
      <c r="CV256" t="s">
        <v>301</v>
      </c>
      <c r="CX256">
        <v>60300</v>
      </c>
      <c r="CY256">
        <v>60800</v>
      </c>
      <c r="CZ256">
        <v>61400</v>
      </c>
      <c r="DA256">
        <v>60600</v>
      </c>
      <c r="DB256">
        <v>62200</v>
      </c>
      <c r="DC256">
        <v>62800</v>
      </c>
      <c r="DD256">
        <v>62700</v>
      </c>
      <c r="DE256">
        <v>61700</v>
      </c>
      <c r="DF256">
        <v>61400</v>
      </c>
      <c r="DG256">
        <v>62200</v>
      </c>
      <c r="DH256">
        <v>61400</v>
      </c>
      <c r="DI256">
        <v>63300</v>
      </c>
      <c r="DJ256">
        <v>61700</v>
      </c>
      <c r="DK256">
        <v>61400</v>
      </c>
      <c r="DL256">
        <v>61800</v>
      </c>
      <c r="DM256">
        <v>62400</v>
      </c>
      <c r="DN256">
        <v>61300</v>
      </c>
      <c r="DO256">
        <v>61200</v>
      </c>
      <c r="DP256">
        <v>60200</v>
      </c>
      <c r="DQ256">
        <v>58300</v>
      </c>
      <c r="DR256">
        <v>59900</v>
      </c>
      <c r="DS256">
        <v>60200</v>
      </c>
      <c r="DT256">
        <v>58600</v>
      </c>
      <c r="DU256">
        <v>59300</v>
      </c>
      <c r="DV256">
        <v>61500</v>
      </c>
      <c r="DW256">
        <v>60800</v>
      </c>
      <c r="DX256">
        <v>63100</v>
      </c>
      <c r="DY256" s="19"/>
      <c r="DZ256" s="19"/>
      <c r="EA256" s="19"/>
      <c r="EB256" s="19"/>
      <c r="ED256" s="31">
        <f t="shared" si="81"/>
        <v>3.2056384742951909E-2</v>
      </c>
      <c r="EE256" s="31">
        <f t="shared" si="82"/>
        <v>3.133223684210526E-2</v>
      </c>
      <c r="EF256" s="31">
        <f t="shared" si="83"/>
        <v>3.3208469055374591E-2</v>
      </c>
      <c r="EG256" s="31">
        <f t="shared" si="84"/>
        <v>3.2244224422442243E-2</v>
      </c>
      <c r="EH256" s="31">
        <f t="shared" si="85"/>
        <v>3.5257234726688104E-2</v>
      </c>
      <c r="EI256" s="31">
        <f t="shared" si="86"/>
        <v>3.1210191082802548E-2</v>
      </c>
      <c r="EJ256" s="31">
        <f t="shared" si="87"/>
        <v>3.1180223285486443E-2</v>
      </c>
      <c r="EK256" s="31">
        <f t="shared" si="88"/>
        <v>2.9043760129659642E-2</v>
      </c>
      <c r="EL256" s="31">
        <f t="shared" si="89"/>
        <v>3.1140065146579805E-2</v>
      </c>
      <c r="EM256" s="31">
        <f t="shared" si="90"/>
        <v>3.0546623794212219E-2</v>
      </c>
      <c r="EN256" s="31">
        <f t="shared" si="91"/>
        <v>3.692182410423453E-2</v>
      </c>
      <c r="EO256" s="31">
        <f t="shared" si="92"/>
        <v>4.3412322274881517E-2</v>
      </c>
      <c r="EP256" s="31">
        <f t="shared" si="93"/>
        <v>6.0615883306320908E-2</v>
      </c>
      <c r="EQ256" s="31">
        <f t="shared" si="94"/>
        <v>6.3338762214983718E-2</v>
      </c>
      <c r="ER256" s="31">
        <f t="shared" si="95"/>
        <v>6.4385113268608421E-2</v>
      </c>
      <c r="ES256" s="31">
        <f t="shared" si="96"/>
        <v>5.8525641025641027E-2</v>
      </c>
      <c r="ET256" s="31">
        <f t="shared" si="97"/>
        <v>6.0734094616639478E-2</v>
      </c>
      <c r="EU256" s="31">
        <f t="shared" si="98"/>
        <v>5.4591503267973858E-2</v>
      </c>
      <c r="EV256" s="31">
        <f t="shared" si="99"/>
        <v>5.259136212624585E-2</v>
      </c>
      <c r="EW256" s="31">
        <f t="shared" si="100"/>
        <v>5.1492281303602061E-2</v>
      </c>
      <c r="EX256" s="31">
        <f t="shared" si="101"/>
        <v>5.2470784641068448E-2</v>
      </c>
      <c r="EY256" s="31">
        <f t="shared" si="102"/>
        <v>5.1262458471760794E-2</v>
      </c>
      <c r="EZ256" s="31">
        <f t="shared" si="103"/>
        <v>5.4351535836177474E-2</v>
      </c>
      <c r="FA256" s="31">
        <f t="shared" si="104"/>
        <v>4.9274873524451937E-2</v>
      </c>
      <c r="FB256" s="50">
        <f t="shared" si="105"/>
        <v>5.1544715447154471E-2</v>
      </c>
      <c r="FC256" s="50">
        <f t="shared" si="106"/>
        <v>4.65625E-2</v>
      </c>
      <c r="FD256" s="50">
        <f t="shared" si="107"/>
        <v>4.5404120443740092E-2</v>
      </c>
    </row>
    <row r="257" spans="1:160" ht="15" x14ac:dyDescent="0.25">
      <c r="A257" s="17" t="s">
        <v>302</v>
      </c>
      <c r="B257" s="19">
        <v>565</v>
      </c>
      <c r="C257" s="19">
        <v>571</v>
      </c>
      <c r="D257" s="19">
        <v>596</v>
      </c>
      <c r="E257" s="19">
        <v>607</v>
      </c>
      <c r="F257" s="19">
        <v>608</v>
      </c>
      <c r="G257" s="19">
        <v>625</v>
      </c>
      <c r="H257" s="19">
        <v>642</v>
      </c>
      <c r="I257" s="19">
        <v>663</v>
      </c>
      <c r="J257" s="19">
        <v>635</v>
      </c>
      <c r="K257" s="19">
        <v>634</v>
      </c>
      <c r="L257" s="19">
        <v>622</v>
      </c>
      <c r="M257" s="19">
        <v>598</v>
      </c>
      <c r="N257" s="19">
        <v>573</v>
      </c>
      <c r="O257" s="19">
        <v>600</v>
      </c>
      <c r="P257" s="19">
        <v>665</v>
      </c>
      <c r="Q257" s="19">
        <v>624</v>
      </c>
      <c r="R257" s="19">
        <v>604</v>
      </c>
      <c r="S257" s="19">
        <v>582</v>
      </c>
      <c r="T257" s="19">
        <v>569</v>
      </c>
      <c r="U257" s="19">
        <v>609</v>
      </c>
      <c r="V257" s="19">
        <v>612</v>
      </c>
      <c r="W257" s="19">
        <v>571</v>
      </c>
      <c r="X257" s="19">
        <v>585</v>
      </c>
      <c r="Y257" s="19">
        <v>600</v>
      </c>
      <c r="Z257" s="19">
        <v>574</v>
      </c>
      <c r="AA257" s="19">
        <v>582</v>
      </c>
      <c r="AB257" s="19">
        <v>631</v>
      </c>
      <c r="AC257" s="19">
        <v>544</v>
      </c>
      <c r="AD257" s="19">
        <v>514</v>
      </c>
      <c r="AE257" s="19">
        <v>478</v>
      </c>
      <c r="AF257" s="19">
        <v>460</v>
      </c>
      <c r="AG257" s="19">
        <v>491</v>
      </c>
      <c r="AH257" s="19">
        <v>485</v>
      </c>
      <c r="AI257" s="19">
        <v>512</v>
      </c>
      <c r="AJ257" s="19">
        <v>495</v>
      </c>
      <c r="AK257" s="19">
        <v>501</v>
      </c>
      <c r="AL257" s="19">
        <v>542</v>
      </c>
      <c r="AM257" s="19">
        <v>585</v>
      </c>
      <c r="AN257" s="19">
        <v>600</v>
      </c>
      <c r="AO257" s="19">
        <v>602</v>
      </c>
      <c r="AP257" s="19">
        <v>607</v>
      </c>
      <c r="AQ257" s="19">
        <v>667</v>
      </c>
      <c r="AR257" s="19">
        <v>727</v>
      </c>
      <c r="AS257" s="19">
        <v>832</v>
      </c>
      <c r="AT257" s="19">
        <v>956</v>
      </c>
      <c r="AU257" s="19">
        <v>1011</v>
      </c>
      <c r="AV257" s="19">
        <v>1094</v>
      </c>
      <c r="AW257" s="19">
        <v>1104</v>
      </c>
      <c r="AX257" s="19">
        <v>1108</v>
      </c>
      <c r="AY257" s="19">
        <v>1150</v>
      </c>
      <c r="AZ257" s="19">
        <v>1167</v>
      </c>
      <c r="BA257" s="19">
        <v>1145</v>
      </c>
      <c r="BB257" s="19">
        <v>1122</v>
      </c>
      <c r="BC257" s="19">
        <v>1047</v>
      </c>
      <c r="BD257" s="19">
        <v>999</v>
      </c>
      <c r="BE257" s="19">
        <v>1089</v>
      </c>
      <c r="BF257" s="19">
        <v>1098</v>
      </c>
      <c r="BG257" s="19">
        <v>1102</v>
      </c>
      <c r="BH257" s="19">
        <v>1075</v>
      </c>
      <c r="BI257" s="19">
        <v>1010</v>
      </c>
      <c r="BJ257" s="19">
        <v>959</v>
      </c>
      <c r="BK257" s="19">
        <v>970</v>
      </c>
      <c r="BL257" s="19">
        <v>938</v>
      </c>
      <c r="BM257" s="19">
        <v>903</v>
      </c>
      <c r="BN257" s="19">
        <v>852</v>
      </c>
      <c r="BO257" s="19">
        <v>801</v>
      </c>
      <c r="BP257" s="19">
        <v>823</v>
      </c>
      <c r="BQ257" s="19">
        <v>877</v>
      </c>
      <c r="BR257" s="19">
        <v>899</v>
      </c>
      <c r="BS257" s="19">
        <v>882</v>
      </c>
      <c r="BT257" s="19">
        <v>883</v>
      </c>
      <c r="BU257" s="19">
        <v>878</v>
      </c>
      <c r="BV257" s="19">
        <v>904</v>
      </c>
      <c r="BW257" s="19">
        <v>980</v>
      </c>
      <c r="BX257" s="19">
        <v>975</v>
      </c>
      <c r="BY257" s="19">
        <v>966</v>
      </c>
      <c r="BZ257" s="19">
        <v>946</v>
      </c>
      <c r="CA257" s="19">
        <v>953</v>
      </c>
      <c r="CB257" s="19">
        <v>969</v>
      </c>
      <c r="CC257" s="19">
        <v>980</v>
      </c>
      <c r="CD257" s="19">
        <v>1011</v>
      </c>
      <c r="CE257" s="19">
        <v>1026</v>
      </c>
      <c r="CF257" s="19">
        <v>1021</v>
      </c>
      <c r="CG257" s="19">
        <v>975</v>
      </c>
      <c r="CH257" s="49">
        <v>944</v>
      </c>
      <c r="CI257" s="49">
        <v>978</v>
      </c>
      <c r="CJ257" s="49">
        <v>959</v>
      </c>
      <c r="CK257" s="49">
        <v>958</v>
      </c>
      <c r="CL257" s="49">
        <v>941</v>
      </c>
      <c r="CM257" s="49">
        <v>917</v>
      </c>
      <c r="CN257" s="49">
        <v>907</v>
      </c>
      <c r="CO257" s="17" t="s">
        <v>302</v>
      </c>
      <c r="CT257" t="s">
        <v>303</v>
      </c>
      <c r="CV257" t="s">
        <v>302</v>
      </c>
      <c r="CX257">
        <v>28100</v>
      </c>
      <c r="CY257">
        <v>28100</v>
      </c>
      <c r="CZ257">
        <v>29100</v>
      </c>
      <c r="DA257">
        <v>30500</v>
      </c>
      <c r="DB257">
        <v>29700</v>
      </c>
      <c r="DC257">
        <v>30400</v>
      </c>
      <c r="DD257">
        <v>29300</v>
      </c>
      <c r="DE257">
        <v>29800</v>
      </c>
      <c r="DF257">
        <v>29400</v>
      </c>
      <c r="DG257">
        <v>29000</v>
      </c>
      <c r="DH257">
        <v>29100</v>
      </c>
      <c r="DI257">
        <v>30500</v>
      </c>
      <c r="DJ257">
        <v>30800</v>
      </c>
      <c r="DK257">
        <v>29200</v>
      </c>
      <c r="DL257">
        <v>28300</v>
      </c>
      <c r="DM257">
        <v>28000</v>
      </c>
      <c r="DN257">
        <v>27900</v>
      </c>
      <c r="DO257">
        <v>30100</v>
      </c>
      <c r="DP257">
        <v>29800</v>
      </c>
      <c r="DQ257">
        <v>29600</v>
      </c>
      <c r="DR257">
        <v>29100</v>
      </c>
      <c r="DS257">
        <v>28800</v>
      </c>
      <c r="DT257">
        <v>31300</v>
      </c>
      <c r="DU257">
        <v>30400</v>
      </c>
      <c r="DV257">
        <v>31200</v>
      </c>
      <c r="DW257">
        <v>29800</v>
      </c>
      <c r="DX257">
        <v>28700</v>
      </c>
      <c r="DY257" s="19"/>
      <c r="DZ257" s="19"/>
      <c r="EA257" s="19"/>
      <c r="EB257" s="19"/>
      <c r="ED257" s="31">
        <f t="shared" si="81"/>
        <v>2.2562277580071174E-2</v>
      </c>
      <c r="EE257" s="31">
        <f t="shared" si="82"/>
        <v>2.0391459074733095E-2</v>
      </c>
      <c r="EF257" s="31">
        <f t="shared" si="83"/>
        <v>2.1443298969072166E-2</v>
      </c>
      <c r="EG257" s="31">
        <f t="shared" si="84"/>
        <v>1.8655737704918032E-2</v>
      </c>
      <c r="EH257" s="31">
        <f t="shared" si="85"/>
        <v>1.9225589225589226E-2</v>
      </c>
      <c r="EI257" s="31">
        <f t="shared" si="86"/>
        <v>1.8881578947368419E-2</v>
      </c>
      <c r="EJ257" s="31">
        <f t="shared" si="87"/>
        <v>1.8566552901023891E-2</v>
      </c>
      <c r="EK257" s="31">
        <f t="shared" si="88"/>
        <v>1.5436241610738255E-2</v>
      </c>
      <c r="EL257" s="31">
        <f t="shared" si="89"/>
        <v>1.7414965986394557E-2</v>
      </c>
      <c r="EM257" s="31">
        <f t="shared" si="90"/>
        <v>1.8689655172413795E-2</v>
      </c>
      <c r="EN257" s="31">
        <f t="shared" si="91"/>
        <v>2.0687285223367699E-2</v>
      </c>
      <c r="EO257" s="31">
        <f t="shared" si="92"/>
        <v>2.3836065573770493E-2</v>
      </c>
      <c r="EP257" s="31">
        <f t="shared" si="93"/>
        <v>3.2824675324675326E-2</v>
      </c>
      <c r="EQ257" s="31">
        <f t="shared" si="94"/>
        <v>3.7945205479452057E-2</v>
      </c>
      <c r="ER257" s="31">
        <f t="shared" si="95"/>
        <v>4.0459363957597173E-2</v>
      </c>
      <c r="ES257" s="31">
        <f t="shared" si="96"/>
        <v>3.5678571428571428E-2</v>
      </c>
      <c r="ET257" s="31">
        <f t="shared" si="97"/>
        <v>3.9498207885304656E-2</v>
      </c>
      <c r="EU257" s="31">
        <f t="shared" si="98"/>
        <v>3.1860465116279067E-2</v>
      </c>
      <c r="EV257" s="31">
        <f t="shared" si="99"/>
        <v>3.0302013422818793E-2</v>
      </c>
      <c r="EW257" s="31">
        <f t="shared" si="100"/>
        <v>2.7804054054054055E-2</v>
      </c>
      <c r="EX257" s="31">
        <f t="shared" si="101"/>
        <v>3.0309278350515462E-2</v>
      </c>
      <c r="EY257" s="31">
        <f t="shared" si="102"/>
        <v>3.138888888888889E-2</v>
      </c>
      <c r="EZ257" s="31">
        <f t="shared" si="103"/>
        <v>3.0862619808306711E-2</v>
      </c>
      <c r="FA257" s="31">
        <f t="shared" si="104"/>
        <v>3.1875000000000001E-2</v>
      </c>
      <c r="FB257" s="50">
        <f t="shared" si="105"/>
        <v>3.2884615384615387E-2</v>
      </c>
      <c r="FC257" s="50">
        <f t="shared" si="106"/>
        <v>3.1677852348993292E-2</v>
      </c>
      <c r="FD257" s="50">
        <f t="shared" si="107"/>
        <v>3.3379790940766547E-2</v>
      </c>
    </row>
    <row r="258" spans="1:160" ht="15" x14ac:dyDescent="0.25">
      <c r="A258" s="17" t="s">
        <v>303</v>
      </c>
      <c r="B258" s="19">
        <v>3346</v>
      </c>
      <c r="C258" s="19">
        <v>3405</v>
      </c>
      <c r="D258" s="19">
        <v>3469</v>
      </c>
      <c r="E258" s="19">
        <v>3371</v>
      </c>
      <c r="F258" s="19">
        <v>3041</v>
      </c>
      <c r="G258" s="19">
        <v>3028</v>
      </c>
      <c r="H258" s="19">
        <v>3108</v>
      </c>
      <c r="I258" s="19">
        <v>3406</v>
      </c>
      <c r="J258" s="19">
        <v>3718</v>
      </c>
      <c r="K258" s="19">
        <v>3854</v>
      </c>
      <c r="L258" s="19">
        <v>4205</v>
      </c>
      <c r="M258" s="19">
        <v>3982</v>
      </c>
      <c r="N258" s="19">
        <v>4224</v>
      </c>
      <c r="O258" s="19">
        <v>3990</v>
      </c>
      <c r="P258" s="19">
        <v>4192</v>
      </c>
      <c r="Q258" s="19">
        <v>4018</v>
      </c>
      <c r="R258" s="19">
        <v>4114</v>
      </c>
      <c r="S258" s="19">
        <v>3895</v>
      </c>
      <c r="T258" s="19">
        <v>4012</v>
      </c>
      <c r="U258" s="19">
        <v>4069</v>
      </c>
      <c r="V258" s="19">
        <v>4170</v>
      </c>
      <c r="W258" s="19">
        <v>4218</v>
      </c>
      <c r="X258" s="19">
        <v>4306</v>
      </c>
      <c r="Y258" s="19">
        <v>4198</v>
      </c>
      <c r="Z258" s="19">
        <v>3985</v>
      </c>
      <c r="AA258" s="19">
        <v>4068</v>
      </c>
      <c r="AB258" s="19">
        <v>4170</v>
      </c>
      <c r="AC258" s="19">
        <v>4209</v>
      </c>
      <c r="AD258" s="19">
        <v>3704</v>
      </c>
      <c r="AE258" s="19">
        <v>3632</v>
      </c>
      <c r="AF258" s="19">
        <v>3580</v>
      </c>
      <c r="AG258" s="19">
        <v>3897</v>
      </c>
      <c r="AH258" s="19">
        <v>3934</v>
      </c>
      <c r="AI258" s="19">
        <v>3976</v>
      </c>
      <c r="AJ258" s="19">
        <v>4222</v>
      </c>
      <c r="AK258" s="19">
        <v>4118</v>
      </c>
      <c r="AL258" s="19">
        <v>4157</v>
      </c>
      <c r="AM258" s="19">
        <v>4323</v>
      </c>
      <c r="AN258" s="19">
        <v>4521</v>
      </c>
      <c r="AO258" s="19">
        <v>4550</v>
      </c>
      <c r="AP258" s="19">
        <v>4474</v>
      </c>
      <c r="AQ258" s="19">
        <v>4646</v>
      </c>
      <c r="AR258" s="19">
        <v>5046</v>
      </c>
      <c r="AS258" s="19">
        <v>5655</v>
      </c>
      <c r="AT258" s="19">
        <v>6447</v>
      </c>
      <c r="AU258" s="19">
        <v>6763</v>
      </c>
      <c r="AV258" s="19">
        <v>6926</v>
      </c>
      <c r="AW258" s="19">
        <v>6786</v>
      </c>
      <c r="AX258" s="19">
        <v>6750</v>
      </c>
      <c r="AY258" s="19">
        <v>7015</v>
      </c>
      <c r="AZ258" s="19">
        <v>7206</v>
      </c>
      <c r="BA258" s="19">
        <v>7356</v>
      </c>
      <c r="BB258" s="19">
        <v>7177</v>
      </c>
      <c r="BC258" s="19">
        <v>6896</v>
      </c>
      <c r="BD258" s="19">
        <v>6886</v>
      </c>
      <c r="BE258" s="19">
        <v>7582</v>
      </c>
      <c r="BF258" s="19">
        <v>7603</v>
      </c>
      <c r="BG258" s="19">
        <v>7371</v>
      </c>
      <c r="BH258" s="19">
        <v>7186</v>
      </c>
      <c r="BI258" s="19">
        <v>6736</v>
      </c>
      <c r="BJ258" s="19">
        <v>6504</v>
      </c>
      <c r="BK258" s="19">
        <v>6480</v>
      </c>
      <c r="BL258" s="19">
        <v>6659</v>
      </c>
      <c r="BM258" s="19">
        <v>6627</v>
      </c>
      <c r="BN258" s="19">
        <v>6302</v>
      </c>
      <c r="BO258" s="19">
        <v>6299</v>
      </c>
      <c r="BP258" s="19">
        <v>6271</v>
      </c>
      <c r="BQ258" s="19">
        <v>6796</v>
      </c>
      <c r="BR258" s="19">
        <v>6983</v>
      </c>
      <c r="BS258" s="19">
        <v>6939</v>
      </c>
      <c r="BT258" s="19">
        <v>6948</v>
      </c>
      <c r="BU258" s="19">
        <v>6992</v>
      </c>
      <c r="BV258" s="19">
        <v>7049</v>
      </c>
      <c r="BW258" s="19">
        <v>7187</v>
      </c>
      <c r="BX258" s="19">
        <v>7595</v>
      </c>
      <c r="BY258" s="19">
        <v>7692</v>
      </c>
      <c r="BZ258" s="19">
        <v>7569</v>
      </c>
      <c r="CA258" s="19">
        <v>7442</v>
      </c>
      <c r="CB258" s="19">
        <v>7469</v>
      </c>
      <c r="CC258" s="19">
        <v>8115</v>
      </c>
      <c r="CD258" s="19">
        <v>8234</v>
      </c>
      <c r="CE258" s="19">
        <v>8127</v>
      </c>
      <c r="CF258" s="19">
        <v>7965</v>
      </c>
      <c r="CG258" s="19">
        <v>7911</v>
      </c>
      <c r="CH258" s="49">
        <v>7747</v>
      </c>
      <c r="CI258" s="49">
        <v>7936</v>
      </c>
      <c r="CJ258" s="49">
        <v>8065</v>
      </c>
      <c r="CK258" s="49">
        <v>8039</v>
      </c>
      <c r="CL258" s="49">
        <v>7952</v>
      </c>
      <c r="CM258" s="49">
        <v>7732</v>
      </c>
      <c r="CN258" s="49">
        <v>7576</v>
      </c>
      <c r="CO258" s="17" t="s">
        <v>303</v>
      </c>
      <c r="CT258" t="s">
        <v>304</v>
      </c>
      <c r="CV258" t="s">
        <v>303</v>
      </c>
      <c r="CX258">
        <v>104500</v>
      </c>
      <c r="CY258">
        <v>102400</v>
      </c>
      <c r="CZ258">
        <v>100400</v>
      </c>
      <c r="DA258">
        <v>99200</v>
      </c>
      <c r="DB258">
        <v>97900</v>
      </c>
      <c r="DC258">
        <v>98700</v>
      </c>
      <c r="DD258">
        <v>100300</v>
      </c>
      <c r="DE258">
        <v>101000</v>
      </c>
      <c r="DF258">
        <v>100300</v>
      </c>
      <c r="DG258">
        <v>99900</v>
      </c>
      <c r="DH258">
        <v>99300</v>
      </c>
      <c r="DI258">
        <v>98800</v>
      </c>
      <c r="DJ258">
        <v>99900</v>
      </c>
      <c r="DK258">
        <v>100200</v>
      </c>
      <c r="DL258">
        <v>101000</v>
      </c>
      <c r="DM258">
        <v>99900</v>
      </c>
      <c r="DN258">
        <v>102100</v>
      </c>
      <c r="DO258">
        <v>102900</v>
      </c>
      <c r="DP258">
        <v>102300</v>
      </c>
      <c r="DQ258">
        <v>103400</v>
      </c>
      <c r="DR258">
        <v>102400</v>
      </c>
      <c r="DS258">
        <v>100800</v>
      </c>
      <c r="DT258">
        <v>99500</v>
      </c>
      <c r="DU258">
        <v>100200</v>
      </c>
      <c r="DV258">
        <v>98700</v>
      </c>
      <c r="DW258">
        <v>99900</v>
      </c>
      <c r="DX258">
        <v>100800</v>
      </c>
      <c r="DY258" s="19"/>
      <c r="DZ258" s="19"/>
      <c r="EA258" s="19"/>
      <c r="EB258" s="19"/>
      <c r="ED258" s="31">
        <f t="shared" si="81"/>
        <v>3.6880382775119618E-2</v>
      </c>
      <c r="EE258" s="31">
        <f t="shared" si="82"/>
        <v>4.1250000000000002E-2</v>
      </c>
      <c r="EF258" s="31">
        <f t="shared" si="83"/>
        <v>4.0019920318725102E-2</v>
      </c>
      <c r="EG258" s="31">
        <f t="shared" si="84"/>
        <v>4.0443548387096774E-2</v>
      </c>
      <c r="EH258" s="31">
        <f t="shared" si="85"/>
        <v>4.3084780388151174E-2</v>
      </c>
      <c r="EI258" s="31">
        <f t="shared" si="86"/>
        <v>4.0374873353596755E-2</v>
      </c>
      <c r="EJ258" s="31">
        <f t="shared" si="87"/>
        <v>4.1964107676969092E-2</v>
      </c>
      <c r="EK258" s="31">
        <f t="shared" si="88"/>
        <v>3.5445544554455442E-2</v>
      </c>
      <c r="EL258" s="31">
        <f t="shared" si="89"/>
        <v>3.9641076769690926E-2</v>
      </c>
      <c r="EM258" s="31">
        <f t="shared" si="90"/>
        <v>4.1611611611611608E-2</v>
      </c>
      <c r="EN258" s="31">
        <f t="shared" si="91"/>
        <v>4.5820745216515607E-2</v>
      </c>
      <c r="EO258" s="31">
        <f t="shared" si="92"/>
        <v>5.1072874493927126E-2</v>
      </c>
      <c r="EP258" s="31">
        <f t="shared" si="93"/>
        <v>6.7697697697697692E-2</v>
      </c>
      <c r="EQ258" s="31">
        <f t="shared" si="94"/>
        <v>6.7365269461077848E-2</v>
      </c>
      <c r="ER258" s="31">
        <f t="shared" si="95"/>
        <v>7.2831683168316827E-2</v>
      </c>
      <c r="ES258" s="31">
        <f t="shared" si="96"/>
        <v>6.8928928928928934E-2</v>
      </c>
      <c r="ET258" s="31">
        <f t="shared" si="97"/>
        <v>7.2193927522037224E-2</v>
      </c>
      <c r="EU258" s="31">
        <f t="shared" si="98"/>
        <v>6.3206997084548106E-2</v>
      </c>
      <c r="EV258" s="31">
        <f t="shared" si="99"/>
        <v>6.4780058651026387E-2</v>
      </c>
      <c r="EW258" s="31">
        <f t="shared" si="100"/>
        <v>6.0647969052224374E-2</v>
      </c>
      <c r="EX258" s="31">
        <f t="shared" si="101"/>
        <v>6.7763671875000001E-2</v>
      </c>
      <c r="EY258" s="31">
        <f t="shared" si="102"/>
        <v>6.9930555555555551E-2</v>
      </c>
      <c r="EZ258" s="31">
        <f t="shared" si="103"/>
        <v>7.7306532663316579E-2</v>
      </c>
      <c r="FA258" s="31">
        <f t="shared" si="104"/>
        <v>7.4540918163672656E-2</v>
      </c>
      <c r="FB258" s="50">
        <f t="shared" si="105"/>
        <v>8.2340425531914896E-2</v>
      </c>
      <c r="FC258" s="50">
        <f t="shared" si="106"/>
        <v>7.7547547547547543E-2</v>
      </c>
      <c r="FD258" s="50">
        <f t="shared" si="107"/>
        <v>7.975198412698413E-2</v>
      </c>
    </row>
    <row r="259" spans="1:160" ht="15" x14ac:dyDescent="0.25">
      <c r="A259" s="17" t="s">
        <v>304</v>
      </c>
      <c r="B259" s="19">
        <v>156</v>
      </c>
      <c r="C259" s="19">
        <v>148</v>
      </c>
      <c r="D259" s="19">
        <v>140</v>
      </c>
      <c r="E259" s="19">
        <v>132</v>
      </c>
      <c r="F259" s="19">
        <v>138</v>
      </c>
      <c r="G259" s="19">
        <v>151</v>
      </c>
      <c r="H259" s="19">
        <v>166</v>
      </c>
      <c r="I259" s="19">
        <v>168</v>
      </c>
      <c r="J259" s="19">
        <v>177</v>
      </c>
      <c r="K259" s="19">
        <v>193</v>
      </c>
      <c r="L259" s="19">
        <v>198</v>
      </c>
      <c r="M259" s="19">
        <v>190</v>
      </c>
      <c r="N259" s="19">
        <v>166</v>
      </c>
      <c r="O259" s="19">
        <v>181</v>
      </c>
      <c r="P259" s="19">
        <v>160</v>
      </c>
      <c r="Q259" s="19">
        <v>141</v>
      </c>
      <c r="R259" s="19">
        <v>151</v>
      </c>
      <c r="S259" s="19">
        <v>163</v>
      </c>
      <c r="T259" s="19">
        <v>184</v>
      </c>
      <c r="U259" s="19">
        <v>197</v>
      </c>
      <c r="V259" s="19">
        <v>178</v>
      </c>
      <c r="W259" s="19">
        <v>172</v>
      </c>
      <c r="X259" s="19">
        <v>147</v>
      </c>
      <c r="Y259" s="19">
        <v>120</v>
      </c>
      <c r="Z259" s="19">
        <v>104</v>
      </c>
      <c r="AA259" s="19">
        <v>111</v>
      </c>
      <c r="AB259" s="19">
        <v>108</v>
      </c>
      <c r="AC259" s="19">
        <v>108</v>
      </c>
      <c r="AD259" s="19">
        <v>115</v>
      </c>
      <c r="AE259" s="19">
        <v>132</v>
      </c>
      <c r="AF259" s="19">
        <v>117</v>
      </c>
      <c r="AG259" s="19">
        <v>127</v>
      </c>
      <c r="AH259" s="19">
        <v>124</v>
      </c>
      <c r="AI259" s="19">
        <v>115</v>
      </c>
      <c r="AJ259" s="19">
        <v>104</v>
      </c>
      <c r="AK259" s="19">
        <v>91</v>
      </c>
      <c r="AL259" s="19">
        <v>91</v>
      </c>
      <c r="AM259" s="19">
        <v>88</v>
      </c>
      <c r="AN259" s="19">
        <v>94</v>
      </c>
      <c r="AO259" s="19">
        <v>106</v>
      </c>
      <c r="AP259" s="19">
        <v>107</v>
      </c>
      <c r="AQ259" s="19">
        <v>123</v>
      </c>
      <c r="AR259" s="19">
        <v>144</v>
      </c>
      <c r="AS259" s="19">
        <v>153</v>
      </c>
      <c r="AT259" s="19">
        <v>163</v>
      </c>
      <c r="AU259" s="19">
        <v>173</v>
      </c>
      <c r="AV259" s="19">
        <v>164</v>
      </c>
      <c r="AW259" s="19">
        <v>155</v>
      </c>
      <c r="AX259" s="19">
        <v>135</v>
      </c>
      <c r="AY259" s="19">
        <v>119</v>
      </c>
      <c r="AZ259" s="19">
        <v>117</v>
      </c>
      <c r="BA259" s="19">
        <v>110</v>
      </c>
      <c r="BB259" s="19">
        <v>122</v>
      </c>
      <c r="BC259" s="19">
        <v>146</v>
      </c>
      <c r="BD259" s="19">
        <v>169</v>
      </c>
      <c r="BE259" s="19">
        <v>193</v>
      </c>
      <c r="BF259" s="19">
        <v>193</v>
      </c>
      <c r="BG259" s="19">
        <v>198</v>
      </c>
      <c r="BH259" s="19">
        <v>177</v>
      </c>
      <c r="BI259" s="19">
        <v>153</v>
      </c>
      <c r="BJ259" s="19">
        <v>147</v>
      </c>
      <c r="BK259" s="19">
        <v>184</v>
      </c>
      <c r="BL259" s="19">
        <v>175</v>
      </c>
      <c r="BM259" s="19">
        <v>163</v>
      </c>
      <c r="BN259" s="19">
        <v>165</v>
      </c>
      <c r="BO259" s="19">
        <v>193</v>
      </c>
      <c r="BP259" s="19">
        <v>205</v>
      </c>
      <c r="BQ259" s="19">
        <v>237</v>
      </c>
      <c r="BR259" s="19">
        <v>245</v>
      </c>
      <c r="BS259" s="19">
        <v>230</v>
      </c>
      <c r="BT259" s="19">
        <v>186</v>
      </c>
      <c r="BU259" s="19">
        <v>189</v>
      </c>
      <c r="BV259" s="19">
        <v>183</v>
      </c>
      <c r="BW259" s="19">
        <v>195</v>
      </c>
      <c r="BX259" s="19">
        <v>204</v>
      </c>
      <c r="BY259" s="19">
        <v>220</v>
      </c>
      <c r="BZ259" s="19">
        <v>232</v>
      </c>
      <c r="CA259" s="19">
        <v>248</v>
      </c>
      <c r="CB259" s="19">
        <v>260</v>
      </c>
      <c r="CC259" s="19">
        <v>264</v>
      </c>
      <c r="CD259" s="19">
        <v>252</v>
      </c>
      <c r="CE259" s="19">
        <v>245</v>
      </c>
      <c r="CF259" s="19">
        <v>205</v>
      </c>
      <c r="CG259" s="19">
        <v>200</v>
      </c>
      <c r="CH259" s="49">
        <v>203</v>
      </c>
      <c r="CI259" s="49">
        <v>185</v>
      </c>
      <c r="CJ259" s="49">
        <v>183</v>
      </c>
      <c r="CK259" s="49">
        <v>157</v>
      </c>
      <c r="CL259" s="49">
        <v>162</v>
      </c>
      <c r="CM259" s="49">
        <v>171</v>
      </c>
      <c r="CN259" s="49">
        <v>176</v>
      </c>
      <c r="CO259" s="17" t="s">
        <v>304</v>
      </c>
      <c r="CT259" t="s">
        <v>305</v>
      </c>
      <c r="CV259" t="s">
        <v>304</v>
      </c>
      <c r="CX259">
        <v>10500</v>
      </c>
      <c r="CY259">
        <v>10500</v>
      </c>
      <c r="CZ259">
        <v>10200</v>
      </c>
      <c r="DA259">
        <v>10100</v>
      </c>
      <c r="DB259">
        <v>10200</v>
      </c>
      <c r="DC259">
        <v>10000</v>
      </c>
      <c r="DD259">
        <v>10500</v>
      </c>
      <c r="DE259">
        <v>10700</v>
      </c>
      <c r="DF259">
        <v>10600</v>
      </c>
      <c r="DG259">
        <v>10600</v>
      </c>
      <c r="DH259">
        <v>10900</v>
      </c>
      <c r="DI259">
        <v>10500</v>
      </c>
      <c r="DJ259">
        <v>10800</v>
      </c>
      <c r="DK259">
        <v>10800</v>
      </c>
      <c r="DL259">
        <v>10800</v>
      </c>
      <c r="DM259">
        <v>11200</v>
      </c>
      <c r="DN259">
        <v>11200</v>
      </c>
      <c r="DO259">
        <v>11000</v>
      </c>
      <c r="DP259">
        <v>10700</v>
      </c>
      <c r="DQ259">
        <v>10400</v>
      </c>
      <c r="DR259">
        <v>10400</v>
      </c>
      <c r="DS259">
        <v>10500</v>
      </c>
      <c r="DT259">
        <v>10400</v>
      </c>
      <c r="DU259">
        <v>10600</v>
      </c>
      <c r="DV259">
        <v>10300</v>
      </c>
      <c r="DW259">
        <v>10300</v>
      </c>
      <c r="DX259">
        <v>10500</v>
      </c>
      <c r="DY259" s="19"/>
      <c r="DZ259" s="19"/>
      <c r="EA259" s="19"/>
      <c r="EB259" s="19"/>
      <c r="ED259" s="31">
        <f t="shared" si="81"/>
        <v>1.838095238095238E-2</v>
      </c>
      <c r="EE259" s="31">
        <f t="shared" si="82"/>
        <v>1.5809523809523808E-2</v>
      </c>
      <c r="EF259" s="31">
        <f t="shared" si="83"/>
        <v>1.3823529411764707E-2</v>
      </c>
      <c r="EG259" s="31">
        <f t="shared" si="84"/>
        <v>1.8217821782178217E-2</v>
      </c>
      <c r="EH259" s="31">
        <f t="shared" si="85"/>
        <v>1.6862745098039214E-2</v>
      </c>
      <c r="EI259" s="31">
        <f t="shared" si="86"/>
        <v>1.04E-2</v>
      </c>
      <c r="EJ259" s="31">
        <f t="shared" si="87"/>
        <v>1.0285714285714285E-2</v>
      </c>
      <c r="EK259" s="31">
        <f t="shared" si="88"/>
        <v>1.0934579439252336E-2</v>
      </c>
      <c r="EL259" s="31">
        <f t="shared" si="89"/>
        <v>1.0849056603773584E-2</v>
      </c>
      <c r="EM259" s="31">
        <f t="shared" si="90"/>
        <v>8.584905660377359E-3</v>
      </c>
      <c r="EN259" s="31">
        <f t="shared" si="91"/>
        <v>9.724770642201834E-3</v>
      </c>
      <c r="EO259" s="31">
        <f t="shared" si="92"/>
        <v>1.3714285714285714E-2</v>
      </c>
      <c r="EP259" s="31">
        <f t="shared" si="93"/>
        <v>1.6018518518518519E-2</v>
      </c>
      <c r="EQ259" s="31">
        <f t="shared" si="94"/>
        <v>1.2500000000000001E-2</v>
      </c>
      <c r="ER259" s="31">
        <f t="shared" si="95"/>
        <v>1.0185185185185186E-2</v>
      </c>
      <c r="ES259" s="31">
        <f t="shared" si="96"/>
        <v>1.5089285714285715E-2</v>
      </c>
      <c r="ET259" s="31">
        <f t="shared" si="97"/>
        <v>1.7678571428571429E-2</v>
      </c>
      <c r="EU259" s="31">
        <f t="shared" si="98"/>
        <v>1.3363636363636364E-2</v>
      </c>
      <c r="EV259" s="31">
        <f t="shared" si="99"/>
        <v>1.5233644859813085E-2</v>
      </c>
      <c r="EW259" s="31">
        <f t="shared" si="100"/>
        <v>1.9711538461538461E-2</v>
      </c>
      <c r="EX259" s="31">
        <f t="shared" si="101"/>
        <v>2.2115384615384617E-2</v>
      </c>
      <c r="EY259" s="31">
        <f t="shared" si="102"/>
        <v>1.7428571428571429E-2</v>
      </c>
      <c r="EZ259" s="31">
        <f t="shared" si="103"/>
        <v>2.1153846153846155E-2</v>
      </c>
      <c r="FA259" s="31">
        <f t="shared" si="104"/>
        <v>2.4528301886792454E-2</v>
      </c>
      <c r="FB259" s="50">
        <f t="shared" si="105"/>
        <v>2.378640776699029E-2</v>
      </c>
      <c r="FC259" s="50">
        <f t="shared" si="106"/>
        <v>1.9708737864077671E-2</v>
      </c>
      <c r="FD259" s="50">
        <f t="shared" si="107"/>
        <v>1.4952380952380953E-2</v>
      </c>
    </row>
    <row r="260" spans="1:160" ht="15" x14ac:dyDescent="0.25">
      <c r="A260" s="17" t="s">
        <v>305</v>
      </c>
      <c r="B260" s="19">
        <v>1725</v>
      </c>
      <c r="C260" s="19">
        <v>1725</v>
      </c>
      <c r="D260" s="19">
        <v>1753</v>
      </c>
      <c r="E260" s="19">
        <v>1709</v>
      </c>
      <c r="F260" s="19">
        <v>1473</v>
      </c>
      <c r="G260" s="19">
        <v>1413</v>
      </c>
      <c r="H260" s="19">
        <v>1402</v>
      </c>
      <c r="I260" s="19">
        <v>1537</v>
      </c>
      <c r="J260" s="19">
        <v>1672</v>
      </c>
      <c r="K260" s="19">
        <v>1820</v>
      </c>
      <c r="L260" s="19">
        <v>1807</v>
      </c>
      <c r="M260" s="19">
        <v>1767</v>
      </c>
      <c r="N260" s="19">
        <v>1688</v>
      </c>
      <c r="O260" s="19">
        <v>1758</v>
      </c>
      <c r="P260" s="19">
        <v>1748</v>
      </c>
      <c r="Q260" s="19">
        <v>1828</v>
      </c>
      <c r="R260" s="19">
        <v>1699</v>
      </c>
      <c r="S260" s="19">
        <v>1687</v>
      </c>
      <c r="T260" s="19">
        <v>1666</v>
      </c>
      <c r="U260" s="19">
        <v>1676</v>
      </c>
      <c r="V260" s="19">
        <v>1743</v>
      </c>
      <c r="W260" s="19">
        <v>1732</v>
      </c>
      <c r="X260" s="19">
        <v>1676</v>
      </c>
      <c r="Y260" s="19">
        <v>1590</v>
      </c>
      <c r="Z260" s="19">
        <v>1558</v>
      </c>
      <c r="AA260" s="19">
        <v>1516</v>
      </c>
      <c r="AB260" s="19">
        <v>1515</v>
      </c>
      <c r="AC260" s="19">
        <v>1451</v>
      </c>
      <c r="AD260" s="19">
        <v>1344</v>
      </c>
      <c r="AE260" s="19">
        <v>1351</v>
      </c>
      <c r="AF260" s="19">
        <v>1359</v>
      </c>
      <c r="AG260" s="19">
        <v>1389</v>
      </c>
      <c r="AH260" s="19">
        <v>1474</v>
      </c>
      <c r="AI260" s="19">
        <v>1494</v>
      </c>
      <c r="AJ260" s="19">
        <v>1526</v>
      </c>
      <c r="AK260" s="19">
        <v>1517</v>
      </c>
      <c r="AL260" s="19">
        <v>1512</v>
      </c>
      <c r="AM260" s="19">
        <v>1540</v>
      </c>
      <c r="AN260" s="19">
        <v>1643</v>
      </c>
      <c r="AO260" s="19">
        <v>1620</v>
      </c>
      <c r="AP260" s="19">
        <v>1634</v>
      </c>
      <c r="AQ260" s="19">
        <v>1796</v>
      </c>
      <c r="AR260" s="19">
        <v>1994</v>
      </c>
      <c r="AS260" s="19">
        <v>2208</v>
      </c>
      <c r="AT260" s="19">
        <v>2550</v>
      </c>
      <c r="AU260" s="19">
        <v>2812</v>
      </c>
      <c r="AV260" s="19">
        <v>2914</v>
      </c>
      <c r="AW260" s="19">
        <v>2974</v>
      </c>
      <c r="AX260" s="19">
        <v>2872</v>
      </c>
      <c r="AY260" s="19">
        <v>2869</v>
      </c>
      <c r="AZ260" s="19">
        <v>2865</v>
      </c>
      <c r="BA260" s="19">
        <v>2876</v>
      </c>
      <c r="BB260" s="19">
        <v>2798</v>
      </c>
      <c r="BC260" s="19">
        <v>2807</v>
      </c>
      <c r="BD260" s="19">
        <v>2730</v>
      </c>
      <c r="BE260" s="19">
        <v>2951</v>
      </c>
      <c r="BF260" s="19">
        <v>2889</v>
      </c>
      <c r="BG260" s="19">
        <v>2825</v>
      </c>
      <c r="BH260" s="19">
        <v>2895</v>
      </c>
      <c r="BI260" s="19">
        <v>2618</v>
      </c>
      <c r="BJ260" s="19">
        <v>2554</v>
      </c>
      <c r="BK260" s="19">
        <v>2545</v>
      </c>
      <c r="BL260" s="19">
        <v>2558</v>
      </c>
      <c r="BM260" s="19">
        <v>2619</v>
      </c>
      <c r="BN260" s="19">
        <v>2616</v>
      </c>
      <c r="BO260" s="19">
        <v>2630</v>
      </c>
      <c r="BP260" s="19">
        <v>2596</v>
      </c>
      <c r="BQ260" s="19">
        <v>2633</v>
      </c>
      <c r="BR260" s="19">
        <v>2775</v>
      </c>
      <c r="BS260" s="19">
        <v>2772</v>
      </c>
      <c r="BT260" s="19">
        <v>2739</v>
      </c>
      <c r="BU260" s="19">
        <v>2751</v>
      </c>
      <c r="BV260" s="19">
        <v>2764</v>
      </c>
      <c r="BW260" s="19">
        <v>2839</v>
      </c>
      <c r="BX260" s="19">
        <v>2860</v>
      </c>
      <c r="BY260" s="19">
        <v>2798</v>
      </c>
      <c r="BZ260" s="19">
        <v>2738</v>
      </c>
      <c r="CA260" s="19">
        <v>2751</v>
      </c>
      <c r="CB260" s="19">
        <v>2731</v>
      </c>
      <c r="CC260" s="19">
        <v>2752</v>
      </c>
      <c r="CD260" s="19">
        <v>2883</v>
      </c>
      <c r="CE260" s="19">
        <v>2816</v>
      </c>
      <c r="CF260" s="19">
        <v>2671</v>
      </c>
      <c r="CG260" s="19">
        <v>2569</v>
      </c>
      <c r="CH260" s="49">
        <v>2537</v>
      </c>
      <c r="CI260" s="49">
        <v>2465</v>
      </c>
      <c r="CJ260" s="49">
        <v>2377</v>
      </c>
      <c r="CK260" s="49">
        <v>2314</v>
      </c>
      <c r="CL260" s="49">
        <v>2301</v>
      </c>
      <c r="CM260" s="49">
        <v>2307</v>
      </c>
      <c r="CN260" s="49">
        <v>2381</v>
      </c>
      <c r="CO260" s="17" t="s">
        <v>305</v>
      </c>
      <c r="CT260" t="s">
        <v>18</v>
      </c>
      <c r="CV260" t="s">
        <v>305</v>
      </c>
      <c r="CX260">
        <v>76000</v>
      </c>
      <c r="CY260">
        <v>75600</v>
      </c>
      <c r="CZ260">
        <v>75900</v>
      </c>
      <c r="DA260">
        <v>73800</v>
      </c>
      <c r="DB260">
        <v>72000</v>
      </c>
      <c r="DC260">
        <v>74000</v>
      </c>
      <c r="DD260">
        <v>73500</v>
      </c>
      <c r="DE260">
        <v>73400</v>
      </c>
      <c r="DF260">
        <v>77100</v>
      </c>
      <c r="DG260">
        <v>76400</v>
      </c>
      <c r="DH260">
        <v>78800</v>
      </c>
      <c r="DI260">
        <v>79200</v>
      </c>
      <c r="DJ260">
        <v>81400</v>
      </c>
      <c r="DK260">
        <v>80600</v>
      </c>
      <c r="DL260">
        <v>80200</v>
      </c>
      <c r="DM260">
        <v>79500</v>
      </c>
      <c r="DN260">
        <v>76100</v>
      </c>
      <c r="DO260">
        <v>77300</v>
      </c>
      <c r="DP260">
        <v>77400</v>
      </c>
      <c r="DQ260">
        <v>80200</v>
      </c>
      <c r="DR260">
        <v>84600</v>
      </c>
      <c r="DS260">
        <v>86600</v>
      </c>
      <c r="DT260">
        <v>87400</v>
      </c>
      <c r="DU260">
        <v>88700</v>
      </c>
      <c r="DV260">
        <v>85200</v>
      </c>
      <c r="DW260">
        <v>85200</v>
      </c>
      <c r="DX260">
        <v>83800</v>
      </c>
      <c r="DY260" s="19"/>
      <c r="DZ260" s="19"/>
      <c r="EA260" s="19"/>
      <c r="EB260" s="19"/>
      <c r="ED260" s="31">
        <f t="shared" si="81"/>
        <v>2.394736842105263E-2</v>
      </c>
      <c r="EE260" s="31">
        <f t="shared" si="82"/>
        <v>2.2328042328042329E-2</v>
      </c>
      <c r="EF260" s="31">
        <f t="shared" si="83"/>
        <v>2.4084321475625822E-2</v>
      </c>
      <c r="EG260" s="31">
        <f t="shared" si="84"/>
        <v>2.2574525745257451E-2</v>
      </c>
      <c r="EH260" s="31">
        <f t="shared" si="85"/>
        <v>2.4055555555555556E-2</v>
      </c>
      <c r="EI260" s="31">
        <f t="shared" si="86"/>
        <v>2.1054054054054056E-2</v>
      </c>
      <c r="EJ260" s="31">
        <f t="shared" si="87"/>
        <v>1.9741496598639455E-2</v>
      </c>
      <c r="EK260" s="31">
        <f t="shared" si="88"/>
        <v>1.8514986376021798E-2</v>
      </c>
      <c r="EL260" s="31">
        <f t="shared" si="89"/>
        <v>1.9377431906614787E-2</v>
      </c>
      <c r="EM260" s="31">
        <f t="shared" si="90"/>
        <v>1.9790575916230367E-2</v>
      </c>
      <c r="EN260" s="31">
        <f t="shared" si="91"/>
        <v>2.0558375634517765E-2</v>
      </c>
      <c r="EO260" s="31">
        <f t="shared" si="92"/>
        <v>2.5176767676767676E-2</v>
      </c>
      <c r="EP260" s="31">
        <f t="shared" si="93"/>
        <v>3.4545454545454546E-2</v>
      </c>
      <c r="EQ260" s="31">
        <f t="shared" si="94"/>
        <v>3.5632754342431759E-2</v>
      </c>
      <c r="ER260" s="31">
        <f t="shared" si="95"/>
        <v>3.5860349127182042E-2</v>
      </c>
      <c r="ES260" s="31">
        <f t="shared" si="96"/>
        <v>3.4339622641509436E-2</v>
      </c>
      <c r="ET260" s="31">
        <f t="shared" si="97"/>
        <v>3.7122207621550593E-2</v>
      </c>
      <c r="EU260" s="31">
        <f t="shared" si="98"/>
        <v>3.3040103492884866E-2</v>
      </c>
      <c r="EV260" s="31">
        <f t="shared" si="99"/>
        <v>3.3837209302325581E-2</v>
      </c>
      <c r="EW260" s="31">
        <f t="shared" si="100"/>
        <v>3.236907730673317E-2</v>
      </c>
      <c r="EX260" s="31">
        <f t="shared" si="101"/>
        <v>3.2765957446808512E-2</v>
      </c>
      <c r="EY260" s="31">
        <f t="shared" si="102"/>
        <v>3.1916859122401844E-2</v>
      </c>
      <c r="EZ260" s="31">
        <f t="shared" si="103"/>
        <v>3.2013729977116705E-2</v>
      </c>
      <c r="FA260" s="31">
        <f t="shared" si="104"/>
        <v>3.0789177001127394E-2</v>
      </c>
      <c r="FB260" s="50">
        <f t="shared" si="105"/>
        <v>3.305164319248826E-2</v>
      </c>
      <c r="FC260" s="50">
        <f t="shared" si="106"/>
        <v>2.9776995305164318E-2</v>
      </c>
      <c r="FD260" s="50">
        <f t="shared" si="107"/>
        <v>2.7613365155131266E-2</v>
      </c>
    </row>
    <row r="261" spans="1:160" ht="15" x14ac:dyDescent="0.25">
      <c r="A261" s="17" t="s">
        <v>18</v>
      </c>
      <c r="B261" s="19">
        <v>4063</v>
      </c>
      <c r="C261" s="19">
        <v>4070</v>
      </c>
      <c r="D261" s="19">
        <v>4201</v>
      </c>
      <c r="E261" s="19">
        <v>4093</v>
      </c>
      <c r="F261" s="19">
        <v>3505</v>
      </c>
      <c r="G261" s="19">
        <v>3452</v>
      </c>
      <c r="H261" s="19">
        <v>3515</v>
      </c>
      <c r="I261" s="19">
        <v>3921</v>
      </c>
      <c r="J261" s="19">
        <v>4356</v>
      </c>
      <c r="K261" s="19">
        <v>4833</v>
      </c>
      <c r="L261" s="19">
        <v>4684</v>
      </c>
      <c r="M261" s="19">
        <v>4484</v>
      </c>
      <c r="N261" s="19">
        <v>4370</v>
      </c>
      <c r="O261" s="19">
        <v>4473</v>
      </c>
      <c r="P261" s="19">
        <v>4396</v>
      </c>
      <c r="Q261" s="19">
        <v>4426</v>
      </c>
      <c r="R261" s="19">
        <v>4221</v>
      </c>
      <c r="S261" s="19">
        <v>4238</v>
      </c>
      <c r="T261" s="19">
        <v>4159</v>
      </c>
      <c r="U261" s="19">
        <v>4341</v>
      </c>
      <c r="V261" s="19">
        <v>4465</v>
      </c>
      <c r="W261" s="19">
        <v>4417</v>
      </c>
      <c r="X261" s="19">
        <v>4245</v>
      </c>
      <c r="Y261" s="19">
        <v>4063</v>
      </c>
      <c r="Z261" s="19">
        <v>3943</v>
      </c>
      <c r="AA261" s="19">
        <v>3836</v>
      </c>
      <c r="AB261" s="19">
        <v>3821</v>
      </c>
      <c r="AC261" s="19">
        <v>3695</v>
      </c>
      <c r="AD261" s="19">
        <v>3417</v>
      </c>
      <c r="AE261" s="19">
        <v>3366</v>
      </c>
      <c r="AF261" s="19">
        <v>3430</v>
      </c>
      <c r="AG261" s="19">
        <v>3546</v>
      </c>
      <c r="AH261" s="19">
        <v>3697</v>
      </c>
      <c r="AI261" s="19">
        <v>3762</v>
      </c>
      <c r="AJ261" s="19">
        <v>3820</v>
      </c>
      <c r="AK261" s="19">
        <v>3813</v>
      </c>
      <c r="AL261" s="19">
        <v>3893</v>
      </c>
      <c r="AM261" s="19">
        <v>4007</v>
      </c>
      <c r="AN261" s="19">
        <v>4401</v>
      </c>
      <c r="AO261" s="19">
        <v>4423</v>
      </c>
      <c r="AP261" s="19">
        <v>4563</v>
      </c>
      <c r="AQ261" s="19">
        <v>5086</v>
      </c>
      <c r="AR261" s="19">
        <v>5802</v>
      </c>
      <c r="AS261" s="19">
        <v>6906</v>
      </c>
      <c r="AT261" s="19">
        <v>8444</v>
      </c>
      <c r="AU261" s="19">
        <v>9174</v>
      </c>
      <c r="AV261" s="19">
        <v>9633</v>
      </c>
      <c r="AW261" s="19">
        <v>9637</v>
      </c>
      <c r="AX261" s="19">
        <v>9207</v>
      </c>
      <c r="AY261" s="19">
        <v>9182</v>
      </c>
      <c r="AZ261" s="19">
        <v>9308</v>
      </c>
      <c r="BA261" s="19">
        <v>9240</v>
      </c>
      <c r="BB261" s="19">
        <v>8951</v>
      </c>
      <c r="BC261" s="19">
        <v>8741</v>
      </c>
      <c r="BD261" s="19">
        <v>8344</v>
      </c>
      <c r="BE261" s="19">
        <v>9156</v>
      </c>
      <c r="BF261" s="19">
        <v>8819</v>
      </c>
      <c r="BG261" s="19">
        <v>8584</v>
      </c>
      <c r="BH261" s="19">
        <v>8749</v>
      </c>
      <c r="BI261" s="19">
        <v>7780</v>
      </c>
      <c r="BJ261" s="19">
        <v>7360</v>
      </c>
      <c r="BK261" s="19">
        <v>7430</v>
      </c>
      <c r="BL261" s="19">
        <v>7518</v>
      </c>
      <c r="BM261" s="19">
        <v>7493</v>
      </c>
      <c r="BN261" s="19">
        <v>7358</v>
      </c>
      <c r="BO261" s="19">
        <v>7255</v>
      </c>
      <c r="BP261" s="19">
        <v>7186</v>
      </c>
      <c r="BQ261" s="19">
        <v>7526</v>
      </c>
      <c r="BR261" s="19">
        <v>7931</v>
      </c>
      <c r="BS261" s="19">
        <v>7847</v>
      </c>
      <c r="BT261" s="19">
        <v>7686</v>
      </c>
      <c r="BU261" s="19">
        <v>7619</v>
      </c>
      <c r="BV261" s="19">
        <v>7592</v>
      </c>
      <c r="BW261" s="19">
        <v>7890</v>
      </c>
      <c r="BX261" s="19">
        <v>8058</v>
      </c>
      <c r="BY261" s="19">
        <v>7899</v>
      </c>
      <c r="BZ261" s="19">
        <v>7725</v>
      </c>
      <c r="CA261" s="19">
        <v>7612</v>
      </c>
      <c r="CB261" s="19">
        <v>7611</v>
      </c>
      <c r="CC261" s="19">
        <v>7854</v>
      </c>
      <c r="CD261" s="19">
        <v>8188</v>
      </c>
      <c r="CE261" s="19">
        <v>8020</v>
      </c>
      <c r="CF261" s="19">
        <v>7613</v>
      </c>
      <c r="CG261" s="19">
        <v>7295</v>
      </c>
      <c r="CH261" s="49">
        <v>7034</v>
      </c>
      <c r="CI261" s="49">
        <v>6982</v>
      </c>
      <c r="CJ261" s="49">
        <v>6889</v>
      </c>
      <c r="CK261" s="49">
        <v>6700</v>
      </c>
      <c r="CL261" s="49">
        <v>6526</v>
      </c>
      <c r="CM261" s="49">
        <v>6447</v>
      </c>
      <c r="CN261" s="49">
        <v>6562</v>
      </c>
      <c r="CO261" s="17" t="s">
        <v>18</v>
      </c>
      <c r="CT261" t="s">
        <v>306</v>
      </c>
      <c r="CV261" t="s">
        <v>18</v>
      </c>
      <c r="CX261">
        <v>338100</v>
      </c>
      <c r="CY261">
        <v>337100</v>
      </c>
      <c r="CZ261">
        <v>337900</v>
      </c>
      <c r="DA261">
        <v>335300</v>
      </c>
      <c r="DB261">
        <v>333600</v>
      </c>
      <c r="DC261">
        <v>334000</v>
      </c>
      <c r="DD261">
        <v>332800</v>
      </c>
      <c r="DE261">
        <v>331300</v>
      </c>
      <c r="DF261">
        <v>332800</v>
      </c>
      <c r="DG261">
        <v>333300</v>
      </c>
      <c r="DH261">
        <v>336900</v>
      </c>
      <c r="DI261">
        <v>339000</v>
      </c>
      <c r="DJ261">
        <v>341400</v>
      </c>
      <c r="DK261">
        <v>337200</v>
      </c>
      <c r="DL261">
        <v>334500</v>
      </c>
      <c r="DM261">
        <v>329500</v>
      </c>
      <c r="DN261">
        <v>324200</v>
      </c>
      <c r="DO261">
        <v>325800</v>
      </c>
      <c r="DP261">
        <v>326600</v>
      </c>
      <c r="DQ261">
        <v>327000</v>
      </c>
      <c r="DR261">
        <v>332900</v>
      </c>
      <c r="DS261">
        <v>337500</v>
      </c>
      <c r="DT261">
        <v>339800</v>
      </c>
      <c r="DU261">
        <v>340500</v>
      </c>
      <c r="DV261">
        <v>336800</v>
      </c>
      <c r="DW261">
        <v>340600</v>
      </c>
      <c r="DX261">
        <v>339400</v>
      </c>
      <c r="DY261" s="19"/>
      <c r="DZ261" s="19"/>
      <c r="EA261" s="19"/>
      <c r="EB261" s="19"/>
      <c r="ED261" s="31">
        <f t="shared" si="81"/>
        <v>1.4294587400177462E-2</v>
      </c>
      <c r="EE261" s="31">
        <f t="shared" si="82"/>
        <v>1.2963512310886978E-2</v>
      </c>
      <c r="EF261" s="31">
        <f t="shared" si="83"/>
        <v>1.3098549866824504E-2</v>
      </c>
      <c r="EG261" s="31">
        <f t="shared" si="84"/>
        <v>1.240381747688637E-2</v>
      </c>
      <c r="EH261" s="31">
        <f t="shared" si="85"/>
        <v>1.3240407673860911E-2</v>
      </c>
      <c r="EI261" s="31">
        <f t="shared" si="86"/>
        <v>1.1805389221556887E-2</v>
      </c>
      <c r="EJ261" s="31">
        <f t="shared" si="87"/>
        <v>1.1102764423076924E-2</v>
      </c>
      <c r="EK261" s="31">
        <f t="shared" si="88"/>
        <v>1.0353154240869303E-2</v>
      </c>
      <c r="EL261" s="31">
        <f t="shared" si="89"/>
        <v>1.1304086538461539E-2</v>
      </c>
      <c r="EM261" s="31">
        <f t="shared" si="90"/>
        <v>1.1680168016801681E-2</v>
      </c>
      <c r="EN261" s="31">
        <f t="shared" si="91"/>
        <v>1.3128524784802613E-2</v>
      </c>
      <c r="EO261" s="31">
        <f t="shared" si="92"/>
        <v>1.7115044247787609E-2</v>
      </c>
      <c r="EP261" s="31">
        <f t="shared" si="93"/>
        <v>2.6871704745166959E-2</v>
      </c>
      <c r="EQ261" s="31">
        <f t="shared" si="94"/>
        <v>2.7304270462633451E-2</v>
      </c>
      <c r="ER261" s="31">
        <f t="shared" si="95"/>
        <v>2.7623318385650224E-2</v>
      </c>
      <c r="ES261" s="31">
        <f t="shared" si="96"/>
        <v>2.5323216995447647E-2</v>
      </c>
      <c r="ET261" s="31">
        <f t="shared" si="97"/>
        <v>2.6477483035163479E-2</v>
      </c>
      <c r="EU261" s="31">
        <f t="shared" si="98"/>
        <v>2.2590546347452424E-2</v>
      </c>
      <c r="EV261" s="31">
        <f t="shared" si="99"/>
        <v>2.2942437232088182E-2</v>
      </c>
      <c r="EW261" s="31">
        <f t="shared" si="100"/>
        <v>2.1975535168195719E-2</v>
      </c>
      <c r="EX261" s="31">
        <f t="shared" si="101"/>
        <v>2.35716431360769E-2</v>
      </c>
      <c r="EY261" s="31">
        <f t="shared" si="102"/>
        <v>2.2494814814814815E-2</v>
      </c>
      <c r="EZ261" s="31">
        <f t="shared" si="103"/>
        <v>2.3246027074749855E-2</v>
      </c>
      <c r="FA261" s="31">
        <f t="shared" si="104"/>
        <v>2.2352422907488987E-2</v>
      </c>
      <c r="FB261" s="50">
        <f t="shared" si="105"/>
        <v>2.3812351543942994E-2</v>
      </c>
      <c r="FC261" s="50">
        <f t="shared" si="106"/>
        <v>2.0651790957134469E-2</v>
      </c>
      <c r="FD261" s="50">
        <f t="shared" si="107"/>
        <v>1.9740718915733646E-2</v>
      </c>
    </row>
    <row r="262" spans="1:160" ht="15" x14ac:dyDescent="0.25">
      <c r="A262" s="17" t="s">
        <v>306</v>
      </c>
      <c r="B262" s="19">
        <v>1517</v>
      </c>
      <c r="C262" s="19">
        <v>1526</v>
      </c>
      <c r="D262" s="19">
        <v>1478</v>
      </c>
      <c r="E262" s="19">
        <v>1454</v>
      </c>
      <c r="F262" s="19">
        <v>1456</v>
      </c>
      <c r="G262" s="19">
        <v>1645</v>
      </c>
      <c r="H262" s="19">
        <v>1688</v>
      </c>
      <c r="I262" s="19">
        <v>1825</v>
      </c>
      <c r="J262" s="19">
        <v>1851</v>
      </c>
      <c r="K262" s="19">
        <v>1619</v>
      </c>
      <c r="L262" s="19">
        <v>1506</v>
      </c>
      <c r="M262" s="19">
        <v>1384</v>
      </c>
      <c r="N262" s="19">
        <v>1274</v>
      </c>
      <c r="O262" s="19">
        <v>1208</v>
      </c>
      <c r="P262" s="19">
        <v>1212</v>
      </c>
      <c r="Q262" s="19">
        <v>1193</v>
      </c>
      <c r="R262" s="19">
        <v>1089</v>
      </c>
      <c r="S262" s="19">
        <v>1140</v>
      </c>
      <c r="T262" s="19">
        <v>1359</v>
      </c>
      <c r="U262" s="19">
        <v>1387</v>
      </c>
      <c r="V262" s="19">
        <v>1361</v>
      </c>
      <c r="W262" s="19">
        <v>1309</v>
      </c>
      <c r="X262" s="19">
        <v>1113</v>
      </c>
      <c r="Y262" s="19">
        <v>996</v>
      </c>
      <c r="Z262" s="19">
        <v>901</v>
      </c>
      <c r="AA262" s="19">
        <v>916</v>
      </c>
      <c r="AB262" s="19">
        <v>905</v>
      </c>
      <c r="AC262" s="19">
        <v>937</v>
      </c>
      <c r="AD262" s="19">
        <v>957</v>
      </c>
      <c r="AE262" s="19">
        <v>1006</v>
      </c>
      <c r="AF262" s="19">
        <v>1098</v>
      </c>
      <c r="AG262" s="19">
        <v>1158</v>
      </c>
      <c r="AH262" s="19">
        <v>1146</v>
      </c>
      <c r="AI262" s="19">
        <v>1093</v>
      </c>
      <c r="AJ262" s="19">
        <v>1005</v>
      </c>
      <c r="AK262" s="19">
        <v>958</v>
      </c>
      <c r="AL262" s="19">
        <v>913</v>
      </c>
      <c r="AM262" s="19">
        <v>961</v>
      </c>
      <c r="AN262" s="19">
        <v>1053</v>
      </c>
      <c r="AO262" s="19">
        <v>1043</v>
      </c>
      <c r="AP262" s="19">
        <v>1123</v>
      </c>
      <c r="AQ262" s="19">
        <v>1471</v>
      </c>
      <c r="AR262" s="19">
        <v>1871</v>
      </c>
      <c r="AS262" s="19">
        <v>2198</v>
      </c>
      <c r="AT262" s="19">
        <v>2537</v>
      </c>
      <c r="AU262" s="19">
        <v>2601</v>
      </c>
      <c r="AV262" s="19">
        <v>2454</v>
      </c>
      <c r="AW262" s="19">
        <v>2324</v>
      </c>
      <c r="AX262" s="19">
        <v>2209</v>
      </c>
      <c r="AY262" s="19">
        <v>2189</v>
      </c>
      <c r="AZ262" s="19">
        <v>2247</v>
      </c>
      <c r="BA262" s="19">
        <v>2229</v>
      </c>
      <c r="BB262" s="19">
        <v>2300</v>
      </c>
      <c r="BC262" s="19">
        <v>2407</v>
      </c>
      <c r="BD262" s="19">
        <v>2535</v>
      </c>
      <c r="BE262" s="19">
        <v>2704</v>
      </c>
      <c r="BF262" s="19">
        <v>2613</v>
      </c>
      <c r="BG262" s="19">
        <v>2308</v>
      </c>
      <c r="BH262" s="19">
        <v>2101</v>
      </c>
      <c r="BI262" s="19">
        <v>2178</v>
      </c>
      <c r="BJ262" s="19">
        <v>2255</v>
      </c>
      <c r="BK262" s="19">
        <v>2260</v>
      </c>
      <c r="BL262" s="19">
        <v>2291</v>
      </c>
      <c r="BM262" s="19">
        <v>2302</v>
      </c>
      <c r="BN262" s="19">
        <v>2296</v>
      </c>
      <c r="BO262" s="19">
        <v>2392</v>
      </c>
      <c r="BP262" s="19">
        <v>2408</v>
      </c>
      <c r="BQ262" s="19">
        <v>2614</v>
      </c>
      <c r="BR262" s="19">
        <v>2699</v>
      </c>
      <c r="BS262" s="19">
        <v>2531</v>
      </c>
      <c r="BT262" s="19">
        <v>2279</v>
      </c>
      <c r="BU262" s="19">
        <v>2149</v>
      </c>
      <c r="BV262" s="19">
        <v>2119</v>
      </c>
      <c r="BW262" s="19">
        <v>2227</v>
      </c>
      <c r="BX262" s="19">
        <v>2205</v>
      </c>
      <c r="BY262" s="19">
        <v>2233</v>
      </c>
      <c r="BZ262" s="19">
        <v>2261</v>
      </c>
      <c r="CA262" s="19">
        <v>2430</v>
      </c>
      <c r="CB262" s="19">
        <v>2571</v>
      </c>
      <c r="CC262" s="19">
        <v>2820</v>
      </c>
      <c r="CD262" s="19">
        <v>2892</v>
      </c>
      <c r="CE262" s="19">
        <v>2769</v>
      </c>
      <c r="CF262" s="19">
        <v>2496</v>
      </c>
      <c r="CG262" s="19">
        <v>2404</v>
      </c>
      <c r="CH262" s="49">
        <v>2307</v>
      </c>
      <c r="CI262" s="49">
        <v>2225</v>
      </c>
      <c r="CJ262" s="49">
        <v>2237</v>
      </c>
      <c r="CK262" s="49">
        <v>2270</v>
      </c>
      <c r="CL262" s="49">
        <v>2217</v>
      </c>
      <c r="CM262" s="49">
        <v>2179</v>
      </c>
      <c r="CN262" s="49">
        <v>2576</v>
      </c>
      <c r="CO262" s="17" t="s">
        <v>306</v>
      </c>
      <c r="CT262" t="s">
        <v>307</v>
      </c>
      <c r="CV262" t="s">
        <v>306</v>
      </c>
      <c r="CX262">
        <v>51200</v>
      </c>
      <c r="CY262">
        <v>51800</v>
      </c>
      <c r="CZ262">
        <v>51700</v>
      </c>
      <c r="DA262">
        <v>51800</v>
      </c>
      <c r="DB262">
        <v>51900</v>
      </c>
      <c r="DC262">
        <v>52700</v>
      </c>
      <c r="DD262">
        <v>52500</v>
      </c>
      <c r="DE262">
        <v>52100</v>
      </c>
      <c r="DF262">
        <v>51500</v>
      </c>
      <c r="DG262">
        <v>51000</v>
      </c>
      <c r="DH262">
        <v>51800</v>
      </c>
      <c r="DI262">
        <v>52100</v>
      </c>
      <c r="DJ262">
        <v>52000</v>
      </c>
      <c r="DK262">
        <v>52500</v>
      </c>
      <c r="DL262">
        <v>52400</v>
      </c>
      <c r="DM262">
        <v>52000</v>
      </c>
      <c r="DN262">
        <v>51500</v>
      </c>
      <c r="DO262">
        <v>51800</v>
      </c>
      <c r="DP262">
        <v>51800</v>
      </c>
      <c r="DQ262">
        <v>50700</v>
      </c>
      <c r="DR262">
        <v>50500</v>
      </c>
      <c r="DS262">
        <v>50300</v>
      </c>
      <c r="DT262">
        <v>49400</v>
      </c>
      <c r="DU262">
        <v>50400</v>
      </c>
      <c r="DV262">
        <v>50500</v>
      </c>
      <c r="DW262">
        <v>51300</v>
      </c>
      <c r="DX262">
        <v>52200</v>
      </c>
      <c r="DY262" s="19"/>
      <c r="DZ262" s="19"/>
      <c r="EA262" s="19"/>
      <c r="EB262" s="19"/>
      <c r="ED262" s="31">
        <f t="shared" si="81"/>
        <v>3.1621093750000002E-2</v>
      </c>
      <c r="EE262" s="31">
        <f t="shared" si="82"/>
        <v>2.4594594594594593E-2</v>
      </c>
      <c r="EF262" s="31">
        <f t="shared" si="83"/>
        <v>2.3075435203094779E-2</v>
      </c>
      <c r="EG262" s="31">
        <f t="shared" si="84"/>
        <v>2.6235521235521236E-2</v>
      </c>
      <c r="EH262" s="31">
        <f t="shared" si="85"/>
        <v>2.5221579961464353E-2</v>
      </c>
      <c r="EI262" s="31">
        <f t="shared" si="86"/>
        <v>1.7096774193548388E-2</v>
      </c>
      <c r="EJ262" s="31">
        <f t="shared" si="87"/>
        <v>1.7847619047619046E-2</v>
      </c>
      <c r="EK262" s="31">
        <f t="shared" si="88"/>
        <v>2.1074856046065259E-2</v>
      </c>
      <c r="EL262" s="31">
        <f t="shared" si="89"/>
        <v>2.1223300970873788E-2</v>
      </c>
      <c r="EM262" s="31">
        <f t="shared" si="90"/>
        <v>1.7901960784313727E-2</v>
      </c>
      <c r="EN262" s="31">
        <f t="shared" si="91"/>
        <v>2.0135135135135134E-2</v>
      </c>
      <c r="EO262" s="31">
        <f t="shared" si="92"/>
        <v>3.5911708253358925E-2</v>
      </c>
      <c r="EP262" s="31">
        <f t="shared" si="93"/>
        <v>5.0019230769230767E-2</v>
      </c>
      <c r="EQ262" s="31">
        <f t="shared" si="94"/>
        <v>4.2076190476190475E-2</v>
      </c>
      <c r="ER262" s="31">
        <f t="shared" si="95"/>
        <v>4.2538167938931296E-2</v>
      </c>
      <c r="ES262" s="31">
        <f t="shared" si="96"/>
        <v>4.8750000000000002E-2</v>
      </c>
      <c r="ET262" s="31">
        <f t="shared" si="97"/>
        <v>4.4815533980582523E-2</v>
      </c>
      <c r="EU262" s="31">
        <f t="shared" si="98"/>
        <v>4.3532818532818533E-2</v>
      </c>
      <c r="EV262" s="31">
        <f t="shared" si="99"/>
        <v>4.4440154440154443E-2</v>
      </c>
      <c r="EW262" s="31">
        <f t="shared" si="100"/>
        <v>4.7495069033530575E-2</v>
      </c>
      <c r="EX262" s="31">
        <f t="shared" si="101"/>
        <v>5.0118811881188122E-2</v>
      </c>
      <c r="EY262" s="31">
        <f t="shared" si="102"/>
        <v>4.2127236580516897E-2</v>
      </c>
      <c r="EZ262" s="31">
        <f t="shared" si="103"/>
        <v>4.5202429149797572E-2</v>
      </c>
      <c r="FA262" s="31">
        <f t="shared" si="104"/>
        <v>5.1011904761904765E-2</v>
      </c>
      <c r="FB262" s="50">
        <f t="shared" si="105"/>
        <v>5.4831683168316832E-2</v>
      </c>
      <c r="FC262" s="50">
        <f t="shared" si="106"/>
        <v>4.4970760233918126E-2</v>
      </c>
      <c r="FD262" s="50">
        <f t="shared" si="107"/>
        <v>4.3486590038314177E-2</v>
      </c>
    </row>
    <row r="263" spans="1:160" ht="15" x14ac:dyDescent="0.25">
      <c r="A263" s="17" t="s">
        <v>307</v>
      </c>
      <c r="B263" s="19">
        <v>1070</v>
      </c>
      <c r="C263" s="19">
        <v>1041</v>
      </c>
      <c r="D263" s="19">
        <v>1114</v>
      </c>
      <c r="E263" s="19">
        <v>1037</v>
      </c>
      <c r="F263" s="19">
        <v>985</v>
      </c>
      <c r="G263" s="19">
        <v>917</v>
      </c>
      <c r="H263" s="19">
        <v>988</v>
      </c>
      <c r="I263" s="19">
        <v>1072</v>
      </c>
      <c r="J263" s="19">
        <v>1153</v>
      </c>
      <c r="K263" s="19">
        <v>1165</v>
      </c>
      <c r="L263" s="19">
        <v>1164</v>
      </c>
      <c r="M263" s="19">
        <v>1155</v>
      </c>
      <c r="N263" s="19">
        <v>1172</v>
      </c>
      <c r="O263" s="19">
        <v>1143</v>
      </c>
      <c r="P263" s="19">
        <v>1262</v>
      </c>
      <c r="Q263" s="19">
        <v>1184</v>
      </c>
      <c r="R263" s="19">
        <v>1109</v>
      </c>
      <c r="S263" s="19">
        <v>1051</v>
      </c>
      <c r="T263" s="19">
        <v>1157</v>
      </c>
      <c r="U263" s="19">
        <v>1275</v>
      </c>
      <c r="V263" s="19">
        <v>1329</v>
      </c>
      <c r="W263" s="19">
        <v>1272</v>
      </c>
      <c r="X263" s="19">
        <v>1161</v>
      </c>
      <c r="Y263" s="19">
        <v>1104</v>
      </c>
      <c r="Z263" s="19">
        <v>1072</v>
      </c>
      <c r="AA263" s="19">
        <v>1068</v>
      </c>
      <c r="AB263" s="19">
        <v>1067</v>
      </c>
      <c r="AC263" s="19">
        <v>997</v>
      </c>
      <c r="AD263" s="19">
        <v>961</v>
      </c>
      <c r="AE263" s="19">
        <v>941</v>
      </c>
      <c r="AF263" s="19">
        <v>935</v>
      </c>
      <c r="AG263" s="19">
        <v>1027</v>
      </c>
      <c r="AH263" s="19">
        <v>1003</v>
      </c>
      <c r="AI263" s="19">
        <v>988</v>
      </c>
      <c r="AJ263" s="19">
        <v>1067</v>
      </c>
      <c r="AK263" s="19">
        <v>1099</v>
      </c>
      <c r="AL263" s="19">
        <v>1104</v>
      </c>
      <c r="AM263" s="19">
        <v>1223</v>
      </c>
      <c r="AN263" s="19">
        <v>1311</v>
      </c>
      <c r="AO263" s="19">
        <v>1316</v>
      </c>
      <c r="AP263" s="19">
        <v>1333</v>
      </c>
      <c r="AQ263" s="19">
        <v>1510</v>
      </c>
      <c r="AR263" s="19">
        <v>1647</v>
      </c>
      <c r="AS263" s="19">
        <v>1811</v>
      </c>
      <c r="AT263" s="19">
        <v>2045</v>
      </c>
      <c r="AU263" s="19">
        <v>2108</v>
      </c>
      <c r="AV263" s="19">
        <v>2232</v>
      </c>
      <c r="AW263" s="19">
        <v>2223</v>
      </c>
      <c r="AX263" s="19">
        <v>2124</v>
      </c>
      <c r="AY263" s="19">
        <v>2187</v>
      </c>
      <c r="AZ263" s="19">
        <v>2239</v>
      </c>
      <c r="BA263" s="19">
        <v>2149</v>
      </c>
      <c r="BB263" s="19">
        <v>2089</v>
      </c>
      <c r="BC263" s="19">
        <v>2126</v>
      </c>
      <c r="BD263" s="19">
        <v>2087</v>
      </c>
      <c r="BE263" s="19">
        <v>2168</v>
      </c>
      <c r="BF263" s="19">
        <v>2081</v>
      </c>
      <c r="BG263" s="19">
        <v>1990</v>
      </c>
      <c r="BH263" s="19">
        <v>1980</v>
      </c>
      <c r="BI263" s="19">
        <v>1898</v>
      </c>
      <c r="BJ263" s="19">
        <v>1822</v>
      </c>
      <c r="BK263" s="19">
        <v>1851</v>
      </c>
      <c r="BL263" s="19">
        <v>1859</v>
      </c>
      <c r="BM263" s="19">
        <v>1806</v>
      </c>
      <c r="BN263" s="19">
        <v>1801</v>
      </c>
      <c r="BO263" s="19">
        <v>1759</v>
      </c>
      <c r="BP263" s="19">
        <v>1787</v>
      </c>
      <c r="BQ263" s="19">
        <v>1897</v>
      </c>
      <c r="BR263" s="19">
        <v>1929</v>
      </c>
      <c r="BS263" s="19">
        <v>1933</v>
      </c>
      <c r="BT263" s="19">
        <v>1933</v>
      </c>
      <c r="BU263" s="19">
        <v>1907</v>
      </c>
      <c r="BV263" s="19">
        <v>1895</v>
      </c>
      <c r="BW263" s="19">
        <v>2014</v>
      </c>
      <c r="BX263" s="19">
        <v>2076</v>
      </c>
      <c r="BY263" s="19">
        <v>2103</v>
      </c>
      <c r="BZ263" s="19">
        <v>2109</v>
      </c>
      <c r="CA263" s="19">
        <v>2111</v>
      </c>
      <c r="CB263" s="19">
        <v>2140</v>
      </c>
      <c r="CC263" s="19">
        <v>2261</v>
      </c>
      <c r="CD263" s="19">
        <v>2284</v>
      </c>
      <c r="CE263" s="19">
        <v>2237</v>
      </c>
      <c r="CF263" s="19">
        <v>2192</v>
      </c>
      <c r="CG263" s="19">
        <v>2136</v>
      </c>
      <c r="CH263" s="49">
        <v>2138</v>
      </c>
      <c r="CI263" s="49">
        <v>2189</v>
      </c>
      <c r="CJ263" s="49">
        <v>2204</v>
      </c>
      <c r="CK263" s="49">
        <v>2134</v>
      </c>
      <c r="CL263" s="49">
        <v>2087</v>
      </c>
      <c r="CM263" s="49">
        <v>2099</v>
      </c>
      <c r="CN263" s="49">
        <v>2032</v>
      </c>
      <c r="CO263" s="17" t="s">
        <v>307</v>
      </c>
      <c r="CT263" t="s">
        <v>308</v>
      </c>
      <c r="CV263" t="s">
        <v>307</v>
      </c>
      <c r="CX263">
        <v>41900</v>
      </c>
      <c r="CY263">
        <v>41800</v>
      </c>
      <c r="CZ263">
        <v>40200</v>
      </c>
      <c r="DA263">
        <v>41600</v>
      </c>
      <c r="DB263">
        <v>40700</v>
      </c>
      <c r="DC263">
        <v>41000</v>
      </c>
      <c r="DD263">
        <v>41900</v>
      </c>
      <c r="DE263">
        <v>42300</v>
      </c>
      <c r="DF263">
        <v>42600</v>
      </c>
      <c r="DG263">
        <v>43900</v>
      </c>
      <c r="DH263">
        <v>41300</v>
      </c>
      <c r="DI263">
        <v>40800</v>
      </c>
      <c r="DJ263">
        <v>43300</v>
      </c>
      <c r="DK263">
        <v>42300</v>
      </c>
      <c r="DL263">
        <v>43700</v>
      </c>
      <c r="DM263">
        <v>41200</v>
      </c>
      <c r="DN263">
        <v>40800</v>
      </c>
      <c r="DO263">
        <v>42300</v>
      </c>
      <c r="DP263">
        <v>43200</v>
      </c>
      <c r="DQ263">
        <v>43100</v>
      </c>
      <c r="DR263">
        <v>43300</v>
      </c>
      <c r="DS263">
        <v>41700</v>
      </c>
      <c r="DT263">
        <v>41900</v>
      </c>
      <c r="DU263">
        <v>42900</v>
      </c>
      <c r="DV263">
        <v>39900</v>
      </c>
      <c r="DW263">
        <v>40500</v>
      </c>
      <c r="DX263">
        <v>41800</v>
      </c>
      <c r="DY263" s="19"/>
      <c r="DZ263" s="19"/>
      <c r="EA263" s="19"/>
      <c r="EB263" s="19"/>
      <c r="ED263" s="31">
        <f t="shared" si="81"/>
        <v>2.7804295942720762E-2</v>
      </c>
      <c r="EE263" s="31">
        <f t="shared" si="82"/>
        <v>2.8038277511961723E-2</v>
      </c>
      <c r="EF263" s="31">
        <f t="shared" si="83"/>
        <v>2.945273631840796E-2</v>
      </c>
      <c r="EG263" s="31">
        <f t="shared" si="84"/>
        <v>2.78125E-2</v>
      </c>
      <c r="EH263" s="31">
        <f t="shared" si="85"/>
        <v>3.1253071253071252E-2</v>
      </c>
      <c r="EI263" s="31">
        <f t="shared" si="86"/>
        <v>2.6146341463414633E-2</v>
      </c>
      <c r="EJ263" s="31">
        <f t="shared" si="87"/>
        <v>2.3794749403341288E-2</v>
      </c>
      <c r="EK263" s="31">
        <f t="shared" si="88"/>
        <v>2.2104018912529552E-2</v>
      </c>
      <c r="EL263" s="31">
        <f t="shared" si="89"/>
        <v>2.3192488262910798E-2</v>
      </c>
      <c r="EM263" s="31">
        <f t="shared" si="90"/>
        <v>2.5148063781321183E-2</v>
      </c>
      <c r="EN263" s="31">
        <f t="shared" si="91"/>
        <v>3.1864406779661014E-2</v>
      </c>
      <c r="EO263" s="31">
        <f t="shared" si="92"/>
        <v>4.0367647058823529E-2</v>
      </c>
      <c r="EP263" s="31">
        <f t="shared" si="93"/>
        <v>4.8683602771362584E-2</v>
      </c>
      <c r="EQ263" s="31">
        <f t="shared" si="94"/>
        <v>5.0212765957446809E-2</v>
      </c>
      <c r="ER263" s="31">
        <f t="shared" si="95"/>
        <v>4.9176201372997712E-2</v>
      </c>
      <c r="ES263" s="31">
        <f t="shared" si="96"/>
        <v>5.065533980582524E-2</v>
      </c>
      <c r="ET263" s="31">
        <f t="shared" si="97"/>
        <v>4.8774509803921569E-2</v>
      </c>
      <c r="EU263" s="31">
        <f t="shared" si="98"/>
        <v>4.3073286052009455E-2</v>
      </c>
      <c r="EV263" s="31">
        <f t="shared" si="99"/>
        <v>4.1805555555555554E-2</v>
      </c>
      <c r="EW263" s="31">
        <f t="shared" si="100"/>
        <v>4.1461716937354988E-2</v>
      </c>
      <c r="EX263" s="31">
        <f t="shared" si="101"/>
        <v>4.464203233256351E-2</v>
      </c>
      <c r="EY263" s="31">
        <f t="shared" si="102"/>
        <v>4.5443645083932852E-2</v>
      </c>
      <c r="EZ263" s="31">
        <f t="shared" si="103"/>
        <v>5.0190930787589502E-2</v>
      </c>
      <c r="FA263" s="31">
        <f t="shared" si="104"/>
        <v>4.9883449883449886E-2</v>
      </c>
      <c r="FB263" s="50">
        <f t="shared" si="105"/>
        <v>5.6065162907268172E-2</v>
      </c>
      <c r="FC263" s="50">
        <f t="shared" si="106"/>
        <v>5.2790123456790121E-2</v>
      </c>
      <c r="FD263" s="50">
        <f t="shared" si="107"/>
        <v>5.105263157894737E-2</v>
      </c>
    </row>
    <row r="264" spans="1:160" ht="15" x14ac:dyDescent="0.25">
      <c r="A264" s="17" t="s">
        <v>308</v>
      </c>
      <c r="B264" s="19">
        <v>1341</v>
      </c>
      <c r="C264" s="19">
        <v>1447</v>
      </c>
      <c r="D264" s="19">
        <v>1458</v>
      </c>
      <c r="E264" s="19">
        <v>1371</v>
      </c>
      <c r="F264" s="19">
        <v>1349</v>
      </c>
      <c r="G264" s="19">
        <v>1415</v>
      </c>
      <c r="H264" s="19">
        <v>1431</v>
      </c>
      <c r="I264" s="19">
        <v>1569</v>
      </c>
      <c r="J264" s="19">
        <v>1651</v>
      </c>
      <c r="K264" s="19">
        <v>1646</v>
      </c>
      <c r="L264" s="19">
        <v>1546</v>
      </c>
      <c r="M264" s="19">
        <v>1481</v>
      </c>
      <c r="N264" s="19">
        <v>1453</v>
      </c>
      <c r="O264" s="19">
        <v>1447</v>
      </c>
      <c r="P264" s="19">
        <v>1531</v>
      </c>
      <c r="Q264" s="19">
        <v>1344</v>
      </c>
      <c r="R264" s="19">
        <v>1325</v>
      </c>
      <c r="S264" s="19">
        <v>1360</v>
      </c>
      <c r="T264" s="19">
        <v>1397</v>
      </c>
      <c r="U264" s="19">
        <v>1504</v>
      </c>
      <c r="V264" s="19">
        <v>1499</v>
      </c>
      <c r="W264" s="19">
        <v>1474</v>
      </c>
      <c r="X264" s="19">
        <v>1335</v>
      </c>
      <c r="Y264" s="19">
        <v>1207</v>
      </c>
      <c r="Z264" s="19">
        <v>1128</v>
      </c>
      <c r="AA264" s="19">
        <v>1155</v>
      </c>
      <c r="AB264" s="19">
        <v>1137</v>
      </c>
      <c r="AC264" s="19">
        <v>1035</v>
      </c>
      <c r="AD264" s="19">
        <v>985</v>
      </c>
      <c r="AE264" s="19">
        <v>1012</v>
      </c>
      <c r="AF264" s="19">
        <v>1014</v>
      </c>
      <c r="AG264" s="19">
        <v>1088</v>
      </c>
      <c r="AH264" s="19">
        <v>1031</v>
      </c>
      <c r="AI264" s="19">
        <v>1008</v>
      </c>
      <c r="AJ264" s="19">
        <v>942</v>
      </c>
      <c r="AK264" s="19">
        <v>947</v>
      </c>
      <c r="AL264" s="19">
        <v>1020</v>
      </c>
      <c r="AM264" s="19">
        <v>1098</v>
      </c>
      <c r="AN264" s="19">
        <v>1193</v>
      </c>
      <c r="AO264" s="19">
        <v>1167</v>
      </c>
      <c r="AP264" s="19">
        <v>1189</v>
      </c>
      <c r="AQ264" s="19">
        <v>1351</v>
      </c>
      <c r="AR264" s="19">
        <v>1522</v>
      </c>
      <c r="AS264" s="19">
        <v>1749</v>
      </c>
      <c r="AT264" s="19">
        <v>1951</v>
      </c>
      <c r="AU264" s="19">
        <v>2000</v>
      </c>
      <c r="AV264" s="19">
        <v>1949</v>
      </c>
      <c r="AW264" s="19">
        <v>1923</v>
      </c>
      <c r="AX264" s="19">
        <v>1901</v>
      </c>
      <c r="AY264" s="19">
        <v>1944</v>
      </c>
      <c r="AZ264" s="19">
        <v>2015</v>
      </c>
      <c r="BA264" s="19">
        <v>1848</v>
      </c>
      <c r="BB264" s="19">
        <v>1819</v>
      </c>
      <c r="BC264" s="19">
        <v>1924</v>
      </c>
      <c r="BD264" s="19">
        <v>2022</v>
      </c>
      <c r="BE264" s="19">
        <v>2310</v>
      </c>
      <c r="BF264" s="19">
        <v>2294</v>
      </c>
      <c r="BG264" s="19">
        <v>2188</v>
      </c>
      <c r="BH264" s="19">
        <v>2052</v>
      </c>
      <c r="BI264" s="19">
        <v>1964</v>
      </c>
      <c r="BJ264" s="19">
        <v>1939</v>
      </c>
      <c r="BK264" s="19">
        <v>1974</v>
      </c>
      <c r="BL264" s="19">
        <v>2104</v>
      </c>
      <c r="BM264" s="19">
        <v>1917</v>
      </c>
      <c r="BN264" s="19">
        <v>1930</v>
      </c>
      <c r="BO264" s="19">
        <v>2051</v>
      </c>
      <c r="BP264" s="19">
        <v>2223</v>
      </c>
      <c r="BQ264" s="19">
        <v>2415</v>
      </c>
      <c r="BR264" s="19">
        <v>2492</v>
      </c>
      <c r="BS264" s="19">
        <v>2399</v>
      </c>
      <c r="BT264" s="19">
        <v>2253</v>
      </c>
      <c r="BU264" s="19">
        <v>2211</v>
      </c>
      <c r="BV264" s="19">
        <v>2177</v>
      </c>
      <c r="BW264" s="19">
        <v>2267</v>
      </c>
      <c r="BX264" s="19">
        <v>2314</v>
      </c>
      <c r="BY264" s="19">
        <v>2181</v>
      </c>
      <c r="BZ264" s="19">
        <v>2062</v>
      </c>
      <c r="CA264" s="19">
        <v>2133</v>
      </c>
      <c r="CB264" s="19">
        <v>2227</v>
      </c>
      <c r="CC264" s="19">
        <v>2384</v>
      </c>
      <c r="CD264" s="19">
        <v>2529</v>
      </c>
      <c r="CE264" s="19">
        <v>2435</v>
      </c>
      <c r="CF264" s="19">
        <v>2247</v>
      </c>
      <c r="CG264" s="19">
        <v>2199</v>
      </c>
      <c r="CH264" s="49">
        <v>2213</v>
      </c>
      <c r="CI264" s="49">
        <v>2232</v>
      </c>
      <c r="CJ264" s="49">
        <v>2214</v>
      </c>
      <c r="CK264" s="49">
        <v>1939</v>
      </c>
      <c r="CL264" s="49">
        <v>1938</v>
      </c>
      <c r="CM264" s="49">
        <v>1959</v>
      </c>
      <c r="CN264" s="49">
        <v>1992</v>
      </c>
      <c r="CO264" s="17" t="s">
        <v>308</v>
      </c>
      <c r="CT264" t="s">
        <v>309</v>
      </c>
      <c r="CV264" t="s">
        <v>308</v>
      </c>
      <c r="CX264">
        <v>66100</v>
      </c>
      <c r="CY264">
        <v>67400</v>
      </c>
      <c r="CZ264">
        <v>67800</v>
      </c>
      <c r="DA264">
        <v>69300</v>
      </c>
      <c r="DB264">
        <v>69900</v>
      </c>
      <c r="DC264">
        <v>69700</v>
      </c>
      <c r="DD264">
        <v>69700</v>
      </c>
      <c r="DE264">
        <v>69000</v>
      </c>
      <c r="DF264">
        <v>69700</v>
      </c>
      <c r="DG264">
        <v>70100</v>
      </c>
      <c r="DH264">
        <v>70500</v>
      </c>
      <c r="DI264">
        <v>70800</v>
      </c>
      <c r="DJ264">
        <v>71000</v>
      </c>
      <c r="DK264">
        <v>71900</v>
      </c>
      <c r="DL264">
        <v>71500</v>
      </c>
      <c r="DM264">
        <v>71400</v>
      </c>
      <c r="DN264">
        <v>70200</v>
      </c>
      <c r="DO264">
        <v>70200</v>
      </c>
      <c r="DP264">
        <v>71100</v>
      </c>
      <c r="DQ264">
        <v>71600</v>
      </c>
      <c r="DR264">
        <v>73300</v>
      </c>
      <c r="DS264">
        <v>73500</v>
      </c>
      <c r="DT264">
        <v>73000</v>
      </c>
      <c r="DU264">
        <v>73900</v>
      </c>
      <c r="DV264">
        <v>74700</v>
      </c>
      <c r="DW264">
        <v>75100</v>
      </c>
      <c r="DX264">
        <v>75900</v>
      </c>
      <c r="DY264" s="19"/>
      <c r="DZ264" s="19"/>
      <c r="EA264" s="19"/>
      <c r="EB264" s="19"/>
      <c r="ED264" s="31">
        <f t="shared" ref="ED264:ED327" si="108">K264/CX264</f>
        <v>2.4901664145234492E-2</v>
      </c>
      <c r="EE264" s="31">
        <f t="shared" ref="EE264:EE327" si="109">N264/CY264</f>
        <v>2.1557863501483681E-2</v>
      </c>
      <c r="EF264" s="31">
        <f t="shared" ref="EF264:EF327" si="110">Q264/CZ264</f>
        <v>1.9823008849557521E-2</v>
      </c>
      <c r="EG264" s="31">
        <f t="shared" ref="EG264:EG327" si="111">T264/DA264</f>
        <v>2.0158730158730157E-2</v>
      </c>
      <c r="EH264" s="31">
        <f t="shared" ref="EH264:EH327" si="112">W264/DB264</f>
        <v>2.1087267525035765E-2</v>
      </c>
      <c r="EI264" s="31">
        <f t="shared" ref="EI264:EI327" si="113">Z264/DC264</f>
        <v>1.6183644189383069E-2</v>
      </c>
      <c r="EJ264" s="31">
        <f t="shared" ref="EJ264:EJ327" si="114">AC264/DD264</f>
        <v>1.48493543758967E-2</v>
      </c>
      <c r="EK264" s="31">
        <f t="shared" ref="EK264:EK327" si="115">AF264/DE264</f>
        <v>1.4695652173913044E-2</v>
      </c>
      <c r="EL264" s="31">
        <f t="shared" ref="EL264:EL327" si="116">AI264/DF264</f>
        <v>1.4461979913916786E-2</v>
      </c>
      <c r="EM264" s="31">
        <f t="shared" ref="EM264:EM327" si="117">AL264/DG264</f>
        <v>1.4550641940085592E-2</v>
      </c>
      <c r="EN264" s="31">
        <f t="shared" ref="EN264:EN327" si="118">AO264/DH264</f>
        <v>1.6553191489361702E-2</v>
      </c>
      <c r="EO264" s="31">
        <f t="shared" ref="EO264:EO327" si="119">AR264/DI264</f>
        <v>2.1497175141242938E-2</v>
      </c>
      <c r="EP264" s="31">
        <f t="shared" ref="EP264:EP327" si="120">AU264/DJ264</f>
        <v>2.8169014084507043E-2</v>
      </c>
      <c r="EQ264" s="31">
        <f t="shared" ref="EQ264:EQ327" si="121">AX264/DK264</f>
        <v>2.6439499304589709E-2</v>
      </c>
      <c r="ER264" s="31">
        <f t="shared" ref="ER264:ER327" si="122">BA264/DL264</f>
        <v>2.5846153846153845E-2</v>
      </c>
      <c r="ES264" s="31">
        <f t="shared" ref="ES264:ES327" si="123">BD264/DM264</f>
        <v>2.8319327731092438E-2</v>
      </c>
      <c r="ET264" s="31">
        <f t="shared" ref="ET264:ET327" si="124">BG264/DN264</f>
        <v>3.1168091168091168E-2</v>
      </c>
      <c r="EU264" s="31">
        <f t="shared" ref="EU264:EU327" si="125">BJ264/DO264</f>
        <v>2.7621082621082621E-2</v>
      </c>
      <c r="EV264" s="31">
        <f t="shared" ref="EV264:EV327" si="126">BM264/DP264</f>
        <v>2.6962025316455696E-2</v>
      </c>
      <c r="EW264" s="31">
        <f t="shared" ref="EW264:EW327" si="127">BP264/DQ264</f>
        <v>3.1047486033519554E-2</v>
      </c>
      <c r="EX264" s="31">
        <f t="shared" ref="EX264:EX327" si="128">BS264/DR264</f>
        <v>3.2728512960436565E-2</v>
      </c>
      <c r="EY264" s="31">
        <f t="shared" ref="EY264:EY327" si="129">BV264/DS264</f>
        <v>2.9619047619047618E-2</v>
      </c>
      <c r="EZ264" s="31">
        <f t="shared" ref="EZ264:EZ327" si="130">BY264/DT264</f>
        <v>2.9876712328767124E-2</v>
      </c>
      <c r="FA264" s="31">
        <f t="shared" si="104"/>
        <v>3.0135317997293642E-2</v>
      </c>
      <c r="FB264" s="50">
        <f t="shared" si="105"/>
        <v>3.2597054886211514E-2</v>
      </c>
      <c r="FC264" s="50">
        <f t="shared" si="106"/>
        <v>2.9467376830892143E-2</v>
      </c>
      <c r="FD264" s="50">
        <f t="shared" si="107"/>
        <v>2.5546772068511199E-2</v>
      </c>
    </row>
    <row r="265" spans="1:160" ht="15" x14ac:dyDescent="0.25">
      <c r="A265" s="17" t="s">
        <v>309</v>
      </c>
      <c r="B265" s="19">
        <v>2675</v>
      </c>
      <c r="C265" s="19">
        <v>2656</v>
      </c>
      <c r="D265" s="19">
        <v>2699</v>
      </c>
      <c r="E265" s="19">
        <v>2614</v>
      </c>
      <c r="F265" s="19">
        <v>2566</v>
      </c>
      <c r="G265" s="19">
        <v>2514</v>
      </c>
      <c r="H265" s="19">
        <v>2550</v>
      </c>
      <c r="I265" s="19">
        <v>2732</v>
      </c>
      <c r="J265" s="19">
        <v>2797</v>
      </c>
      <c r="K265" s="19">
        <v>2953</v>
      </c>
      <c r="L265" s="19">
        <v>3214</v>
      </c>
      <c r="M265" s="19">
        <v>3133</v>
      </c>
      <c r="N265" s="19">
        <v>3214</v>
      </c>
      <c r="O265" s="19">
        <v>2884</v>
      </c>
      <c r="P265" s="19">
        <v>2749</v>
      </c>
      <c r="Q265" s="19">
        <v>2826</v>
      </c>
      <c r="R265" s="19">
        <v>2933</v>
      </c>
      <c r="S265" s="19">
        <v>2917</v>
      </c>
      <c r="T265" s="19">
        <v>2938</v>
      </c>
      <c r="U265" s="19">
        <v>3251</v>
      </c>
      <c r="V265" s="19">
        <v>3358</v>
      </c>
      <c r="W265" s="19">
        <v>3427</v>
      </c>
      <c r="X265" s="19">
        <v>3485</v>
      </c>
      <c r="Y265" s="19">
        <v>3327</v>
      </c>
      <c r="Z265" s="19">
        <v>3154</v>
      </c>
      <c r="AA265" s="19">
        <v>3021</v>
      </c>
      <c r="AB265" s="19">
        <v>3073</v>
      </c>
      <c r="AC265" s="19">
        <v>3017</v>
      </c>
      <c r="AD265" s="19">
        <v>2867</v>
      </c>
      <c r="AE265" s="19">
        <v>2676</v>
      </c>
      <c r="AF265" s="19">
        <v>2694</v>
      </c>
      <c r="AG265" s="19">
        <v>2971</v>
      </c>
      <c r="AH265" s="19">
        <v>3026</v>
      </c>
      <c r="AI265" s="19">
        <v>3003</v>
      </c>
      <c r="AJ265" s="19">
        <v>2926</v>
      </c>
      <c r="AK265" s="19">
        <v>3011</v>
      </c>
      <c r="AL265" s="19">
        <v>2868</v>
      </c>
      <c r="AM265" s="19">
        <v>2842</v>
      </c>
      <c r="AN265" s="19">
        <v>2986</v>
      </c>
      <c r="AO265" s="19">
        <v>3028</v>
      </c>
      <c r="AP265" s="19">
        <v>3021</v>
      </c>
      <c r="AQ265" s="19">
        <v>3301</v>
      </c>
      <c r="AR265" s="19">
        <v>3756</v>
      </c>
      <c r="AS265" s="19">
        <v>4249</v>
      </c>
      <c r="AT265" s="19">
        <v>5160</v>
      </c>
      <c r="AU265" s="19">
        <v>5520</v>
      </c>
      <c r="AV265" s="19">
        <v>5661</v>
      </c>
      <c r="AW265" s="19">
        <v>5688</v>
      </c>
      <c r="AX265" s="19">
        <v>5840</v>
      </c>
      <c r="AY265" s="19">
        <v>5568</v>
      </c>
      <c r="AZ265" s="19">
        <v>5695</v>
      </c>
      <c r="BA265" s="19">
        <v>5829</v>
      </c>
      <c r="BB265" s="19">
        <v>5773</v>
      </c>
      <c r="BC265" s="19">
        <v>5595</v>
      </c>
      <c r="BD265" s="19">
        <v>5609</v>
      </c>
      <c r="BE265" s="19">
        <v>5781</v>
      </c>
      <c r="BF265" s="19">
        <v>5961</v>
      </c>
      <c r="BG265" s="19">
        <v>5827</v>
      </c>
      <c r="BH265" s="19">
        <v>5621</v>
      </c>
      <c r="BI265" s="19">
        <v>5491</v>
      </c>
      <c r="BJ265" s="19">
        <v>5311</v>
      </c>
      <c r="BK265" s="19">
        <v>5093</v>
      </c>
      <c r="BL265" s="19">
        <v>5061</v>
      </c>
      <c r="BM265" s="19">
        <v>4929</v>
      </c>
      <c r="BN265" s="19">
        <v>4730</v>
      </c>
      <c r="BO265" s="19">
        <v>4668</v>
      </c>
      <c r="BP265" s="19">
        <v>4549</v>
      </c>
      <c r="BQ265" s="19">
        <v>5082</v>
      </c>
      <c r="BR265" s="19">
        <v>5394</v>
      </c>
      <c r="BS265" s="19">
        <v>5385</v>
      </c>
      <c r="BT265" s="19">
        <v>5444</v>
      </c>
      <c r="BU265" s="19">
        <v>5331</v>
      </c>
      <c r="BV265" s="19">
        <v>5414</v>
      </c>
      <c r="BW265" s="19">
        <v>5571</v>
      </c>
      <c r="BX265" s="19">
        <v>5672</v>
      </c>
      <c r="BY265" s="19">
        <v>5559</v>
      </c>
      <c r="BZ265" s="19">
        <v>5456</v>
      </c>
      <c r="CA265" s="19">
        <v>5300</v>
      </c>
      <c r="CB265" s="19">
        <v>5230</v>
      </c>
      <c r="CC265" s="19">
        <v>5838</v>
      </c>
      <c r="CD265" s="19">
        <v>6312</v>
      </c>
      <c r="CE265" s="19">
        <v>6352</v>
      </c>
      <c r="CF265" s="19">
        <v>6344</v>
      </c>
      <c r="CG265" s="19">
        <v>6344</v>
      </c>
      <c r="CH265" s="49">
        <v>6271</v>
      </c>
      <c r="CI265" s="49">
        <v>6359</v>
      </c>
      <c r="CJ265" s="49">
        <v>6400</v>
      </c>
      <c r="CK265" s="49">
        <v>6317</v>
      </c>
      <c r="CL265" s="49">
        <v>6360</v>
      </c>
      <c r="CM265" s="49">
        <v>5921</v>
      </c>
      <c r="CN265" s="49">
        <v>5721</v>
      </c>
      <c r="CO265" s="17" t="s">
        <v>309</v>
      </c>
      <c r="CT265" t="s">
        <v>310</v>
      </c>
      <c r="CV265" t="s">
        <v>309</v>
      </c>
      <c r="CX265">
        <v>83800</v>
      </c>
      <c r="CY265">
        <v>85000</v>
      </c>
      <c r="CZ265">
        <v>84800</v>
      </c>
      <c r="DA265">
        <v>85600</v>
      </c>
      <c r="DB265">
        <v>86600</v>
      </c>
      <c r="DC265">
        <v>86500</v>
      </c>
      <c r="DD265">
        <v>86300</v>
      </c>
      <c r="DE265">
        <v>85400</v>
      </c>
      <c r="DF265">
        <v>85300</v>
      </c>
      <c r="DG265">
        <v>83500</v>
      </c>
      <c r="DH265">
        <v>83700</v>
      </c>
      <c r="DI265">
        <v>85000</v>
      </c>
      <c r="DJ265">
        <v>84600</v>
      </c>
      <c r="DK265">
        <v>84400</v>
      </c>
      <c r="DL265">
        <v>84000</v>
      </c>
      <c r="DM265">
        <v>84800</v>
      </c>
      <c r="DN265">
        <v>85400</v>
      </c>
      <c r="DO265">
        <v>85800</v>
      </c>
      <c r="DP265">
        <v>86900</v>
      </c>
      <c r="DQ265">
        <v>85900</v>
      </c>
      <c r="DR265">
        <v>85700</v>
      </c>
      <c r="DS265">
        <v>87400</v>
      </c>
      <c r="DT265">
        <v>87600</v>
      </c>
      <c r="DU265">
        <v>87800</v>
      </c>
      <c r="DV265">
        <v>86900</v>
      </c>
      <c r="DW265">
        <v>85900</v>
      </c>
      <c r="DX265">
        <v>85600</v>
      </c>
      <c r="DY265" s="19"/>
      <c r="DZ265" s="19"/>
      <c r="EA265" s="19"/>
      <c r="EB265" s="19"/>
      <c r="ED265" s="31">
        <f t="shared" si="108"/>
        <v>3.5238663484486871E-2</v>
      </c>
      <c r="EE265" s="31">
        <f t="shared" si="109"/>
        <v>3.781176470588235E-2</v>
      </c>
      <c r="EF265" s="31">
        <f t="shared" si="110"/>
        <v>3.3325471698113208E-2</v>
      </c>
      <c r="EG265" s="31">
        <f t="shared" si="111"/>
        <v>3.4322429906542058E-2</v>
      </c>
      <c r="EH265" s="31">
        <f t="shared" si="112"/>
        <v>3.9572748267898382E-2</v>
      </c>
      <c r="EI265" s="31">
        <f t="shared" si="113"/>
        <v>3.6462427745664737E-2</v>
      </c>
      <c r="EJ265" s="31">
        <f t="shared" si="114"/>
        <v>3.4959443800695246E-2</v>
      </c>
      <c r="EK265" s="31">
        <f t="shared" si="115"/>
        <v>3.1545667447306788E-2</v>
      </c>
      <c r="EL265" s="31">
        <f t="shared" si="116"/>
        <v>3.5205158264947245E-2</v>
      </c>
      <c r="EM265" s="31">
        <f t="shared" si="117"/>
        <v>3.4347305389221559E-2</v>
      </c>
      <c r="EN265" s="31">
        <f t="shared" si="118"/>
        <v>3.6176821983273599E-2</v>
      </c>
      <c r="EO265" s="31">
        <f t="shared" si="119"/>
        <v>4.4188235294117646E-2</v>
      </c>
      <c r="EP265" s="31">
        <f t="shared" si="120"/>
        <v>6.5248226950354607E-2</v>
      </c>
      <c r="EQ265" s="31">
        <f t="shared" si="121"/>
        <v>6.9194312796208537E-2</v>
      </c>
      <c r="ER265" s="31">
        <f t="shared" si="122"/>
        <v>6.9392857142857145E-2</v>
      </c>
      <c r="ES265" s="31">
        <f t="shared" si="123"/>
        <v>6.6143867924528296E-2</v>
      </c>
      <c r="ET265" s="31">
        <f t="shared" si="124"/>
        <v>6.8231850117096024E-2</v>
      </c>
      <c r="EU265" s="31">
        <f t="shared" si="125"/>
        <v>6.1899766899766902E-2</v>
      </c>
      <c r="EV265" s="31">
        <f t="shared" si="126"/>
        <v>5.6720368239355584E-2</v>
      </c>
      <c r="EW265" s="31">
        <f t="shared" si="127"/>
        <v>5.2956926658905702E-2</v>
      </c>
      <c r="EX265" s="31">
        <f t="shared" si="128"/>
        <v>6.2835472578763124E-2</v>
      </c>
      <c r="EY265" s="31">
        <f t="shared" si="129"/>
        <v>6.1945080091533183E-2</v>
      </c>
      <c r="EZ265" s="31">
        <f t="shared" si="130"/>
        <v>6.3458904109589043E-2</v>
      </c>
      <c r="FA265" s="31">
        <f t="shared" ref="FA265:FA328" si="131">CB265/DU265</f>
        <v>5.9567198177676535E-2</v>
      </c>
      <c r="FB265" s="50">
        <f t="shared" ref="FB265:FB328" si="132">CE265/DV265</f>
        <v>7.309551208285385E-2</v>
      </c>
      <c r="FC265" s="50">
        <f t="shared" ref="FC265:FC328" si="133">CH265/DW265</f>
        <v>7.3003492433061701E-2</v>
      </c>
      <c r="FD265" s="50">
        <f t="shared" ref="FD265:FD328" si="134">CK265/DX265</f>
        <v>7.3796728971962613E-2</v>
      </c>
    </row>
    <row r="266" spans="1:160" ht="15" x14ac:dyDescent="0.25">
      <c r="A266" s="17" t="s">
        <v>310</v>
      </c>
      <c r="B266" s="19">
        <v>3381</v>
      </c>
      <c r="C266" s="19">
        <v>3494</v>
      </c>
      <c r="D266" s="19">
        <v>3511</v>
      </c>
      <c r="E266" s="19">
        <v>3396</v>
      </c>
      <c r="F266" s="19">
        <v>3440</v>
      </c>
      <c r="G266" s="19">
        <v>3356</v>
      </c>
      <c r="H266" s="19">
        <v>3300</v>
      </c>
      <c r="I266" s="19">
        <v>3637</v>
      </c>
      <c r="J266" s="19">
        <v>3810</v>
      </c>
      <c r="K266" s="19">
        <v>3895</v>
      </c>
      <c r="L266" s="19">
        <v>4080</v>
      </c>
      <c r="M266" s="19">
        <v>4012</v>
      </c>
      <c r="N266" s="19">
        <v>3973</v>
      </c>
      <c r="O266" s="19">
        <v>4011</v>
      </c>
      <c r="P266" s="19">
        <v>3933</v>
      </c>
      <c r="Q266" s="19">
        <v>3840</v>
      </c>
      <c r="R266" s="19">
        <v>3625</v>
      </c>
      <c r="S266" s="19">
        <v>3621</v>
      </c>
      <c r="T266" s="19">
        <v>3366</v>
      </c>
      <c r="U266" s="19">
        <v>3783</v>
      </c>
      <c r="V266" s="19">
        <v>3891</v>
      </c>
      <c r="W266" s="19">
        <v>3909</v>
      </c>
      <c r="X266" s="19">
        <v>3739</v>
      </c>
      <c r="Y266" s="19">
        <v>3762</v>
      </c>
      <c r="Z266" s="19">
        <v>3871</v>
      </c>
      <c r="AA266" s="19">
        <v>3587</v>
      </c>
      <c r="AB266" s="19">
        <v>3419</v>
      </c>
      <c r="AC266" s="19">
        <v>3297</v>
      </c>
      <c r="AD266" s="19">
        <v>3128</v>
      </c>
      <c r="AE266" s="19">
        <v>3043</v>
      </c>
      <c r="AF266" s="19">
        <v>2979</v>
      </c>
      <c r="AG266" s="19">
        <v>3308</v>
      </c>
      <c r="AH266" s="19">
        <v>3520</v>
      </c>
      <c r="AI266" s="19">
        <v>3473</v>
      </c>
      <c r="AJ266" s="19">
        <v>3299</v>
      </c>
      <c r="AK266" s="19">
        <v>3285</v>
      </c>
      <c r="AL266" s="19">
        <v>3382</v>
      </c>
      <c r="AM266" s="19">
        <v>3723</v>
      </c>
      <c r="AN266" s="19">
        <v>3962</v>
      </c>
      <c r="AO266" s="19">
        <v>3942</v>
      </c>
      <c r="AP266" s="19">
        <v>4151</v>
      </c>
      <c r="AQ266" s="19">
        <v>4338</v>
      </c>
      <c r="AR266" s="19">
        <v>4632</v>
      </c>
      <c r="AS266" s="19">
        <v>5323</v>
      </c>
      <c r="AT266" s="19">
        <v>6295</v>
      </c>
      <c r="AU266" s="19">
        <v>6397</v>
      </c>
      <c r="AV266" s="19">
        <v>6587</v>
      </c>
      <c r="AW266" s="19">
        <v>6651</v>
      </c>
      <c r="AX266" s="19">
        <v>6558</v>
      </c>
      <c r="AY266" s="19">
        <v>6744</v>
      </c>
      <c r="AZ266" s="19">
        <v>6679</v>
      </c>
      <c r="BA266" s="19">
        <v>6807</v>
      </c>
      <c r="BB266" s="19">
        <v>6662</v>
      </c>
      <c r="BC266" s="19">
        <v>6465</v>
      </c>
      <c r="BD266" s="19">
        <v>5914</v>
      </c>
      <c r="BE266" s="19">
        <v>6674</v>
      </c>
      <c r="BF266" s="19">
        <v>6774</v>
      </c>
      <c r="BG266" s="19">
        <v>6489</v>
      </c>
      <c r="BH266" s="19">
        <v>6312</v>
      </c>
      <c r="BI266" s="19">
        <v>6043</v>
      </c>
      <c r="BJ266" s="19">
        <v>5980</v>
      </c>
      <c r="BK266" s="19">
        <v>5964</v>
      </c>
      <c r="BL266" s="19">
        <v>6044</v>
      </c>
      <c r="BM266" s="19">
        <v>6076</v>
      </c>
      <c r="BN266" s="19">
        <v>6127</v>
      </c>
      <c r="BO266" s="19">
        <v>6113</v>
      </c>
      <c r="BP266" s="19">
        <v>5910</v>
      </c>
      <c r="BQ266" s="19">
        <v>6441</v>
      </c>
      <c r="BR266" s="19">
        <v>6624</v>
      </c>
      <c r="BS266" s="19">
        <v>6520</v>
      </c>
      <c r="BT266" s="19">
        <v>6552</v>
      </c>
      <c r="BU266" s="19">
        <v>6490</v>
      </c>
      <c r="BV266" s="19">
        <v>6484</v>
      </c>
      <c r="BW266" s="19">
        <v>6686</v>
      </c>
      <c r="BX266" s="19">
        <v>6831</v>
      </c>
      <c r="BY266" s="19">
        <v>7035</v>
      </c>
      <c r="BZ266" s="19">
        <v>6813</v>
      </c>
      <c r="CA266" s="19">
        <v>6698</v>
      </c>
      <c r="CB266" s="19">
        <v>6396</v>
      </c>
      <c r="CC266" s="19">
        <v>6944</v>
      </c>
      <c r="CD266" s="19">
        <v>7050</v>
      </c>
      <c r="CE266" s="19">
        <v>6943</v>
      </c>
      <c r="CF266" s="19">
        <v>6776</v>
      </c>
      <c r="CG266" s="19">
        <v>6616</v>
      </c>
      <c r="CH266" s="49">
        <v>6515</v>
      </c>
      <c r="CI266" s="49">
        <v>6514</v>
      </c>
      <c r="CJ266" s="49">
        <v>6490</v>
      </c>
      <c r="CK266" s="49">
        <v>6287</v>
      </c>
      <c r="CL266" s="49">
        <v>6257</v>
      </c>
      <c r="CM266" s="49">
        <v>6145</v>
      </c>
      <c r="CN266" s="49">
        <v>5787</v>
      </c>
      <c r="CO266" s="17" t="s">
        <v>310</v>
      </c>
      <c r="CT266" t="s">
        <v>311</v>
      </c>
      <c r="CV266" t="s">
        <v>310</v>
      </c>
      <c r="CX266">
        <v>120200</v>
      </c>
      <c r="CY266">
        <v>121400</v>
      </c>
      <c r="CZ266">
        <v>122600</v>
      </c>
      <c r="DA266">
        <v>125900</v>
      </c>
      <c r="DB266">
        <v>126500</v>
      </c>
      <c r="DC266">
        <v>128100</v>
      </c>
      <c r="DD266">
        <v>128100</v>
      </c>
      <c r="DE266">
        <v>130300</v>
      </c>
      <c r="DF266">
        <v>128900</v>
      </c>
      <c r="DG266">
        <v>128900</v>
      </c>
      <c r="DH266">
        <v>129200</v>
      </c>
      <c r="DI266">
        <v>127800</v>
      </c>
      <c r="DJ266">
        <v>128300</v>
      </c>
      <c r="DK266">
        <v>130400</v>
      </c>
      <c r="DL266">
        <v>130800</v>
      </c>
      <c r="DM266">
        <v>131000</v>
      </c>
      <c r="DN266">
        <v>130100</v>
      </c>
      <c r="DO266">
        <v>128700</v>
      </c>
      <c r="DP266">
        <v>127800</v>
      </c>
      <c r="DQ266">
        <v>126400</v>
      </c>
      <c r="DR266">
        <v>127600</v>
      </c>
      <c r="DS266">
        <v>125800</v>
      </c>
      <c r="DT266">
        <v>128300</v>
      </c>
      <c r="DU266">
        <v>129300</v>
      </c>
      <c r="DV266">
        <v>131000</v>
      </c>
      <c r="DW266">
        <v>132300</v>
      </c>
      <c r="DX266">
        <v>133900</v>
      </c>
      <c r="DY266" s="19"/>
      <c r="DZ266" s="19"/>
      <c r="EA266" s="19"/>
      <c r="EB266" s="19"/>
      <c r="ED266" s="31">
        <f t="shared" si="108"/>
        <v>3.2404326123128123E-2</v>
      </c>
      <c r="EE266" s="31">
        <f t="shared" si="109"/>
        <v>3.2726523887973639E-2</v>
      </c>
      <c r="EF266" s="31">
        <f t="shared" si="110"/>
        <v>3.1321370309951059E-2</v>
      </c>
      <c r="EG266" s="31">
        <f t="shared" si="111"/>
        <v>2.6735504368546464E-2</v>
      </c>
      <c r="EH266" s="31">
        <f t="shared" si="112"/>
        <v>3.0901185770750988E-2</v>
      </c>
      <c r="EI266" s="31">
        <f t="shared" si="113"/>
        <v>3.0218579234972679E-2</v>
      </c>
      <c r="EJ266" s="31">
        <f t="shared" si="114"/>
        <v>2.5737704918032785E-2</v>
      </c>
      <c r="EK266" s="31">
        <f t="shared" si="115"/>
        <v>2.2862624712202611E-2</v>
      </c>
      <c r="EL266" s="31">
        <f t="shared" si="116"/>
        <v>2.6943366951124904E-2</v>
      </c>
      <c r="EM266" s="31">
        <f t="shared" si="117"/>
        <v>2.6237393328161364E-2</v>
      </c>
      <c r="EN266" s="31">
        <f t="shared" si="118"/>
        <v>3.0510835913312693E-2</v>
      </c>
      <c r="EO266" s="31">
        <f t="shared" si="119"/>
        <v>3.6244131455399058E-2</v>
      </c>
      <c r="EP266" s="31">
        <f t="shared" si="120"/>
        <v>4.985970381917381E-2</v>
      </c>
      <c r="EQ266" s="31">
        <f t="shared" si="121"/>
        <v>5.0291411042944788E-2</v>
      </c>
      <c r="ER266" s="31">
        <f t="shared" si="122"/>
        <v>5.2041284403669723E-2</v>
      </c>
      <c r="ES266" s="31">
        <f t="shared" si="123"/>
        <v>4.5145038167938932E-2</v>
      </c>
      <c r="ET266" s="31">
        <f t="shared" si="124"/>
        <v>4.9877017678708682E-2</v>
      </c>
      <c r="EU266" s="31">
        <f t="shared" si="125"/>
        <v>4.6464646464646465E-2</v>
      </c>
      <c r="EV266" s="31">
        <f t="shared" si="126"/>
        <v>4.7543035993740219E-2</v>
      </c>
      <c r="EW266" s="31">
        <f t="shared" si="127"/>
        <v>4.675632911392405E-2</v>
      </c>
      <c r="EX266" s="31">
        <f t="shared" si="128"/>
        <v>5.1097178683385577E-2</v>
      </c>
      <c r="EY266" s="31">
        <f t="shared" si="129"/>
        <v>5.1542130365659779E-2</v>
      </c>
      <c r="EZ266" s="31">
        <f t="shared" si="130"/>
        <v>5.4832424006235385E-2</v>
      </c>
      <c r="FA266" s="31">
        <f t="shared" si="131"/>
        <v>4.9466357308584688E-2</v>
      </c>
      <c r="FB266" s="50">
        <f t="shared" si="132"/>
        <v>5.2999999999999999E-2</v>
      </c>
      <c r="FC266" s="50">
        <f t="shared" si="133"/>
        <v>4.9244142101284957E-2</v>
      </c>
      <c r="FD266" s="50">
        <f t="shared" si="134"/>
        <v>4.6952949962658704E-2</v>
      </c>
    </row>
    <row r="267" spans="1:160" ht="15" x14ac:dyDescent="0.25">
      <c r="A267" s="17" t="s">
        <v>311</v>
      </c>
      <c r="B267" s="19">
        <v>716</v>
      </c>
      <c r="C267" s="19">
        <v>776</v>
      </c>
      <c r="D267" s="19">
        <v>817</v>
      </c>
      <c r="E267" s="19">
        <v>822</v>
      </c>
      <c r="F267" s="19">
        <v>770</v>
      </c>
      <c r="G267" s="19">
        <v>893</v>
      </c>
      <c r="H267" s="19">
        <v>847</v>
      </c>
      <c r="I267" s="19">
        <v>924</v>
      </c>
      <c r="J267" s="19">
        <v>960</v>
      </c>
      <c r="K267" s="19">
        <v>977</v>
      </c>
      <c r="L267" s="19">
        <v>990</v>
      </c>
      <c r="M267" s="19">
        <v>961</v>
      </c>
      <c r="N267" s="19">
        <v>966</v>
      </c>
      <c r="O267" s="19">
        <v>970</v>
      </c>
      <c r="P267" s="19">
        <v>993</v>
      </c>
      <c r="Q267" s="19">
        <v>930</v>
      </c>
      <c r="R267" s="19">
        <v>928</v>
      </c>
      <c r="S267" s="19">
        <v>943</v>
      </c>
      <c r="T267" s="19">
        <v>926</v>
      </c>
      <c r="U267" s="19">
        <v>1018</v>
      </c>
      <c r="V267" s="19">
        <v>1020</v>
      </c>
      <c r="W267" s="19">
        <v>958</v>
      </c>
      <c r="X267" s="19">
        <v>908</v>
      </c>
      <c r="Y267" s="19">
        <v>845</v>
      </c>
      <c r="Z267" s="19">
        <v>787</v>
      </c>
      <c r="AA267" s="19">
        <v>822</v>
      </c>
      <c r="AB267" s="19">
        <v>836</v>
      </c>
      <c r="AC267" s="19">
        <v>778</v>
      </c>
      <c r="AD267" s="19">
        <v>764</v>
      </c>
      <c r="AE267" s="19">
        <v>729</v>
      </c>
      <c r="AF267" s="19">
        <v>741</v>
      </c>
      <c r="AG267" s="19">
        <v>835</v>
      </c>
      <c r="AH267" s="19">
        <v>901</v>
      </c>
      <c r="AI267" s="19">
        <v>886</v>
      </c>
      <c r="AJ267" s="19">
        <v>858</v>
      </c>
      <c r="AK267" s="19">
        <v>889</v>
      </c>
      <c r="AL267" s="19">
        <v>888</v>
      </c>
      <c r="AM267" s="19">
        <v>948</v>
      </c>
      <c r="AN267" s="19">
        <v>1093</v>
      </c>
      <c r="AO267" s="19">
        <v>1089</v>
      </c>
      <c r="AP267" s="19">
        <v>1210</v>
      </c>
      <c r="AQ267" s="19">
        <v>1414</v>
      </c>
      <c r="AR267" s="19">
        <v>1552</v>
      </c>
      <c r="AS267" s="19">
        <v>1913</v>
      </c>
      <c r="AT267" s="19">
        <v>2218</v>
      </c>
      <c r="AU267" s="19">
        <v>2374</v>
      </c>
      <c r="AV267" s="19">
        <v>2462</v>
      </c>
      <c r="AW267" s="19">
        <v>2429</v>
      </c>
      <c r="AX267" s="19">
        <v>2377</v>
      </c>
      <c r="AY267" s="19">
        <v>2434</v>
      </c>
      <c r="AZ267" s="19">
        <v>2438</v>
      </c>
      <c r="BA267" s="19">
        <v>2323</v>
      </c>
      <c r="BB267" s="19">
        <v>2281</v>
      </c>
      <c r="BC267" s="19">
        <v>2254</v>
      </c>
      <c r="BD267" s="19">
        <v>2273</v>
      </c>
      <c r="BE267" s="19">
        <v>2522</v>
      </c>
      <c r="BF267" s="19">
        <v>2525</v>
      </c>
      <c r="BG267" s="19">
        <v>2420</v>
      </c>
      <c r="BH267" s="19">
        <v>2286</v>
      </c>
      <c r="BI267" s="19">
        <v>2151</v>
      </c>
      <c r="BJ267" s="19">
        <v>2045</v>
      </c>
      <c r="BK267" s="19">
        <v>1949</v>
      </c>
      <c r="BL267" s="19">
        <v>2004</v>
      </c>
      <c r="BM267" s="19">
        <v>1952</v>
      </c>
      <c r="BN267" s="19">
        <v>1885</v>
      </c>
      <c r="BO267" s="19">
        <v>1868</v>
      </c>
      <c r="BP267" s="19">
        <v>1886</v>
      </c>
      <c r="BQ267" s="19">
        <v>2094</v>
      </c>
      <c r="BR267" s="19">
        <v>2189</v>
      </c>
      <c r="BS267" s="19">
        <v>2082</v>
      </c>
      <c r="BT267" s="19">
        <v>1898</v>
      </c>
      <c r="BU267" s="19">
        <v>1839</v>
      </c>
      <c r="BV267" s="19">
        <v>1810</v>
      </c>
      <c r="BW267" s="19">
        <v>1817</v>
      </c>
      <c r="BX267" s="19">
        <v>1832</v>
      </c>
      <c r="BY267" s="19">
        <v>1871</v>
      </c>
      <c r="BZ267" s="19">
        <v>1766</v>
      </c>
      <c r="CA267" s="19">
        <v>1820</v>
      </c>
      <c r="CB267" s="19">
        <v>1883</v>
      </c>
      <c r="CC267" s="19">
        <v>2110</v>
      </c>
      <c r="CD267" s="19">
        <v>2158</v>
      </c>
      <c r="CE267" s="19">
        <v>2081</v>
      </c>
      <c r="CF267" s="19">
        <v>1956</v>
      </c>
      <c r="CG267" s="19">
        <v>1815</v>
      </c>
      <c r="CH267" s="49">
        <v>1736</v>
      </c>
      <c r="CI267" s="49">
        <v>1688</v>
      </c>
      <c r="CJ267" s="49">
        <v>1671</v>
      </c>
      <c r="CK267" s="49">
        <v>1581</v>
      </c>
      <c r="CL267" s="49">
        <v>1607</v>
      </c>
      <c r="CM267" s="49">
        <v>1652</v>
      </c>
      <c r="CN267" s="49">
        <v>1691</v>
      </c>
      <c r="CO267" s="17" t="s">
        <v>311</v>
      </c>
      <c r="CT267" t="s">
        <v>312</v>
      </c>
      <c r="CV267" t="s">
        <v>311</v>
      </c>
      <c r="CX267">
        <v>64200</v>
      </c>
      <c r="CY267">
        <v>64800</v>
      </c>
      <c r="CZ267">
        <v>64700</v>
      </c>
      <c r="DA267">
        <v>66600</v>
      </c>
      <c r="DB267">
        <v>67000</v>
      </c>
      <c r="DC267">
        <v>66500</v>
      </c>
      <c r="DD267">
        <v>66100</v>
      </c>
      <c r="DE267">
        <v>66200</v>
      </c>
      <c r="DF267">
        <v>66300</v>
      </c>
      <c r="DG267">
        <v>67000</v>
      </c>
      <c r="DH267">
        <v>67800</v>
      </c>
      <c r="DI267">
        <v>68200</v>
      </c>
      <c r="DJ267">
        <v>69000</v>
      </c>
      <c r="DK267">
        <v>69300</v>
      </c>
      <c r="DL267">
        <v>69200</v>
      </c>
      <c r="DM267">
        <v>69800</v>
      </c>
      <c r="DN267">
        <v>69300</v>
      </c>
      <c r="DO267">
        <v>69400</v>
      </c>
      <c r="DP267">
        <v>68800</v>
      </c>
      <c r="DQ267">
        <v>68600</v>
      </c>
      <c r="DR267">
        <v>68500</v>
      </c>
      <c r="DS267">
        <v>69600</v>
      </c>
      <c r="DT267">
        <v>68600</v>
      </c>
      <c r="DU267">
        <v>68800</v>
      </c>
      <c r="DV267">
        <v>68000</v>
      </c>
      <c r="DW267">
        <v>67300</v>
      </c>
      <c r="DX267">
        <v>67800</v>
      </c>
      <c r="DY267" s="19"/>
      <c r="DZ267" s="19"/>
      <c r="EA267" s="19"/>
      <c r="EB267" s="19"/>
      <c r="ED267" s="31">
        <f t="shared" si="108"/>
        <v>1.5218068535825545E-2</v>
      </c>
      <c r="EE267" s="31">
        <f t="shared" si="109"/>
        <v>1.4907407407407407E-2</v>
      </c>
      <c r="EF267" s="31">
        <f t="shared" si="110"/>
        <v>1.437403400309119E-2</v>
      </c>
      <c r="EG267" s="31">
        <f t="shared" si="111"/>
        <v>1.3903903903903904E-2</v>
      </c>
      <c r="EH267" s="31">
        <f t="shared" si="112"/>
        <v>1.4298507462686566E-2</v>
      </c>
      <c r="EI267" s="31">
        <f t="shared" si="113"/>
        <v>1.1834586466165413E-2</v>
      </c>
      <c r="EJ267" s="31">
        <f t="shared" si="114"/>
        <v>1.1770045385779122E-2</v>
      </c>
      <c r="EK267" s="31">
        <f t="shared" si="115"/>
        <v>1.1193353474320242E-2</v>
      </c>
      <c r="EL267" s="31">
        <f t="shared" si="116"/>
        <v>1.3363499245852187E-2</v>
      </c>
      <c r="EM267" s="31">
        <f t="shared" si="117"/>
        <v>1.3253731343283582E-2</v>
      </c>
      <c r="EN267" s="31">
        <f t="shared" si="118"/>
        <v>1.6061946902654868E-2</v>
      </c>
      <c r="EO267" s="31">
        <f t="shared" si="119"/>
        <v>2.275659824046921E-2</v>
      </c>
      <c r="EP267" s="31">
        <f t="shared" si="120"/>
        <v>3.4405797101449274E-2</v>
      </c>
      <c r="EQ267" s="31">
        <f t="shared" si="121"/>
        <v>3.4300144300144303E-2</v>
      </c>
      <c r="ER267" s="31">
        <f t="shared" si="122"/>
        <v>3.3569364161849712E-2</v>
      </c>
      <c r="ES267" s="31">
        <f t="shared" si="123"/>
        <v>3.2564469914040113E-2</v>
      </c>
      <c r="ET267" s="31">
        <f t="shared" si="124"/>
        <v>3.4920634920634921E-2</v>
      </c>
      <c r="EU267" s="31">
        <f t="shared" si="125"/>
        <v>2.946685878962536E-2</v>
      </c>
      <c r="EV267" s="31">
        <f t="shared" si="126"/>
        <v>2.8372093023255815E-2</v>
      </c>
      <c r="EW267" s="31">
        <f t="shared" si="127"/>
        <v>2.749271137026239E-2</v>
      </c>
      <c r="EX267" s="31">
        <f t="shared" si="128"/>
        <v>3.0394160583941607E-2</v>
      </c>
      <c r="EY267" s="31">
        <f t="shared" si="129"/>
        <v>2.600574712643678E-2</v>
      </c>
      <c r="EZ267" s="31">
        <f t="shared" si="130"/>
        <v>2.7274052478134112E-2</v>
      </c>
      <c r="FA267" s="31">
        <f t="shared" si="131"/>
        <v>2.7369186046511628E-2</v>
      </c>
      <c r="FB267" s="50">
        <f t="shared" si="132"/>
        <v>3.060294117647059E-2</v>
      </c>
      <c r="FC267" s="50">
        <f t="shared" si="133"/>
        <v>2.5794947994056464E-2</v>
      </c>
      <c r="FD267" s="50">
        <f t="shared" si="134"/>
        <v>2.3318584070796459E-2</v>
      </c>
    </row>
    <row r="268" spans="1:160" ht="15" x14ac:dyDescent="0.25">
      <c r="A268" s="17" t="s">
        <v>312</v>
      </c>
      <c r="B268" s="19">
        <v>2394</v>
      </c>
      <c r="C268" s="19">
        <v>2435</v>
      </c>
      <c r="D268" s="19">
        <v>2438</v>
      </c>
      <c r="E268" s="19">
        <v>2509</v>
      </c>
      <c r="F268" s="19">
        <v>2468</v>
      </c>
      <c r="G268" s="19">
        <v>2536</v>
      </c>
      <c r="H268" s="19">
        <v>2652</v>
      </c>
      <c r="I268" s="19">
        <v>2868</v>
      </c>
      <c r="J268" s="19">
        <v>3043</v>
      </c>
      <c r="K268" s="19">
        <v>3078</v>
      </c>
      <c r="L268" s="19">
        <v>3022</v>
      </c>
      <c r="M268" s="19">
        <v>2939</v>
      </c>
      <c r="N268" s="19">
        <v>2825</v>
      </c>
      <c r="O268" s="19">
        <v>2817</v>
      </c>
      <c r="P268" s="19">
        <v>2848</v>
      </c>
      <c r="Q268" s="19">
        <v>2855</v>
      </c>
      <c r="R268" s="19">
        <v>2850</v>
      </c>
      <c r="S268" s="19">
        <v>2895</v>
      </c>
      <c r="T268" s="19">
        <v>2960</v>
      </c>
      <c r="U268" s="19">
        <v>3089</v>
      </c>
      <c r="V268" s="19">
        <v>3075</v>
      </c>
      <c r="W268" s="19">
        <v>3036</v>
      </c>
      <c r="X268" s="19">
        <v>3014</v>
      </c>
      <c r="Y268" s="19">
        <v>2865</v>
      </c>
      <c r="Z268" s="19">
        <v>2760</v>
      </c>
      <c r="AA268" s="19">
        <v>2843</v>
      </c>
      <c r="AB268" s="19">
        <v>2855</v>
      </c>
      <c r="AC268" s="19">
        <v>2767</v>
      </c>
      <c r="AD268" s="19">
        <v>2656</v>
      </c>
      <c r="AE268" s="19">
        <v>2723</v>
      </c>
      <c r="AF268" s="19">
        <v>2644</v>
      </c>
      <c r="AG268" s="19">
        <v>2907</v>
      </c>
      <c r="AH268" s="19">
        <v>2909</v>
      </c>
      <c r="AI268" s="19">
        <v>2855</v>
      </c>
      <c r="AJ268" s="19">
        <v>2765</v>
      </c>
      <c r="AK268" s="19">
        <v>2698</v>
      </c>
      <c r="AL268" s="19">
        <v>2639</v>
      </c>
      <c r="AM268" s="19">
        <v>2829</v>
      </c>
      <c r="AN268" s="19">
        <v>3030</v>
      </c>
      <c r="AO268" s="19">
        <v>3162</v>
      </c>
      <c r="AP268" s="19">
        <v>3243</v>
      </c>
      <c r="AQ268" s="19">
        <v>3547</v>
      </c>
      <c r="AR268" s="19">
        <v>3852</v>
      </c>
      <c r="AS268" s="19">
        <v>4494</v>
      </c>
      <c r="AT268" s="19">
        <v>4797</v>
      </c>
      <c r="AU268" s="19">
        <v>5018</v>
      </c>
      <c r="AV268" s="19">
        <v>5228</v>
      </c>
      <c r="AW268" s="19">
        <v>5285</v>
      </c>
      <c r="AX268" s="19">
        <v>5232</v>
      </c>
      <c r="AY268" s="19">
        <v>5319</v>
      </c>
      <c r="AZ268" s="19">
        <v>5413</v>
      </c>
      <c r="BA268" s="19">
        <v>5388</v>
      </c>
      <c r="BB268" s="19">
        <v>5409</v>
      </c>
      <c r="BC268" s="19">
        <v>5305</v>
      </c>
      <c r="BD268" s="19">
        <v>5280</v>
      </c>
      <c r="BE268" s="19">
        <v>5617</v>
      </c>
      <c r="BF268" s="19">
        <v>5631</v>
      </c>
      <c r="BG268" s="19">
        <v>5603</v>
      </c>
      <c r="BH268" s="19">
        <v>5744</v>
      </c>
      <c r="BI268" s="19">
        <v>5259</v>
      </c>
      <c r="BJ268" s="19">
        <v>5129</v>
      </c>
      <c r="BK268" s="19">
        <v>4929</v>
      </c>
      <c r="BL268" s="19">
        <v>4881</v>
      </c>
      <c r="BM268" s="19">
        <v>4840</v>
      </c>
      <c r="BN268" s="19">
        <v>4612</v>
      </c>
      <c r="BO268" s="19">
        <v>4536</v>
      </c>
      <c r="BP268" s="19">
        <v>4595</v>
      </c>
      <c r="BQ268" s="19">
        <v>4877</v>
      </c>
      <c r="BR268" s="19">
        <v>4951</v>
      </c>
      <c r="BS268" s="19">
        <v>4941</v>
      </c>
      <c r="BT268" s="19">
        <v>4962</v>
      </c>
      <c r="BU268" s="19">
        <v>4800</v>
      </c>
      <c r="BV268" s="19">
        <v>4605</v>
      </c>
      <c r="BW268" s="19">
        <v>4823</v>
      </c>
      <c r="BX268" s="19">
        <v>4959</v>
      </c>
      <c r="BY268" s="19">
        <v>5069</v>
      </c>
      <c r="BZ268" s="19">
        <v>5088</v>
      </c>
      <c r="CA268" s="19">
        <v>5069</v>
      </c>
      <c r="CB268" s="19">
        <v>5196</v>
      </c>
      <c r="CC268" s="19">
        <v>5412</v>
      </c>
      <c r="CD268" s="19">
        <v>5538</v>
      </c>
      <c r="CE268" s="19">
        <v>5504</v>
      </c>
      <c r="CF268" s="19">
        <v>5348</v>
      </c>
      <c r="CG268" s="19">
        <v>5244</v>
      </c>
      <c r="CH268" s="49">
        <v>5136</v>
      </c>
      <c r="CI268" s="49">
        <v>5139</v>
      </c>
      <c r="CJ268" s="49">
        <v>5112</v>
      </c>
      <c r="CK268" s="49">
        <v>4983</v>
      </c>
      <c r="CL268" s="49">
        <v>5022</v>
      </c>
      <c r="CM268" s="49">
        <v>5071</v>
      </c>
      <c r="CN268" s="49">
        <v>5026</v>
      </c>
      <c r="CO268" s="17" t="s">
        <v>312</v>
      </c>
      <c r="CT268" t="s">
        <v>313</v>
      </c>
      <c r="CV268" t="s">
        <v>312</v>
      </c>
      <c r="CX268">
        <v>104100</v>
      </c>
      <c r="CY268">
        <v>105200</v>
      </c>
      <c r="CZ268">
        <v>105700</v>
      </c>
      <c r="DA268">
        <v>104500</v>
      </c>
      <c r="DB268">
        <v>105100</v>
      </c>
      <c r="DC268">
        <v>103700</v>
      </c>
      <c r="DD268">
        <v>104500</v>
      </c>
      <c r="DE268">
        <v>102000</v>
      </c>
      <c r="DF268">
        <v>102400</v>
      </c>
      <c r="DG268">
        <v>104600</v>
      </c>
      <c r="DH268">
        <v>104900</v>
      </c>
      <c r="DI268">
        <v>104900</v>
      </c>
      <c r="DJ268">
        <v>104500</v>
      </c>
      <c r="DK268">
        <v>103800</v>
      </c>
      <c r="DL268">
        <v>104600</v>
      </c>
      <c r="DM268">
        <v>104600</v>
      </c>
      <c r="DN268">
        <v>106600</v>
      </c>
      <c r="DO268">
        <v>106300</v>
      </c>
      <c r="DP268">
        <v>107100</v>
      </c>
      <c r="DQ268">
        <v>109100</v>
      </c>
      <c r="DR268">
        <v>107100</v>
      </c>
      <c r="DS268">
        <v>109300</v>
      </c>
      <c r="DT268">
        <v>109800</v>
      </c>
      <c r="DU268">
        <v>110500</v>
      </c>
      <c r="DV268">
        <v>113300</v>
      </c>
      <c r="DW268">
        <v>113000</v>
      </c>
      <c r="DX268">
        <v>112700</v>
      </c>
      <c r="DY268" s="19"/>
      <c r="DZ268" s="19"/>
      <c r="EA268" s="19"/>
      <c r="EB268" s="19"/>
      <c r="ED268" s="31">
        <f t="shared" si="108"/>
        <v>2.9567723342939483E-2</v>
      </c>
      <c r="EE268" s="31">
        <f t="shared" si="109"/>
        <v>2.6853612167300381E-2</v>
      </c>
      <c r="EF268" s="31">
        <f t="shared" si="110"/>
        <v>2.7010406811731315E-2</v>
      </c>
      <c r="EG268" s="31">
        <f t="shared" si="111"/>
        <v>2.8325358851674642E-2</v>
      </c>
      <c r="EH268" s="31">
        <f t="shared" si="112"/>
        <v>2.8886774500475738E-2</v>
      </c>
      <c r="EI268" s="31">
        <f t="shared" si="113"/>
        <v>2.6615236258437803E-2</v>
      </c>
      <c r="EJ268" s="31">
        <f t="shared" si="114"/>
        <v>2.6478468899521532E-2</v>
      </c>
      <c r="EK268" s="31">
        <f t="shared" si="115"/>
        <v>2.5921568627450979E-2</v>
      </c>
      <c r="EL268" s="31">
        <f t="shared" si="116"/>
        <v>2.7880859375000001E-2</v>
      </c>
      <c r="EM268" s="31">
        <f t="shared" si="117"/>
        <v>2.522944550669216E-2</v>
      </c>
      <c r="EN268" s="31">
        <f t="shared" si="118"/>
        <v>3.0142993326978073E-2</v>
      </c>
      <c r="EO268" s="31">
        <f t="shared" si="119"/>
        <v>3.6720686367969498E-2</v>
      </c>
      <c r="EP268" s="31">
        <f t="shared" si="120"/>
        <v>4.8019138755980864E-2</v>
      </c>
      <c r="EQ268" s="31">
        <f t="shared" si="121"/>
        <v>5.040462427745665E-2</v>
      </c>
      <c r="ER268" s="31">
        <f t="shared" si="122"/>
        <v>5.1510516252390059E-2</v>
      </c>
      <c r="ES268" s="31">
        <f t="shared" si="123"/>
        <v>5.0478011472275333E-2</v>
      </c>
      <c r="ET268" s="31">
        <f t="shared" si="124"/>
        <v>5.2560975609756096E-2</v>
      </c>
      <c r="EU268" s="31">
        <f t="shared" si="125"/>
        <v>4.8250235183443083E-2</v>
      </c>
      <c r="EV268" s="31">
        <f t="shared" si="126"/>
        <v>4.5191409897292249E-2</v>
      </c>
      <c r="EW268" s="31">
        <f t="shared" si="127"/>
        <v>4.2117323556370302E-2</v>
      </c>
      <c r="EX268" s="31">
        <f t="shared" si="128"/>
        <v>4.6134453781512604E-2</v>
      </c>
      <c r="EY268" s="31">
        <f t="shared" si="129"/>
        <v>4.213174748398902E-2</v>
      </c>
      <c r="EZ268" s="31">
        <f t="shared" si="130"/>
        <v>4.6165755919854279E-2</v>
      </c>
      <c r="FA268" s="31">
        <f t="shared" si="131"/>
        <v>4.7022624434389142E-2</v>
      </c>
      <c r="FB268" s="50">
        <f t="shared" si="132"/>
        <v>4.8578993821712269E-2</v>
      </c>
      <c r="FC268" s="50">
        <f t="shared" si="133"/>
        <v>4.545132743362832E-2</v>
      </c>
      <c r="FD268" s="50">
        <f t="shared" si="134"/>
        <v>4.4214729370008872E-2</v>
      </c>
    </row>
    <row r="269" spans="1:160" ht="15" x14ac:dyDescent="0.25">
      <c r="A269" s="17" t="s">
        <v>313</v>
      </c>
      <c r="B269" s="19">
        <v>1100</v>
      </c>
      <c r="C269" s="19">
        <v>1124</v>
      </c>
      <c r="D269" s="19">
        <v>1179</v>
      </c>
      <c r="E269" s="19">
        <v>1141</v>
      </c>
      <c r="F269" s="19">
        <v>1196</v>
      </c>
      <c r="G269" s="19">
        <v>1276</v>
      </c>
      <c r="H269" s="19">
        <v>1280</v>
      </c>
      <c r="I269" s="19">
        <v>1396</v>
      </c>
      <c r="J269" s="19">
        <v>1434</v>
      </c>
      <c r="K269" s="19">
        <v>1409</v>
      </c>
      <c r="L269" s="19">
        <v>1371</v>
      </c>
      <c r="M269" s="19">
        <v>1331</v>
      </c>
      <c r="N269" s="19">
        <v>1287</v>
      </c>
      <c r="O269" s="19">
        <v>1380</v>
      </c>
      <c r="P269" s="19">
        <v>1430</v>
      </c>
      <c r="Q269" s="19">
        <v>1351</v>
      </c>
      <c r="R269" s="19">
        <v>1316</v>
      </c>
      <c r="S269" s="19">
        <v>1259</v>
      </c>
      <c r="T269" s="19">
        <v>1274</v>
      </c>
      <c r="U269" s="19">
        <v>1304</v>
      </c>
      <c r="V269" s="19">
        <v>1332</v>
      </c>
      <c r="W269" s="19">
        <v>1285</v>
      </c>
      <c r="X269" s="19">
        <v>1207</v>
      </c>
      <c r="Y269" s="19">
        <v>1144</v>
      </c>
      <c r="Z269" s="19">
        <v>1095</v>
      </c>
      <c r="AA269" s="19">
        <v>1140</v>
      </c>
      <c r="AB269" s="19">
        <v>1149</v>
      </c>
      <c r="AC269" s="19">
        <v>1111</v>
      </c>
      <c r="AD269" s="19">
        <v>1060</v>
      </c>
      <c r="AE269" s="19">
        <v>1067</v>
      </c>
      <c r="AF269" s="19">
        <v>1052</v>
      </c>
      <c r="AG269" s="19">
        <v>1144</v>
      </c>
      <c r="AH269" s="19">
        <v>1131</v>
      </c>
      <c r="AI269" s="19">
        <v>1113</v>
      </c>
      <c r="AJ269" s="19">
        <v>1080</v>
      </c>
      <c r="AK269" s="19">
        <v>1051</v>
      </c>
      <c r="AL269" s="19">
        <v>1036</v>
      </c>
      <c r="AM269" s="19">
        <v>1126</v>
      </c>
      <c r="AN269" s="19">
        <v>1204</v>
      </c>
      <c r="AO269" s="19">
        <v>1234</v>
      </c>
      <c r="AP269" s="19">
        <v>1316</v>
      </c>
      <c r="AQ269" s="19">
        <v>1471</v>
      </c>
      <c r="AR269" s="19">
        <v>1665</v>
      </c>
      <c r="AS269" s="19">
        <v>1852</v>
      </c>
      <c r="AT269" s="19">
        <v>2102</v>
      </c>
      <c r="AU269" s="19">
        <v>2174</v>
      </c>
      <c r="AV269" s="19">
        <v>2186</v>
      </c>
      <c r="AW269" s="19">
        <v>2127</v>
      </c>
      <c r="AX269" s="19">
        <v>2108</v>
      </c>
      <c r="AY269" s="19">
        <v>2090</v>
      </c>
      <c r="AZ269" s="19">
        <v>2130</v>
      </c>
      <c r="BA269" s="19">
        <v>2073</v>
      </c>
      <c r="BB269" s="19">
        <v>2092</v>
      </c>
      <c r="BC269" s="19">
        <v>2036</v>
      </c>
      <c r="BD269" s="19">
        <v>2022</v>
      </c>
      <c r="BE269" s="19">
        <v>2108</v>
      </c>
      <c r="BF269" s="19">
        <v>2095</v>
      </c>
      <c r="BG269" s="19">
        <v>1979</v>
      </c>
      <c r="BH269" s="19">
        <v>1876</v>
      </c>
      <c r="BI269" s="19">
        <v>1731</v>
      </c>
      <c r="BJ269" s="19">
        <v>1594</v>
      </c>
      <c r="BK269" s="19">
        <v>1597</v>
      </c>
      <c r="BL269" s="19">
        <v>1666</v>
      </c>
      <c r="BM269" s="19">
        <v>1641</v>
      </c>
      <c r="BN269" s="19">
        <v>1595</v>
      </c>
      <c r="BO269" s="19">
        <v>1639</v>
      </c>
      <c r="BP269" s="19">
        <v>1748</v>
      </c>
      <c r="BQ269" s="19">
        <v>1824</v>
      </c>
      <c r="BR269" s="19">
        <v>1963</v>
      </c>
      <c r="BS269" s="19">
        <v>1908</v>
      </c>
      <c r="BT269" s="19">
        <v>1814</v>
      </c>
      <c r="BU269" s="19">
        <v>1814</v>
      </c>
      <c r="BV269" s="19">
        <v>1769</v>
      </c>
      <c r="BW269" s="19">
        <v>1828</v>
      </c>
      <c r="BX269" s="19">
        <v>1894</v>
      </c>
      <c r="BY269" s="19">
        <v>1902</v>
      </c>
      <c r="BZ269" s="19">
        <v>1929</v>
      </c>
      <c r="CA269" s="19">
        <v>1978</v>
      </c>
      <c r="CB269" s="19">
        <v>1991</v>
      </c>
      <c r="CC269" s="19">
        <v>2119</v>
      </c>
      <c r="CD269" s="19">
        <v>2118</v>
      </c>
      <c r="CE269" s="19">
        <v>2070</v>
      </c>
      <c r="CF269" s="19">
        <v>1994</v>
      </c>
      <c r="CG269" s="19">
        <v>1919</v>
      </c>
      <c r="CH269" s="49">
        <v>1825</v>
      </c>
      <c r="CI269" s="49">
        <v>1880</v>
      </c>
      <c r="CJ269" s="49">
        <v>1902</v>
      </c>
      <c r="CK269" s="49">
        <v>1819</v>
      </c>
      <c r="CL269" s="49">
        <v>1862</v>
      </c>
      <c r="CM269" s="49">
        <v>1878</v>
      </c>
      <c r="CN269" s="49">
        <v>1943</v>
      </c>
      <c r="CO269" s="17" t="s">
        <v>313</v>
      </c>
      <c r="CT269" t="s">
        <v>314</v>
      </c>
      <c r="CV269" t="s">
        <v>313</v>
      </c>
      <c r="CX269">
        <v>59800</v>
      </c>
      <c r="CY269">
        <v>60900</v>
      </c>
      <c r="CZ269">
        <v>60900</v>
      </c>
      <c r="DA269">
        <v>60800</v>
      </c>
      <c r="DB269">
        <v>61000</v>
      </c>
      <c r="DC269">
        <v>59700</v>
      </c>
      <c r="DD269">
        <v>60000</v>
      </c>
      <c r="DE269">
        <v>60500</v>
      </c>
      <c r="DF269">
        <v>60100</v>
      </c>
      <c r="DG269">
        <v>60300</v>
      </c>
      <c r="DH269">
        <v>60900</v>
      </c>
      <c r="DI269">
        <v>61100</v>
      </c>
      <c r="DJ269">
        <v>60900</v>
      </c>
      <c r="DK269">
        <v>60700</v>
      </c>
      <c r="DL269">
        <v>59600</v>
      </c>
      <c r="DM269">
        <v>58000</v>
      </c>
      <c r="DN269">
        <v>58600</v>
      </c>
      <c r="DO269">
        <v>57300</v>
      </c>
      <c r="DP269">
        <v>58300</v>
      </c>
      <c r="DQ269">
        <v>58700</v>
      </c>
      <c r="DR269">
        <v>58900</v>
      </c>
      <c r="DS269">
        <v>59900</v>
      </c>
      <c r="DT269">
        <v>60100</v>
      </c>
      <c r="DU269">
        <v>59800</v>
      </c>
      <c r="DV269">
        <v>60500</v>
      </c>
      <c r="DW269">
        <v>61300</v>
      </c>
      <c r="DX269">
        <v>60600</v>
      </c>
      <c r="DY269" s="19"/>
      <c r="DZ269" s="19"/>
      <c r="EA269" s="19"/>
      <c r="EB269" s="19"/>
      <c r="ED269" s="31">
        <f t="shared" si="108"/>
        <v>2.3561872909698998E-2</v>
      </c>
      <c r="EE269" s="31">
        <f t="shared" si="109"/>
        <v>2.1133004926108374E-2</v>
      </c>
      <c r="EF269" s="31">
        <f t="shared" si="110"/>
        <v>2.2183908045977013E-2</v>
      </c>
      <c r="EG269" s="31">
        <f t="shared" si="111"/>
        <v>2.0953947368421051E-2</v>
      </c>
      <c r="EH269" s="31">
        <f t="shared" si="112"/>
        <v>2.1065573770491803E-2</v>
      </c>
      <c r="EI269" s="31">
        <f t="shared" si="113"/>
        <v>1.8341708542713567E-2</v>
      </c>
      <c r="EJ269" s="31">
        <f t="shared" si="114"/>
        <v>1.8516666666666667E-2</v>
      </c>
      <c r="EK269" s="31">
        <f t="shared" si="115"/>
        <v>1.7388429752066115E-2</v>
      </c>
      <c r="EL269" s="31">
        <f t="shared" si="116"/>
        <v>1.8519134775374375E-2</v>
      </c>
      <c r="EM269" s="31">
        <f t="shared" si="117"/>
        <v>1.7180762852404642E-2</v>
      </c>
      <c r="EN269" s="31">
        <f t="shared" si="118"/>
        <v>2.0262725779967159E-2</v>
      </c>
      <c r="EO269" s="31">
        <f t="shared" si="119"/>
        <v>2.7250409165302782E-2</v>
      </c>
      <c r="EP269" s="31">
        <f t="shared" si="120"/>
        <v>3.5697865353037768E-2</v>
      </c>
      <c r="EQ269" s="31">
        <f t="shared" si="121"/>
        <v>3.472817133443163E-2</v>
      </c>
      <c r="ER269" s="31">
        <f t="shared" si="122"/>
        <v>3.4781879194630876E-2</v>
      </c>
      <c r="ES269" s="31">
        <f t="shared" si="123"/>
        <v>3.4862068965517239E-2</v>
      </c>
      <c r="ET269" s="31">
        <f t="shared" si="124"/>
        <v>3.3771331058020479E-2</v>
      </c>
      <c r="EU269" s="31">
        <f t="shared" si="125"/>
        <v>2.781849912739965E-2</v>
      </c>
      <c r="EV269" s="31">
        <f t="shared" si="126"/>
        <v>2.8147512864493997E-2</v>
      </c>
      <c r="EW269" s="31">
        <f t="shared" si="127"/>
        <v>2.9778534923339012E-2</v>
      </c>
      <c r="EX269" s="31">
        <f t="shared" si="128"/>
        <v>3.2393887945670628E-2</v>
      </c>
      <c r="EY269" s="31">
        <f t="shared" si="129"/>
        <v>2.953255425709516E-2</v>
      </c>
      <c r="EZ269" s="31">
        <f t="shared" si="130"/>
        <v>3.1647254575707155E-2</v>
      </c>
      <c r="FA269" s="31">
        <f t="shared" si="131"/>
        <v>3.3294314381270902E-2</v>
      </c>
      <c r="FB269" s="50">
        <f t="shared" si="132"/>
        <v>3.4214876033057853E-2</v>
      </c>
      <c r="FC269" s="50">
        <f t="shared" si="133"/>
        <v>2.9771615008156605E-2</v>
      </c>
      <c r="FD269" s="50">
        <f t="shared" si="134"/>
        <v>3.0016501650165017E-2</v>
      </c>
    </row>
    <row r="270" spans="1:160" ht="15" x14ac:dyDescent="0.25">
      <c r="A270" s="17" t="s">
        <v>314</v>
      </c>
      <c r="B270" s="19">
        <v>2095</v>
      </c>
      <c r="C270" s="19">
        <v>2226</v>
      </c>
      <c r="D270" s="19">
        <v>2261</v>
      </c>
      <c r="E270" s="19">
        <v>2232</v>
      </c>
      <c r="F270" s="19">
        <v>2143</v>
      </c>
      <c r="G270" s="19">
        <v>2125</v>
      </c>
      <c r="H270" s="19">
        <v>2096</v>
      </c>
      <c r="I270" s="19">
        <v>2296</v>
      </c>
      <c r="J270" s="19">
        <v>2460</v>
      </c>
      <c r="K270" s="19">
        <v>2450</v>
      </c>
      <c r="L270" s="19">
        <v>2398</v>
      </c>
      <c r="M270" s="19">
        <v>2357</v>
      </c>
      <c r="N270" s="19">
        <v>2317</v>
      </c>
      <c r="O270" s="19">
        <v>2302</v>
      </c>
      <c r="P270" s="19">
        <v>2310</v>
      </c>
      <c r="Q270" s="19">
        <v>2230</v>
      </c>
      <c r="R270" s="19">
        <v>2166</v>
      </c>
      <c r="S270" s="19">
        <v>2119</v>
      </c>
      <c r="T270" s="19">
        <v>2111</v>
      </c>
      <c r="U270" s="19">
        <v>2221</v>
      </c>
      <c r="V270" s="19">
        <v>2329</v>
      </c>
      <c r="W270" s="19">
        <v>2298</v>
      </c>
      <c r="X270" s="19">
        <v>2258</v>
      </c>
      <c r="Y270" s="19">
        <v>2240</v>
      </c>
      <c r="Z270" s="19">
        <v>2081</v>
      </c>
      <c r="AA270" s="19">
        <v>2126</v>
      </c>
      <c r="AB270" s="19">
        <v>2191</v>
      </c>
      <c r="AC270" s="19">
        <v>2133</v>
      </c>
      <c r="AD270" s="19">
        <v>2025</v>
      </c>
      <c r="AE270" s="19">
        <v>2005</v>
      </c>
      <c r="AF270" s="19">
        <v>1997</v>
      </c>
      <c r="AG270" s="19">
        <v>2106</v>
      </c>
      <c r="AH270" s="19">
        <v>2199</v>
      </c>
      <c r="AI270" s="19">
        <v>2191</v>
      </c>
      <c r="AJ270" s="19">
        <v>2219</v>
      </c>
      <c r="AK270" s="19">
        <v>2177</v>
      </c>
      <c r="AL270" s="19">
        <v>2145</v>
      </c>
      <c r="AM270" s="19">
        <v>2211</v>
      </c>
      <c r="AN270" s="19">
        <v>2325</v>
      </c>
      <c r="AO270" s="19">
        <v>2322</v>
      </c>
      <c r="AP270" s="19">
        <v>2354</v>
      </c>
      <c r="AQ270" s="19">
        <v>2445</v>
      </c>
      <c r="AR270" s="19">
        <v>2654</v>
      </c>
      <c r="AS270" s="19">
        <v>2913</v>
      </c>
      <c r="AT270" s="19">
        <v>3278</v>
      </c>
      <c r="AU270" s="19">
        <v>3502</v>
      </c>
      <c r="AV270" s="19">
        <v>3669</v>
      </c>
      <c r="AW270" s="19">
        <v>3628</v>
      </c>
      <c r="AX270" s="19">
        <v>3544</v>
      </c>
      <c r="AY270" s="19">
        <v>3607</v>
      </c>
      <c r="AZ270" s="19">
        <v>3696</v>
      </c>
      <c r="BA270" s="19">
        <v>3596</v>
      </c>
      <c r="BB270" s="19">
        <v>3509</v>
      </c>
      <c r="BC270" s="19">
        <v>3434</v>
      </c>
      <c r="BD270" s="19">
        <v>3402</v>
      </c>
      <c r="BE270" s="19">
        <v>3660</v>
      </c>
      <c r="BF270" s="19">
        <v>3564</v>
      </c>
      <c r="BG270" s="19">
        <v>3490</v>
      </c>
      <c r="BH270" s="19">
        <v>3426</v>
      </c>
      <c r="BI270" s="19">
        <v>3401</v>
      </c>
      <c r="BJ270" s="19">
        <v>3263</v>
      </c>
      <c r="BK270" s="19">
        <v>3214</v>
      </c>
      <c r="BL270" s="19">
        <v>3313</v>
      </c>
      <c r="BM270" s="19">
        <v>3246</v>
      </c>
      <c r="BN270" s="19">
        <v>3137</v>
      </c>
      <c r="BO270" s="19">
        <v>2981</v>
      </c>
      <c r="BP270" s="19">
        <v>2907</v>
      </c>
      <c r="BQ270" s="19">
        <v>3157</v>
      </c>
      <c r="BR270" s="19">
        <v>3320</v>
      </c>
      <c r="BS270" s="19">
        <v>3289</v>
      </c>
      <c r="BT270" s="19">
        <v>3426</v>
      </c>
      <c r="BU270" s="19">
        <v>3360</v>
      </c>
      <c r="BV270" s="19">
        <v>3335</v>
      </c>
      <c r="BW270" s="19">
        <v>3398</v>
      </c>
      <c r="BX270" s="19">
        <v>3547</v>
      </c>
      <c r="BY270" s="19">
        <v>3609</v>
      </c>
      <c r="BZ270" s="19">
        <v>3560</v>
      </c>
      <c r="CA270" s="19">
        <v>3490</v>
      </c>
      <c r="CB270" s="19">
        <v>3498</v>
      </c>
      <c r="CC270" s="19">
        <v>3660</v>
      </c>
      <c r="CD270" s="19">
        <v>3850</v>
      </c>
      <c r="CE270" s="19">
        <v>3783</v>
      </c>
      <c r="CF270" s="19">
        <v>3688</v>
      </c>
      <c r="CG270" s="19">
        <v>3563</v>
      </c>
      <c r="CH270" s="49">
        <v>3457</v>
      </c>
      <c r="CI270" s="49">
        <v>3494</v>
      </c>
      <c r="CJ270" s="49">
        <v>3520</v>
      </c>
      <c r="CK270" s="49">
        <v>3424</v>
      </c>
      <c r="CL270" s="49">
        <v>3330</v>
      </c>
      <c r="CM270" s="49">
        <v>3284</v>
      </c>
      <c r="CN270" s="49">
        <v>3144</v>
      </c>
      <c r="CO270" s="17" t="s">
        <v>314</v>
      </c>
      <c r="CT270" t="s">
        <v>315</v>
      </c>
      <c r="CV270" t="s">
        <v>314</v>
      </c>
      <c r="CX270">
        <v>65600</v>
      </c>
      <c r="CY270">
        <v>67100</v>
      </c>
      <c r="CZ270">
        <v>68700</v>
      </c>
      <c r="DA270">
        <v>66400</v>
      </c>
      <c r="DB270">
        <v>65800</v>
      </c>
      <c r="DC270">
        <v>64900</v>
      </c>
      <c r="DD270">
        <v>64300</v>
      </c>
      <c r="DE270">
        <v>67300</v>
      </c>
      <c r="DF270">
        <v>66300</v>
      </c>
      <c r="DG270">
        <v>66800</v>
      </c>
      <c r="DH270">
        <v>65400</v>
      </c>
      <c r="DI270">
        <v>63400</v>
      </c>
      <c r="DJ270">
        <v>62900</v>
      </c>
      <c r="DK270">
        <v>63200</v>
      </c>
      <c r="DL270">
        <v>62700</v>
      </c>
      <c r="DM270">
        <v>61000</v>
      </c>
      <c r="DN270">
        <v>62600</v>
      </c>
      <c r="DO270">
        <v>63300</v>
      </c>
      <c r="DP270">
        <v>63900</v>
      </c>
      <c r="DQ270">
        <v>65500</v>
      </c>
      <c r="DR270">
        <v>63700</v>
      </c>
      <c r="DS270">
        <v>62200</v>
      </c>
      <c r="DT270">
        <v>61500</v>
      </c>
      <c r="DU270">
        <v>66000</v>
      </c>
      <c r="DV270">
        <v>66900</v>
      </c>
      <c r="DW270">
        <v>68500</v>
      </c>
      <c r="DX270">
        <v>69700</v>
      </c>
      <c r="DY270" s="19"/>
      <c r="DZ270" s="19"/>
      <c r="EA270" s="19"/>
      <c r="EB270" s="19"/>
      <c r="ED270" s="31">
        <f t="shared" si="108"/>
        <v>3.7347560975609755E-2</v>
      </c>
      <c r="EE270" s="31">
        <f t="shared" si="109"/>
        <v>3.453055141579732E-2</v>
      </c>
      <c r="EF270" s="31">
        <f t="shared" si="110"/>
        <v>3.2459970887918486E-2</v>
      </c>
      <c r="EG270" s="31">
        <f t="shared" si="111"/>
        <v>3.1792168674698792E-2</v>
      </c>
      <c r="EH270" s="31">
        <f t="shared" si="112"/>
        <v>3.4924012158054712E-2</v>
      </c>
      <c r="EI270" s="31">
        <f t="shared" si="113"/>
        <v>3.2064714946070876E-2</v>
      </c>
      <c r="EJ270" s="31">
        <f t="shared" si="114"/>
        <v>3.317262830482115E-2</v>
      </c>
      <c r="EK270" s="31">
        <f t="shared" si="115"/>
        <v>2.9673105497771173E-2</v>
      </c>
      <c r="EL270" s="31">
        <f t="shared" si="116"/>
        <v>3.3046757164404222E-2</v>
      </c>
      <c r="EM270" s="31">
        <f t="shared" si="117"/>
        <v>3.2110778443113774E-2</v>
      </c>
      <c r="EN270" s="31">
        <f t="shared" si="118"/>
        <v>3.5504587155963302E-2</v>
      </c>
      <c r="EO270" s="31">
        <f t="shared" si="119"/>
        <v>4.1861198738170347E-2</v>
      </c>
      <c r="EP270" s="31">
        <f t="shared" si="120"/>
        <v>5.5675675675675676E-2</v>
      </c>
      <c r="EQ270" s="31">
        <f t="shared" si="121"/>
        <v>5.6075949367088609E-2</v>
      </c>
      <c r="ER270" s="31">
        <f t="shared" si="122"/>
        <v>5.7352472089314196E-2</v>
      </c>
      <c r="ES270" s="31">
        <f t="shared" si="123"/>
        <v>5.5770491803278692E-2</v>
      </c>
      <c r="ET270" s="31">
        <f t="shared" si="124"/>
        <v>5.5750798722044727E-2</v>
      </c>
      <c r="EU270" s="31">
        <f t="shared" si="125"/>
        <v>5.154818325434439E-2</v>
      </c>
      <c r="EV270" s="31">
        <f t="shared" si="126"/>
        <v>5.0798122065727702E-2</v>
      </c>
      <c r="EW270" s="31">
        <f t="shared" si="127"/>
        <v>4.4381679389312978E-2</v>
      </c>
      <c r="EX270" s="31">
        <f t="shared" si="128"/>
        <v>5.1632653061224491E-2</v>
      </c>
      <c r="EY270" s="31">
        <f t="shared" si="129"/>
        <v>5.3617363344051448E-2</v>
      </c>
      <c r="EZ270" s="31">
        <f t="shared" si="130"/>
        <v>5.8682926829268289E-2</v>
      </c>
      <c r="FA270" s="31">
        <f t="shared" si="131"/>
        <v>5.2999999999999999E-2</v>
      </c>
      <c r="FB270" s="50">
        <f t="shared" si="132"/>
        <v>5.6547085201793724E-2</v>
      </c>
      <c r="FC270" s="50">
        <f t="shared" si="133"/>
        <v>5.046715328467153E-2</v>
      </c>
      <c r="FD270" s="50">
        <f t="shared" si="134"/>
        <v>4.9124820659971306E-2</v>
      </c>
    </row>
    <row r="271" spans="1:160" ht="15" x14ac:dyDescent="0.25">
      <c r="A271" s="17" t="s">
        <v>315</v>
      </c>
      <c r="B271" s="19">
        <v>122</v>
      </c>
      <c r="C271" s="19">
        <v>115</v>
      </c>
      <c r="D271" s="19">
        <v>145</v>
      </c>
      <c r="E271" s="19">
        <v>129</v>
      </c>
      <c r="F271" s="19">
        <v>132</v>
      </c>
      <c r="G271" s="19">
        <v>190</v>
      </c>
      <c r="H271" s="19">
        <v>189</v>
      </c>
      <c r="I271" s="19">
        <v>232</v>
      </c>
      <c r="J271" s="19">
        <v>233</v>
      </c>
      <c r="K271" s="19">
        <v>227</v>
      </c>
      <c r="L271" s="19">
        <v>203</v>
      </c>
      <c r="M271" s="19">
        <v>198</v>
      </c>
      <c r="N271" s="19">
        <v>201</v>
      </c>
      <c r="O271" s="19">
        <v>196</v>
      </c>
      <c r="P271" s="19">
        <v>205</v>
      </c>
      <c r="Q271" s="19">
        <v>193</v>
      </c>
      <c r="R271" s="19">
        <v>198</v>
      </c>
      <c r="S271" s="19">
        <v>212</v>
      </c>
      <c r="T271" s="19">
        <v>201</v>
      </c>
      <c r="U271" s="19">
        <v>220</v>
      </c>
      <c r="V271" s="19">
        <v>215</v>
      </c>
      <c r="W271" s="19">
        <v>189</v>
      </c>
      <c r="X271" s="19">
        <v>168</v>
      </c>
      <c r="Y271" s="19">
        <v>175</v>
      </c>
      <c r="Z271" s="19">
        <v>148</v>
      </c>
      <c r="AA271" s="19">
        <v>167</v>
      </c>
      <c r="AB271" s="19">
        <v>153</v>
      </c>
      <c r="AC271" s="19">
        <v>152</v>
      </c>
      <c r="AD271" s="19">
        <v>157</v>
      </c>
      <c r="AE271" s="19">
        <v>161</v>
      </c>
      <c r="AF271" s="19">
        <v>167</v>
      </c>
      <c r="AG271" s="19">
        <v>183</v>
      </c>
      <c r="AH271" s="19">
        <v>202</v>
      </c>
      <c r="AI271" s="19">
        <v>190</v>
      </c>
      <c r="AJ271" s="19">
        <v>168</v>
      </c>
      <c r="AK271" s="19">
        <v>182</v>
      </c>
      <c r="AL271" s="19">
        <v>169</v>
      </c>
      <c r="AM271" s="19">
        <v>184</v>
      </c>
      <c r="AN271" s="19">
        <v>210</v>
      </c>
      <c r="AO271" s="19">
        <v>229</v>
      </c>
      <c r="AP271" s="19">
        <v>260</v>
      </c>
      <c r="AQ271" s="19">
        <v>329</v>
      </c>
      <c r="AR271" s="19">
        <v>372</v>
      </c>
      <c r="AS271" s="19">
        <v>447</v>
      </c>
      <c r="AT271" s="19">
        <v>511</v>
      </c>
      <c r="AU271" s="19">
        <v>543</v>
      </c>
      <c r="AV271" s="19">
        <v>563</v>
      </c>
      <c r="AW271" s="19">
        <v>530</v>
      </c>
      <c r="AX271" s="19">
        <v>514</v>
      </c>
      <c r="AY271" s="19">
        <v>483</v>
      </c>
      <c r="AZ271" s="19">
        <v>478</v>
      </c>
      <c r="BA271" s="19">
        <v>481</v>
      </c>
      <c r="BB271" s="19">
        <v>479</v>
      </c>
      <c r="BC271" s="19">
        <v>515</v>
      </c>
      <c r="BD271" s="19">
        <v>527</v>
      </c>
      <c r="BE271" s="19">
        <v>639</v>
      </c>
      <c r="BF271" s="19">
        <v>663</v>
      </c>
      <c r="BG271" s="19">
        <v>599</v>
      </c>
      <c r="BH271" s="19">
        <v>505</v>
      </c>
      <c r="BI271" s="19">
        <v>470</v>
      </c>
      <c r="BJ271" s="19">
        <v>448</v>
      </c>
      <c r="BK271" s="19">
        <v>418</v>
      </c>
      <c r="BL271" s="19">
        <v>427</v>
      </c>
      <c r="BM271" s="19">
        <v>396</v>
      </c>
      <c r="BN271" s="19">
        <v>406</v>
      </c>
      <c r="BO271" s="19">
        <v>457</v>
      </c>
      <c r="BP271" s="19">
        <v>489</v>
      </c>
      <c r="BQ271" s="19">
        <v>530</v>
      </c>
      <c r="BR271" s="19">
        <v>545</v>
      </c>
      <c r="BS271" s="19">
        <v>495</v>
      </c>
      <c r="BT271" s="19">
        <v>438</v>
      </c>
      <c r="BU271" s="19">
        <v>394</v>
      </c>
      <c r="BV271" s="19">
        <v>390</v>
      </c>
      <c r="BW271" s="19">
        <v>365</v>
      </c>
      <c r="BX271" s="19">
        <v>358</v>
      </c>
      <c r="BY271" s="19">
        <v>375</v>
      </c>
      <c r="BZ271" s="19">
        <v>383</v>
      </c>
      <c r="CA271" s="19">
        <v>428</v>
      </c>
      <c r="CB271" s="19">
        <v>443</v>
      </c>
      <c r="CC271" s="19">
        <v>513</v>
      </c>
      <c r="CD271" s="19">
        <v>506</v>
      </c>
      <c r="CE271" s="19">
        <v>494</v>
      </c>
      <c r="CF271" s="19">
        <v>441</v>
      </c>
      <c r="CG271" s="19">
        <v>422</v>
      </c>
      <c r="CH271" s="49">
        <v>357</v>
      </c>
      <c r="CI271" s="49">
        <v>360</v>
      </c>
      <c r="CJ271" s="49">
        <v>346</v>
      </c>
      <c r="CK271" s="49">
        <v>348</v>
      </c>
      <c r="CL271" s="49">
        <v>380</v>
      </c>
      <c r="CM271" s="49">
        <v>399</v>
      </c>
      <c r="CN271" s="49">
        <v>423</v>
      </c>
      <c r="CO271" s="17" t="s">
        <v>315</v>
      </c>
      <c r="CT271" t="s">
        <v>316</v>
      </c>
      <c r="CV271" t="s">
        <v>315</v>
      </c>
      <c r="CX271">
        <v>21400</v>
      </c>
      <c r="CY271">
        <v>21700</v>
      </c>
      <c r="CZ271">
        <v>21900</v>
      </c>
      <c r="DA271">
        <v>21000</v>
      </c>
      <c r="DB271">
        <v>21300</v>
      </c>
      <c r="DC271">
        <v>21400</v>
      </c>
      <c r="DD271">
        <v>22100</v>
      </c>
      <c r="DE271">
        <v>24400</v>
      </c>
      <c r="DF271">
        <v>24300</v>
      </c>
      <c r="DG271">
        <v>23800</v>
      </c>
      <c r="DH271">
        <v>23700</v>
      </c>
      <c r="DI271">
        <v>23100</v>
      </c>
      <c r="DJ271">
        <v>23000</v>
      </c>
      <c r="DK271">
        <v>23100</v>
      </c>
      <c r="DL271">
        <v>22300</v>
      </c>
      <c r="DM271">
        <v>22200</v>
      </c>
      <c r="DN271">
        <v>22100</v>
      </c>
      <c r="DO271">
        <v>21200</v>
      </c>
      <c r="DP271">
        <v>20500</v>
      </c>
      <c r="DQ271">
        <v>20800</v>
      </c>
      <c r="DR271">
        <v>20600</v>
      </c>
      <c r="DS271">
        <v>21200</v>
      </c>
      <c r="DT271">
        <v>21600</v>
      </c>
      <c r="DU271">
        <v>20700</v>
      </c>
      <c r="DV271">
        <v>21200</v>
      </c>
      <c r="DW271">
        <v>21100</v>
      </c>
      <c r="DX271">
        <v>20800</v>
      </c>
      <c r="DY271" s="19"/>
      <c r="DZ271" s="19"/>
      <c r="EA271" s="19"/>
      <c r="EB271" s="19"/>
      <c r="ED271" s="31">
        <f t="shared" si="108"/>
        <v>1.0607476635514019E-2</v>
      </c>
      <c r="EE271" s="31">
        <f t="shared" si="109"/>
        <v>9.262672811059908E-3</v>
      </c>
      <c r="EF271" s="31">
        <f t="shared" si="110"/>
        <v>8.8127853881278546E-3</v>
      </c>
      <c r="EG271" s="31">
        <f t="shared" si="111"/>
        <v>9.571428571428571E-3</v>
      </c>
      <c r="EH271" s="31">
        <f t="shared" si="112"/>
        <v>8.8732394366197176E-3</v>
      </c>
      <c r="EI271" s="31">
        <f t="shared" si="113"/>
        <v>6.9158878504672894E-3</v>
      </c>
      <c r="EJ271" s="31">
        <f t="shared" si="114"/>
        <v>6.8778280542986427E-3</v>
      </c>
      <c r="EK271" s="31">
        <f t="shared" si="115"/>
        <v>6.8442622950819669E-3</v>
      </c>
      <c r="EL271" s="31">
        <f t="shared" si="116"/>
        <v>7.8189300411522639E-3</v>
      </c>
      <c r="EM271" s="31">
        <f t="shared" si="117"/>
        <v>7.1008403361344534E-3</v>
      </c>
      <c r="EN271" s="31">
        <f t="shared" si="118"/>
        <v>9.6624472573839659E-3</v>
      </c>
      <c r="EO271" s="31">
        <f t="shared" si="119"/>
        <v>1.6103896103896103E-2</v>
      </c>
      <c r="EP271" s="31">
        <f t="shared" si="120"/>
        <v>2.3608695652173915E-2</v>
      </c>
      <c r="EQ271" s="31">
        <f t="shared" si="121"/>
        <v>2.2251082251082251E-2</v>
      </c>
      <c r="ER271" s="31">
        <f t="shared" si="122"/>
        <v>2.15695067264574E-2</v>
      </c>
      <c r="ES271" s="31">
        <f t="shared" si="123"/>
        <v>2.3738738738738739E-2</v>
      </c>
      <c r="ET271" s="31">
        <f t="shared" si="124"/>
        <v>2.7104072398190047E-2</v>
      </c>
      <c r="EU271" s="31">
        <f t="shared" si="125"/>
        <v>2.1132075471698115E-2</v>
      </c>
      <c r="EV271" s="31">
        <f t="shared" si="126"/>
        <v>1.9317073170731707E-2</v>
      </c>
      <c r="EW271" s="31">
        <f t="shared" si="127"/>
        <v>2.3509615384615386E-2</v>
      </c>
      <c r="EX271" s="31">
        <f t="shared" si="128"/>
        <v>2.4029126213592232E-2</v>
      </c>
      <c r="EY271" s="31">
        <f t="shared" si="129"/>
        <v>1.8396226415094339E-2</v>
      </c>
      <c r="EZ271" s="31">
        <f t="shared" si="130"/>
        <v>1.7361111111111112E-2</v>
      </c>
      <c r="FA271" s="31">
        <f t="shared" si="131"/>
        <v>2.1400966183574878E-2</v>
      </c>
      <c r="FB271" s="50">
        <f t="shared" si="132"/>
        <v>2.330188679245283E-2</v>
      </c>
      <c r="FC271" s="50">
        <f t="shared" si="133"/>
        <v>1.6919431279620853E-2</v>
      </c>
      <c r="FD271" s="50">
        <f t="shared" si="134"/>
        <v>1.673076923076923E-2</v>
      </c>
    </row>
    <row r="272" spans="1:160" ht="15" x14ac:dyDescent="0.25">
      <c r="A272" s="17" t="s">
        <v>316</v>
      </c>
      <c r="B272" s="19">
        <v>1811</v>
      </c>
      <c r="C272" s="19">
        <v>1760</v>
      </c>
      <c r="D272" s="19">
        <v>1737</v>
      </c>
      <c r="E272" s="19">
        <v>1768</v>
      </c>
      <c r="F272" s="19">
        <v>1924</v>
      </c>
      <c r="G272" s="19">
        <v>2107</v>
      </c>
      <c r="H272" s="19">
        <v>2144</v>
      </c>
      <c r="I272" s="19">
        <v>2267</v>
      </c>
      <c r="J272" s="19">
        <v>2297</v>
      </c>
      <c r="K272" s="19">
        <v>2299</v>
      </c>
      <c r="L272" s="19">
        <v>2220</v>
      </c>
      <c r="M272" s="19">
        <v>2304</v>
      </c>
      <c r="N272" s="19">
        <v>2505</v>
      </c>
      <c r="O272" s="19">
        <v>2476</v>
      </c>
      <c r="P272" s="19">
        <v>2124</v>
      </c>
      <c r="Q272" s="19">
        <v>2396</v>
      </c>
      <c r="R272" s="19">
        <v>2303</v>
      </c>
      <c r="S272" s="19">
        <v>2187</v>
      </c>
      <c r="T272" s="19">
        <v>2148</v>
      </c>
      <c r="U272" s="19">
        <v>2197</v>
      </c>
      <c r="V272" s="19">
        <v>2218</v>
      </c>
      <c r="W272" s="19">
        <v>2200</v>
      </c>
      <c r="X272" s="19">
        <v>2128</v>
      </c>
      <c r="Y272" s="19">
        <v>1979</v>
      </c>
      <c r="Z272" s="19">
        <v>1956</v>
      </c>
      <c r="AA272" s="19">
        <v>1976</v>
      </c>
      <c r="AB272" s="19">
        <v>2040</v>
      </c>
      <c r="AC272" s="19">
        <v>2047</v>
      </c>
      <c r="AD272" s="19">
        <v>1841</v>
      </c>
      <c r="AE272" s="19">
        <v>1798</v>
      </c>
      <c r="AF272" s="19">
        <v>1727</v>
      </c>
      <c r="AG272" s="19">
        <v>1709</v>
      </c>
      <c r="AH272" s="19">
        <v>1719</v>
      </c>
      <c r="AI272" s="19">
        <v>1694</v>
      </c>
      <c r="AJ272" s="19">
        <v>1681</v>
      </c>
      <c r="AK272" s="19">
        <v>1708</v>
      </c>
      <c r="AL272" s="19">
        <v>1656</v>
      </c>
      <c r="AM272" s="19">
        <v>1780</v>
      </c>
      <c r="AN272" s="19">
        <v>1949</v>
      </c>
      <c r="AO272" s="19">
        <v>2036</v>
      </c>
      <c r="AP272" s="19">
        <v>2036</v>
      </c>
      <c r="AQ272" s="19">
        <v>2332</v>
      </c>
      <c r="AR272" s="19">
        <v>2482</v>
      </c>
      <c r="AS272" s="19">
        <v>2755</v>
      </c>
      <c r="AT272" s="19">
        <v>3444</v>
      </c>
      <c r="AU272" s="19">
        <v>3796</v>
      </c>
      <c r="AV272" s="19">
        <v>4141</v>
      </c>
      <c r="AW272" s="19">
        <v>4188</v>
      </c>
      <c r="AX272" s="19">
        <v>4184</v>
      </c>
      <c r="AY272" s="19">
        <v>4352</v>
      </c>
      <c r="AZ272" s="19">
        <v>4464</v>
      </c>
      <c r="BA272" s="19">
        <v>4258</v>
      </c>
      <c r="BB272" s="19">
        <v>4419</v>
      </c>
      <c r="BC272" s="19">
        <v>4101</v>
      </c>
      <c r="BD272" s="19">
        <v>3973</v>
      </c>
      <c r="BE272" s="19">
        <v>4195</v>
      </c>
      <c r="BF272" s="19">
        <v>4214</v>
      </c>
      <c r="BG272" s="19">
        <v>4170</v>
      </c>
      <c r="BH272" s="19">
        <v>4077</v>
      </c>
      <c r="BI272" s="19">
        <v>3948</v>
      </c>
      <c r="BJ272" s="19">
        <v>3792</v>
      </c>
      <c r="BK272" s="19">
        <v>3781</v>
      </c>
      <c r="BL272" s="19">
        <v>3755</v>
      </c>
      <c r="BM272" s="19">
        <v>3709</v>
      </c>
      <c r="BN272" s="19">
        <v>3592</v>
      </c>
      <c r="BO272" s="19">
        <v>3502</v>
      </c>
      <c r="BP272" s="19">
        <v>3446</v>
      </c>
      <c r="BQ272" s="19">
        <v>3637</v>
      </c>
      <c r="BR272" s="19">
        <v>3704</v>
      </c>
      <c r="BS272" s="19">
        <v>3789</v>
      </c>
      <c r="BT272" s="19">
        <v>3691</v>
      </c>
      <c r="BU272" s="19">
        <v>3586</v>
      </c>
      <c r="BV272" s="19">
        <v>3530</v>
      </c>
      <c r="BW272" s="19">
        <v>3668</v>
      </c>
      <c r="BX272" s="19">
        <v>3795</v>
      </c>
      <c r="BY272" s="19">
        <v>3747</v>
      </c>
      <c r="BZ272" s="19">
        <v>3681</v>
      </c>
      <c r="CA272" s="19">
        <v>3661</v>
      </c>
      <c r="CB272" s="19">
        <v>3643</v>
      </c>
      <c r="CC272" s="19">
        <v>3797</v>
      </c>
      <c r="CD272" s="19">
        <v>3900</v>
      </c>
      <c r="CE272" s="19">
        <v>3879</v>
      </c>
      <c r="CF272" s="19">
        <v>3798</v>
      </c>
      <c r="CG272" s="19">
        <v>3737</v>
      </c>
      <c r="CH272" s="49">
        <v>3672</v>
      </c>
      <c r="CI272" s="49">
        <v>3699</v>
      </c>
      <c r="CJ272" s="49">
        <v>3729</v>
      </c>
      <c r="CK272" s="49">
        <v>3687</v>
      </c>
      <c r="CL272" s="49">
        <v>3638</v>
      </c>
      <c r="CM272" s="49">
        <v>3678</v>
      </c>
      <c r="CN272" s="49">
        <v>3586</v>
      </c>
      <c r="CO272" s="17" t="s">
        <v>316</v>
      </c>
      <c r="CT272" t="s">
        <v>317</v>
      </c>
      <c r="CV272" t="s">
        <v>316</v>
      </c>
      <c r="CX272">
        <v>80100</v>
      </c>
      <c r="CY272">
        <v>81500</v>
      </c>
      <c r="CZ272">
        <v>82600</v>
      </c>
      <c r="DA272">
        <v>82300</v>
      </c>
      <c r="DB272">
        <v>81700</v>
      </c>
      <c r="DC272">
        <v>81400</v>
      </c>
      <c r="DD272">
        <v>82200</v>
      </c>
      <c r="DE272">
        <v>81500</v>
      </c>
      <c r="DF272">
        <v>81900</v>
      </c>
      <c r="DG272">
        <v>83200</v>
      </c>
      <c r="DH272">
        <v>84200</v>
      </c>
      <c r="DI272">
        <v>84500</v>
      </c>
      <c r="DJ272">
        <v>84600</v>
      </c>
      <c r="DK272">
        <v>85400</v>
      </c>
      <c r="DL272">
        <v>85700</v>
      </c>
      <c r="DM272">
        <v>85700</v>
      </c>
      <c r="DN272">
        <v>85300</v>
      </c>
      <c r="DO272">
        <v>84000</v>
      </c>
      <c r="DP272">
        <v>82800</v>
      </c>
      <c r="DQ272">
        <v>82500</v>
      </c>
      <c r="DR272">
        <v>84300</v>
      </c>
      <c r="DS272">
        <v>83900</v>
      </c>
      <c r="DT272">
        <v>84400</v>
      </c>
      <c r="DU272">
        <v>86100</v>
      </c>
      <c r="DV272">
        <v>86400</v>
      </c>
      <c r="DW272">
        <v>85900</v>
      </c>
      <c r="DX272">
        <v>85200</v>
      </c>
      <c r="DY272" s="19"/>
      <c r="DZ272" s="19"/>
      <c r="EA272" s="19"/>
      <c r="EB272" s="19"/>
      <c r="ED272" s="31">
        <f t="shared" si="108"/>
        <v>2.8701622971285892E-2</v>
      </c>
      <c r="EE272" s="31">
        <f t="shared" si="109"/>
        <v>3.0736196319018406E-2</v>
      </c>
      <c r="EF272" s="31">
        <f t="shared" si="110"/>
        <v>2.9007263922518161E-2</v>
      </c>
      <c r="EG272" s="31">
        <f t="shared" si="111"/>
        <v>2.6099635479951398E-2</v>
      </c>
      <c r="EH272" s="31">
        <f t="shared" si="112"/>
        <v>2.6927784577723379E-2</v>
      </c>
      <c r="EI272" s="31">
        <f t="shared" si="113"/>
        <v>2.402948402948403E-2</v>
      </c>
      <c r="EJ272" s="31">
        <f t="shared" si="114"/>
        <v>2.4902676399026765E-2</v>
      </c>
      <c r="EK272" s="31">
        <f t="shared" si="115"/>
        <v>2.1190184049079755E-2</v>
      </c>
      <c r="EL272" s="31">
        <f t="shared" si="116"/>
        <v>2.0683760683760682E-2</v>
      </c>
      <c r="EM272" s="31">
        <f t="shared" si="117"/>
        <v>1.9903846153846154E-2</v>
      </c>
      <c r="EN272" s="31">
        <f t="shared" si="118"/>
        <v>2.4180522565320665E-2</v>
      </c>
      <c r="EO272" s="31">
        <f t="shared" si="119"/>
        <v>2.9372781065088758E-2</v>
      </c>
      <c r="EP272" s="31">
        <f t="shared" si="120"/>
        <v>4.4869976359338058E-2</v>
      </c>
      <c r="EQ272" s="31">
        <f t="shared" si="121"/>
        <v>4.8992974238875879E-2</v>
      </c>
      <c r="ER272" s="31">
        <f t="shared" si="122"/>
        <v>4.9684947491248542E-2</v>
      </c>
      <c r="ES272" s="31">
        <f t="shared" si="123"/>
        <v>4.6359393232205365E-2</v>
      </c>
      <c r="ET272" s="31">
        <f t="shared" si="124"/>
        <v>4.8886283704572098E-2</v>
      </c>
      <c r="EU272" s="31">
        <f t="shared" si="125"/>
        <v>4.5142857142857144E-2</v>
      </c>
      <c r="EV272" s="31">
        <f t="shared" si="126"/>
        <v>4.4794685990338166E-2</v>
      </c>
      <c r="EW272" s="31">
        <f t="shared" si="127"/>
        <v>4.1769696969696971E-2</v>
      </c>
      <c r="EX272" s="31">
        <f t="shared" si="128"/>
        <v>4.4946619217081853E-2</v>
      </c>
      <c r="EY272" s="31">
        <f t="shared" si="129"/>
        <v>4.2073897497020264E-2</v>
      </c>
      <c r="EZ272" s="31">
        <f t="shared" si="130"/>
        <v>4.43957345971564E-2</v>
      </c>
      <c r="FA272" s="31">
        <f t="shared" si="131"/>
        <v>4.2311265969802558E-2</v>
      </c>
      <c r="FB272" s="50">
        <f t="shared" si="132"/>
        <v>4.4895833333333336E-2</v>
      </c>
      <c r="FC272" s="50">
        <f t="shared" si="133"/>
        <v>4.2747380675203728E-2</v>
      </c>
      <c r="FD272" s="50">
        <f t="shared" si="134"/>
        <v>4.3274647887323943E-2</v>
      </c>
    </row>
    <row r="273" spans="1:160" ht="15" x14ac:dyDescent="0.25">
      <c r="A273" s="17" t="s">
        <v>317</v>
      </c>
      <c r="B273" s="19">
        <v>4135</v>
      </c>
      <c r="C273" s="19">
        <v>3955</v>
      </c>
      <c r="D273" s="19">
        <v>4086</v>
      </c>
      <c r="E273" s="19">
        <v>4015</v>
      </c>
      <c r="F273" s="19">
        <v>4049</v>
      </c>
      <c r="G273" s="19">
        <v>4100</v>
      </c>
      <c r="H273" s="19">
        <v>4155</v>
      </c>
      <c r="I273" s="19">
        <v>4258</v>
      </c>
      <c r="J273" s="19">
        <v>4368</v>
      </c>
      <c r="K273" s="19">
        <v>4399</v>
      </c>
      <c r="L273" s="19">
        <v>4518</v>
      </c>
      <c r="M273" s="19">
        <v>4558</v>
      </c>
      <c r="N273" s="19">
        <v>4609</v>
      </c>
      <c r="O273" s="19">
        <v>4530</v>
      </c>
      <c r="P273" s="19">
        <v>4479</v>
      </c>
      <c r="Q273" s="19">
        <v>4530</v>
      </c>
      <c r="R273" s="19">
        <v>4511</v>
      </c>
      <c r="S273" s="19">
        <v>4449</v>
      </c>
      <c r="T273" s="19">
        <v>4365</v>
      </c>
      <c r="U273" s="19">
        <v>4362</v>
      </c>
      <c r="V273" s="19">
        <v>4296</v>
      </c>
      <c r="W273" s="19">
        <v>4200</v>
      </c>
      <c r="X273" s="19">
        <v>4153</v>
      </c>
      <c r="Y273" s="19">
        <v>4079</v>
      </c>
      <c r="Z273" s="19">
        <v>3951</v>
      </c>
      <c r="AA273" s="19">
        <v>3824</v>
      </c>
      <c r="AB273" s="19">
        <v>3849</v>
      </c>
      <c r="AC273" s="19">
        <v>3787</v>
      </c>
      <c r="AD273" s="19">
        <v>3725</v>
      </c>
      <c r="AE273" s="19">
        <v>3635</v>
      </c>
      <c r="AF273" s="19">
        <v>3601</v>
      </c>
      <c r="AG273" s="19">
        <v>3549</v>
      </c>
      <c r="AH273" s="19">
        <v>3648</v>
      </c>
      <c r="AI273" s="19">
        <v>3631</v>
      </c>
      <c r="AJ273" s="19">
        <v>3656</v>
      </c>
      <c r="AK273" s="19">
        <v>3718</v>
      </c>
      <c r="AL273" s="19">
        <v>3796</v>
      </c>
      <c r="AM273" s="19">
        <v>3901</v>
      </c>
      <c r="AN273" s="19">
        <v>4039</v>
      </c>
      <c r="AO273" s="19">
        <v>4312</v>
      </c>
      <c r="AP273" s="19">
        <v>4347</v>
      </c>
      <c r="AQ273" s="19">
        <v>4665</v>
      </c>
      <c r="AR273" s="19">
        <v>4906</v>
      </c>
      <c r="AS273" s="19">
        <v>5240</v>
      </c>
      <c r="AT273" s="19">
        <v>5678</v>
      </c>
      <c r="AU273" s="19">
        <v>6134</v>
      </c>
      <c r="AV273" s="19">
        <v>6328</v>
      </c>
      <c r="AW273" s="19">
        <v>6589</v>
      </c>
      <c r="AX273" s="19">
        <v>6784</v>
      </c>
      <c r="AY273" s="19">
        <v>6749</v>
      </c>
      <c r="AZ273" s="19">
        <v>6984</v>
      </c>
      <c r="BA273" s="19">
        <v>6971</v>
      </c>
      <c r="BB273" s="19">
        <v>7012</v>
      </c>
      <c r="BC273" s="19">
        <v>6604</v>
      </c>
      <c r="BD273" s="19">
        <v>6678</v>
      </c>
      <c r="BE273" s="19">
        <v>6786</v>
      </c>
      <c r="BF273" s="19">
        <v>7035</v>
      </c>
      <c r="BG273" s="19">
        <v>7009</v>
      </c>
      <c r="BH273" s="19">
        <v>6766</v>
      </c>
      <c r="BI273" s="19">
        <v>6723</v>
      </c>
      <c r="BJ273" s="19">
        <v>6540</v>
      </c>
      <c r="BK273" s="19">
        <v>6519</v>
      </c>
      <c r="BL273" s="19">
        <v>6468</v>
      </c>
      <c r="BM273" s="19">
        <v>6457</v>
      </c>
      <c r="BN273" s="19">
        <v>6412</v>
      </c>
      <c r="BO273" s="19">
        <v>6385</v>
      </c>
      <c r="BP273" s="19">
        <v>6318</v>
      </c>
      <c r="BQ273" s="19">
        <v>6514</v>
      </c>
      <c r="BR273" s="19">
        <v>6755</v>
      </c>
      <c r="BS273" s="19">
        <v>6722</v>
      </c>
      <c r="BT273" s="19">
        <v>6840</v>
      </c>
      <c r="BU273" s="19">
        <v>6842</v>
      </c>
      <c r="BV273" s="19">
        <v>6820</v>
      </c>
      <c r="BW273" s="19">
        <v>7291</v>
      </c>
      <c r="BX273" s="19">
        <v>7515</v>
      </c>
      <c r="BY273" s="19">
        <v>7592</v>
      </c>
      <c r="BZ273" s="19">
        <v>7492</v>
      </c>
      <c r="CA273" s="19">
        <v>7259</v>
      </c>
      <c r="CB273" s="19">
        <v>7186</v>
      </c>
      <c r="CC273" s="19">
        <v>7207</v>
      </c>
      <c r="CD273" s="19">
        <v>7242</v>
      </c>
      <c r="CE273" s="19">
        <v>7156</v>
      </c>
      <c r="CF273" s="19">
        <v>7006</v>
      </c>
      <c r="CG273" s="19">
        <v>6823</v>
      </c>
      <c r="CH273" s="49">
        <v>6578</v>
      </c>
      <c r="CI273" s="49">
        <v>6525</v>
      </c>
      <c r="CJ273" s="49">
        <v>6567</v>
      </c>
      <c r="CK273" s="49">
        <v>6573</v>
      </c>
      <c r="CL273" s="49">
        <v>6718</v>
      </c>
      <c r="CM273" s="49">
        <v>6702</v>
      </c>
      <c r="CN273" s="49">
        <v>6582</v>
      </c>
      <c r="CO273" s="17" t="s">
        <v>317</v>
      </c>
      <c r="CT273" t="s">
        <v>318</v>
      </c>
      <c r="CV273" t="s">
        <v>317</v>
      </c>
      <c r="CX273">
        <v>116100</v>
      </c>
      <c r="CY273">
        <v>118300</v>
      </c>
      <c r="CZ273">
        <v>117900</v>
      </c>
      <c r="DA273">
        <v>122000</v>
      </c>
      <c r="DB273">
        <v>122100</v>
      </c>
      <c r="DC273">
        <v>120100</v>
      </c>
      <c r="DD273">
        <v>121100</v>
      </c>
      <c r="DE273">
        <v>120500</v>
      </c>
      <c r="DF273">
        <v>119500</v>
      </c>
      <c r="DG273">
        <v>121500</v>
      </c>
      <c r="DH273">
        <v>123900</v>
      </c>
      <c r="DI273">
        <v>125000</v>
      </c>
      <c r="DJ273">
        <v>125800</v>
      </c>
      <c r="DK273">
        <v>125600</v>
      </c>
      <c r="DL273">
        <v>125500</v>
      </c>
      <c r="DM273">
        <v>129200</v>
      </c>
      <c r="DN273">
        <v>125100</v>
      </c>
      <c r="DO273">
        <v>126800</v>
      </c>
      <c r="DP273">
        <v>127800</v>
      </c>
      <c r="DQ273">
        <v>126600</v>
      </c>
      <c r="DR273">
        <v>128800</v>
      </c>
      <c r="DS273">
        <v>127400</v>
      </c>
      <c r="DT273">
        <v>125800</v>
      </c>
      <c r="DU273">
        <v>125800</v>
      </c>
      <c r="DV273">
        <v>127800</v>
      </c>
      <c r="DW273">
        <v>128500</v>
      </c>
      <c r="DX273">
        <v>130200</v>
      </c>
      <c r="DY273" s="19"/>
      <c r="DZ273" s="19"/>
      <c r="EA273" s="19"/>
      <c r="EB273" s="19"/>
      <c r="ED273" s="31">
        <f t="shared" si="108"/>
        <v>3.7889750215331613E-2</v>
      </c>
      <c r="EE273" s="31">
        <f t="shared" si="109"/>
        <v>3.896027049873204E-2</v>
      </c>
      <c r="EF273" s="31">
        <f t="shared" si="110"/>
        <v>3.8422391857506365E-2</v>
      </c>
      <c r="EG273" s="31">
        <f t="shared" si="111"/>
        <v>3.5778688524590166E-2</v>
      </c>
      <c r="EH273" s="31">
        <f t="shared" si="112"/>
        <v>3.4398034398034398E-2</v>
      </c>
      <c r="EI273" s="31">
        <f t="shared" si="113"/>
        <v>3.2897585345545377E-2</v>
      </c>
      <c r="EJ273" s="31">
        <f t="shared" si="114"/>
        <v>3.1271676300578033E-2</v>
      </c>
      <c r="EK273" s="31">
        <f t="shared" si="115"/>
        <v>2.9883817427385891E-2</v>
      </c>
      <c r="EL273" s="31">
        <f t="shared" si="116"/>
        <v>3.0384937238493726E-2</v>
      </c>
      <c r="EM273" s="31">
        <f t="shared" si="117"/>
        <v>3.1242798353909466E-2</v>
      </c>
      <c r="EN273" s="31">
        <f t="shared" si="118"/>
        <v>3.4802259887005652E-2</v>
      </c>
      <c r="EO273" s="31">
        <f t="shared" si="119"/>
        <v>3.9247999999999998E-2</v>
      </c>
      <c r="EP273" s="31">
        <f t="shared" si="120"/>
        <v>4.8759936406995233E-2</v>
      </c>
      <c r="EQ273" s="31">
        <f t="shared" si="121"/>
        <v>5.4012738853503182E-2</v>
      </c>
      <c r="ER273" s="31">
        <f t="shared" si="122"/>
        <v>5.5545816733067729E-2</v>
      </c>
      <c r="ES273" s="31">
        <f t="shared" si="123"/>
        <v>5.1687306501547986E-2</v>
      </c>
      <c r="ET273" s="31">
        <f t="shared" si="124"/>
        <v>5.6027178257394082E-2</v>
      </c>
      <c r="EU273" s="31">
        <f t="shared" si="125"/>
        <v>5.1577287066246057E-2</v>
      </c>
      <c r="EV273" s="31">
        <f t="shared" si="126"/>
        <v>5.0524256651017216E-2</v>
      </c>
      <c r="EW273" s="31">
        <f t="shared" si="127"/>
        <v>4.9905213270142183E-2</v>
      </c>
      <c r="EX273" s="31">
        <f t="shared" si="128"/>
        <v>5.2189440993788819E-2</v>
      </c>
      <c r="EY273" s="31">
        <f t="shared" si="129"/>
        <v>5.3532182103610673E-2</v>
      </c>
      <c r="EZ273" s="31">
        <f t="shared" si="130"/>
        <v>6.0349761526232115E-2</v>
      </c>
      <c r="FA273" s="31">
        <f t="shared" si="131"/>
        <v>5.7122416534181243E-2</v>
      </c>
      <c r="FB273" s="50">
        <f t="shared" si="132"/>
        <v>5.5993740219092335E-2</v>
      </c>
      <c r="FC273" s="50">
        <f t="shared" si="133"/>
        <v>5.1190661478599221E-2</v>
      </c>
      <c r="FD273" s="50">
        <f t="shared" si="134"/>
        <v>5.0483870967741935E-2</v>
      </c>
    </row>
    <row r="274" spans="1:160" ht="15" x14ac:dyDescent="0.25">
      <c r="A274" s="17" t="s">
        <v>318</v>
      </c>
      <c r="B274" s="19">
        <v>2755</v>
      </c>
      <c r="C274" s="19">
        <v>2854</v>
      </c>
      <c r="D274" s="19">
        <v>2953</v>
      </c>
      <c r="E274" s="19">
        <v>2934</v>
      </c>
      <c r="F274" s="19">
        <v>2918</v>
      </c>
      <c r="G274" s="19">
        <v>2964</v>
      </c>
      <c r="H274" s="19">
        <v>2993</v>
      </c>
      <c r="I274" s="19">
        <v>3254</v>
      </c>
      <c r="J274" s="19">
        <v>3324</v>
      </c>
      <c r="K274" s="19">
        <v>3287</v>
      </c>
      <c r="L274" s="19">
        <v>3332</v>
      </c>
      <c r="M274" s="19">
        <v>3144</v>
      </c>
      <c r="N274" s="19">
        <v>3089</v>
      </c>
      <c r="O274" s="19">
        <v>3056</v>
      </c>
      <c r="P274" s="19">
        <v>3099</v>
      </c>
      <c r="Q274" s="19">
        <v>3083</v>
      </c>
      <c r="R274" s="19">
        <v>3082</v>
      </c>
      <c r="S274" s="19">
        <v>3177</v>
      </c>
      <c r="T274" s="19">
        <v>3173</v>
      </c>
      <c r="U274" s="19">
        <v>3427</v>
      </c>
      <c r="V274" s="19">
        <v>3383</v>
      </c>
      <c r="W274" s="19">
        <v>3305</v>
      </c>
      <c r="X274" s="19">
        <v>3164</v>
      </c>
      <c r="Y274" s="19">
        <v>3035</v>
      </c>
      <c r="Z274" s="19">
        <v>3012</v>
      </c>
      <c r="AA274" s="19">
        <v>3037</v>
      </c>
      <c r="AB274" s="19">
        <v>3019</v>
      </c>
      <c r="AC274" s="19">
        <v>2955</v>
      </c>
      <c r="AD274" s="19">
        <v>2924</v>
      </c>
      <c r="AE274" s="19">
        <v>3036</v>
      </c>
      <c r="AF274" s="19">
        <v>3096</v>
      </c>
      <c r="AG274" s="19">
        <v>3243</v>
      </c>
      <c r="AH274" s="19">
        <v>3200</v>
      </c>
      <c r="AI274" s="19">
        <v>3201</v>
      </c>
      <c r="AJ274" s="19">
        <v>3158</v>
      </c>
      <c r="AK274" s="19">
        <v>3132</v>
      </c>
      <c r="AL274" s="19">
        <v>3091</v>
      </c>
      <c r="AM274" s="19">
        <v>3216</v>
      </c>
      <c r="AN274" s="19">
        <v>3421</v>
      </c>
      <c r="AO274" s="19">
        <v>3502</v>
      </c>
      <c r="AP274" s="19">
        <v>3548</v>
      </c>
      <c r="AQ274" s="19">
        <v>3733</v>
      </c>
      <c r="AR274" s="19">
        <v>4051</v>
      </c>
      <c r="AS274" s="19">
        <v>4394</v>
      </c>
      <c r="AT274" s="19">
        <v>4798</v>
      </c>
      <c r="AU274" s="19">
        <v>4885</v>
      </c>
      <c r="AV274" s="19">
        <v>4850</v>
      </c>
      <c r="AW274" s="19">
        <v>4982</v>
      </c>
      <c r="AX274" s="19">
        <v>5042</v>
      </c>
      <c r="AY274" s="19">
        <v>5027</v>
      </c>
      <c r="AZ274" s="19">
        <v>5122</v>
      </c>
      <c r="BA274" s="19">
        <v>5156</v>
      </c>
      <c r="BB274" s="19">
        <v>5202</v>
      </c>
      <c r="BC274" s="19">
        <v>5280</v>
      </c>
      <c r="BD274" s="19">
        <v>5374</v>
      </c>
      <c r="BE274" s="19">
        <v>5596</v>
      </c>
      <c r="BF274" s="19">
        <v>5499</v>
      </c>
      <c r="BG274" s="19">
        <v>5451</v>
      </c>
      <c r="BH274" s="19">
        <v>5284</v>
      </c>
      <c r="BI274" s="19">
        <v>5168</v>
      </c>
      <c r="BJ274" s="19">
        <v>5082</v>
      </c>
      <c r="BK274" s="19">
        <v>4977</v>
      </c>
      <c r="BL274" s="19">
        <v>4980</v>
      </c>
      <c r="BM274" s="19">
        <v>5099</v>
      </c>
      <c r="BN274" s="19">
        <v>5118</v>
      </c>
      <c r="BO274" s="19">
        <v>5098</v>
      </c>
      <c r="BP274" s="19">
        <v>5304</v>
      </c>
      <c r="BQ274" s="19">
        <v>5655</v>
      </c>
      <c r="BR274" s="19">
        <v>5718</v>
      </c>
      <c r="BS274" s="19">
        <v>5535</v>
      </c>
      <c r="BT274" s="19">
        <v>5445</v>
      </c>
      <c r="BU274" s="19">
        <v>5323</v>
      </c>
      <c r="BV274" s="19">
        <v>5225</v>
      </c>
      <c r="BW274" s="19">
        <v>5384</v>
      </c>
      <c r="BX274" s="19">
        <v>5412</v>
      </c>
      <c r="BY274" s="19">
        <v>5534</v>
      </c>
      <c r="BZ274" s="19">
        <v>5480</v>
      </c>
      <c r="CA274" s="19">
        <v>5451</v>
      </c>
      <c r="CB274" s="19">
        <v>5498</v>
      </c>
      <c r="CC274" s="19">
        <v>5853</v>
      </c>
      <c r="CD274" s="19">
        <v>5939</v>
      </c>
      <c r="CE274" s="19">
        <v>5854</v>
      </c>
      <c r="CF274" s="19">
        <v>5739</v>
      </c>
      <c r="CG274" s="19">
        <v>5614</v>
      </c>
      <c r="CH274" s="49">
        <v>5483</v>
      </c>
      <c r="CI274" s="49">
        <v>5479</v>
      </c>
      <c r="CJ274" s="49">
        <v>5487</v>
      </c>
      <c r="CK274" s="49">
        <v>5661</v>
      </c>
      <c r="CL274" s="49">
        <v>5689</v>
      </c>
      <c r="CM274" s="49">
        <v>5686</v>
      </c>
      <c r="CN274" s="49">
        <v>5778</v>
      </c>
      <c r="CO274" s="17" t="s">
        <v>318</v>
      </c>
      <c r="CT274" t="s">
        <v>319</v>
      </c>
      <c r="CV274" t="s">
        <v>318</v>
      </c>
      <c r="CX274">
        <v>62600</v>
      </c>
      <c r="CY274">
        <v>62600</v>
      </c>
      <c r="CZ274">
        <v>63300</v>
      </c>
      <c r="DA274">
        <v>63700</v>
      </c>
      <c r="DB274">
        <v>63800</v>
      </c>
      <c r="DC274">
        <v>64500</v>
      </c>
      <c r="DD274">
        <v>63400</v>
      </c>
      <c r="DE274">
        <v>62700</v>
      </c>
      <c r="DF274">
        <v>61200</v>
      </c>
      <c r="DG274">
        <v>61800</v>
      </c>
      <c r="DH274">
        <v>61700</v>
      </c>
      <c r="DI274">
        <v>61400</v>
      </c>
      <c r="DJ274">
        <v>61600</v>
      </c>
      <c r="DK274">
        <v>60900</v>
      </c>
      <c r="DL274">
        <v>60400</v>
      </c>
      <c r="DM274">
        <v>60500</v>
      </c>
      <c r="DN274">
        <v>61200</v>
      </c>
      <c r="DO274">
        <v>61100</v>
      </c>
      <c r="DP274">
        <v>61500</v>
      </c>
      <c r="DQ274">
        <v>61700</v>
      </c>
      <c r="DR274">
        <v>61200</v>
      </c>
      <c r="DS274">
        <v>59600</v>
      </c>
      <c r="DT274">
        <v>59900</v>
      </c>
      <c r="DU274">
        <v>60000</v>
      </c>
      <c r="DV274">
        <v>60800</v>
      </c>
      <c r="DW274">
        <v>62400</v>
      </c>
      <c r="DX274">
        <v>62400</v>
      </c>
      <c r="DY274" s="19"/>
      <c r="DZ274" s="19"/>
      <c r="EA274" s="19"/>
      <c r="EB274" s="19"/>
      <c r="ED274" s="31">
        <f t="shared" si="108"/>
        <v>5.2507987220447284E-2</v>
      </c>
      <c r="EE274" s="31">
        <f t="shared" si="109"/>
        <v>4.9345047923322685E-2</v>
      </c>
      <c r="EF274" s="31">
        <f t="shared" si="110"/>
        <v>4.8704581358609791E-2</v>
      </c>
      <c r="EG274" s="31">
        <f t="shared" si="111"/>
        <v>4.98116169544741E-2</v>
      </c>
      <c r="EH274" s="31">
        <f t="shared" si="112"/>
        <v>5.1802507836990593E-2</v>
      </c>
      <c r="EI274" s="31">
        <f t="shared" si="113"/>
        <v>4.6697674418604652E-2</v>
      </c>
      <c r="EJ274" s="31">
        <f t="shared" si="114"/>
        <v>4.6608832807570978E-2</v>
      </c>
      <c r="EK274" s="31">
        <f t="shared" si="115"/>
        <v>4.9377990430622007E-2</v>
      </c>
      <c r="EL274" s="31">
        <f t="shared" si="116"/>
        <v>5.2303921568627454E-2</v>
      </c>
      <c r="EM274" s="31">
        <f t="shared" si="117"/>
        <v>5.0016181229773464E-2</v>
      </c>
      <c r="EN274" s="31">
        <f t="shared" si="118"/>
        <v>5.6758508914100489E-2</v>
      </c>
      <c r="EO274" s="31">
        <f t="shared" si="119"/>
        <v>6.5977198697068404E-2</v>
      </c>
      <c r="EP274" s="31">
        <f t="shared" si="120"/>
        <v>7.9301948051948054E-2</v>
      </c>
      <c r="EQ274" s="31">
        <f t="shared" si="121"/>
        <v>8.2791461412151074E-2</v>
      </c>
      <c r="ER274" s="31">
        <f t="shared" si="122"/>
        <v>8.5364238410596024E-2</v>
      </c>
      <c r="ES274" s="31">
        <f t="shared" si="123"/>
        <v>8.8826446280991733E-2</v>
      </c>
      <c r="ET274" s="31">
        <f t="shared" si="124"/>
        <v>8.9068627450980389E-2</v>
      </c>
      <c r="EU274" s="31">
        <f t="shared" si="125"/>
        <v>8.3175122749590838E-2</v>
      </c>
      <c r="EV274" s="31">
        <f t="shared" si="126"/>
        <v>8.2910569105691057E-2</v>
      </c>
      <c r="EW274" s="31">
        <f t="shared" si="127"/>
        <v>8.5964343598055104E-2</v>
      </c>
      <c r="EX274" s="31">
        <f t="shared" si="128"/>
        <v>9.0441176470588233E-2</v>
      </c>
      <c r="EY274" s="31">
        <f t="shared" si="129"/>
        <v>8.7667785234899334E-2</v>
      </c>
      <c r="EZ274" s="31">
        <f t="shared" si="130"/>
        <v>9.2387312186978293E-2</v>
      </c>
      <c r="FA274" s="31">
        <f t="shared" si="131"/>
        <v>9.1633333333333331E-2</v>
      </c>
      <c r="FB274" s="50">
        <f t="shared" si="132"/>
        <v>9.6282894736842109E-2</v>
      </c>
      <c r="FC274" s="50">
        <f t="shared" si="133"/>
        <v>8.7868589743589742E-2</v>
      </c>
      <c r="FD274" s="50">
        <f t="shared" si="134"/>
        <v>9.072115384615384E-2</v>
      </c>
    </row>
    <row r="275" spans="1:160" ht="15" x14ac:dyDescent="0.25">
      <c r="A275" s="17" t="s">
        <v>319</v>
      </c>
      <c r="B275" s="19">
        <v>1411</v>
      </c>
      <c r="C275" s="19">
        <v>1426</v>
      </c>
      <c r="D275" s="19">
        <v>1464</v>
      </c>
      <c r="E275" s="19">
        <v>1408</v>
      </c>
      <c r="F275" s="19">
        <v>1356</v>
      </c>
      <c r="G275" s="19">
        <v>1351</v>
      </c>
      <c r="H275" s="19">
        <v>1375</v>
      </c>
      <c r="I275" s="19">
        <v>1487</v>
      </c>
      <c r="J275" s="19">
        <v>1448</v>
      </c>
      <c r="K275" s="19">
        <v>1489</v>
      </c>
      <c r="L275" s="19">
        <v>1444</v>
      </c>
      <c r="M275" s="19">
        <v>1393</v>
      </c>
      <c r="N275" s="19">
        <v>1303</v>
      </c>
      <c r="O275" s="19">
        <v>1273</v>
      </c>
      <c r="P275" s="19">
        <v>1296</v>
      </c>
      <c r="Q275" s="19">
        <v>1258</v>
      </c>
      <c r="R275" s="19">
        <v>1149</v>
      </c>
      <c r="S275" s="19">
        <v>1150</v>
      </c>
      <c r="T275" s="19">
        <v>1130</v>
      </c>
      <c r="U275" s="19">
        <v>1234</v>
      </c>
      <c r="V275" s="19">
        <v>1290</v>
      </c>
      <c r="W275" s="19">
        <v>1278</v>
      </c>
      <c r="X275" s="19">
        <v>1180</v>
      </c>
      <c r="Y275" s="19">
        <v>1146</v>
      </c>
      <c r="Z275" s="19">
        <v>1148</v>
      </c>
      <c r="AA275" s="19">
        <v>1131</v>
      </c>
      <c r="AB275" s="19">
        <v>1158</v>
      </c>
      <c r="AC275" s="19">
        <v>1098</v>
      </c>
      <c r="AD275" s="19">
        <v>1024</v>
      </c>
      <c r="AE275" s="19">
        <v>960</v>
      </c>
      <c r="AF275" s="19">
        <v>955</v>
      </c>
      <c r="AG275" s="19">
        <v>1022</v>
      </c>
      <c r="AH275" s="19">
        <v>1106</v>
      </c>
      <c r="AI275" s="19">
        <v>1094</v>
      </c>
      <c r="AJ275" s="19">
        <v>1095</v>
      </c>
      <c r="AK275" s="19">
        <v>1084</v>
      </c>
      <c r="AL275" s="19">
        <v>1134</v>
      </c>
      <c r="AM275" s="19">
        <v>1162</v>
      </c>
      <c r="AN275" s="19">
        <v>1269</v>
      </c>
      <c r="AO275" s="19">
        <v>1318</v>
      </c>
      <c r="AP275" s="19">
        <v>1349</v>
      </c>
      <c r="AQ275" s="19">
        <v>1560</v>
      </c>
      <c r="AR275" s="19">
        <v>1802</v>
      </c>
      <c r="AS275" s="19">
        <v>2164</v>
      </c>
      <c r="AT275" s="19">
        <v>2713</v>
      </c>
      <c r="AU275" s="19">
        <v>2762</v>
      </c>
      <c r="AV275" s="19">
        <v>2849</v>
      </c>
      <c r="AW275" s="19">
        <v>2820</v>
      </c>
      <c r="AX275" s="19">
        <v>2801</v>
      </c>
      <c r="AY275" s="19">
        <v>2757</v>
      </c>
      <c r="AZ275" s="19">
        <v>2748</v>
      </c>
      <c r="BA275" s="19">
        <v>2655</v>
      </c>
      <c r="BB275" s="19">
        <v>2478</v>
      </c>
      <c r="BC275" s="19">
        <v>2440</v>
      </c>
      <c r="BD275" s="19">
        <v>2394</v>
      </c>
      <c r="BE275" s="19">
        <v>2576</v>
      </c>
      <c r="BF275" s="19">
        <v>2617</v>
      </c>
      <c r="BG275" s="19">
        <v>2514</v>
      </c>
      <c r="BH275" s="19">
        <v>2447</v>
      </c>
      <c r="BI275" s="19">
        <v>2329</v>
      </c>
      <c r="BJ275" s="19">
        <v>2176</v>
      </c>
      <c r="BK275" s="19">
        <v>2202</v>
      </c>
      <c r="BL275" s="19">
        <v>2226</v>
      </c>
      <c r="BM275" s="19">
        <v>2163</v>
      </c>
      <c r="BN275" s="19">
        <v>1970</v>
      </c>
      <c r="BO275" s="19">
        <v>1954</v>
      </c>
      <c r="BP275" s="19">
        <v>2003</v>
      </c>
      <c r="BQ275" s="19">
        <v>2205</v>
      </c>
      <c r="BR275" s="19">
        <v>2277</v>
      </c>
      <c r="BS275" s="19">
        <v>2229</v>
      </c>
      <c r="BT275" s="19">
        <v>2189</v>
      </c>
      <c r="BU275" s="19">
        <v>2072</v>
      </c>
      <c r="BV275" s="19">
        <v>2016</v>
      </c>
      <c r="BW275" s="19">
        <v>2028</v>
      </c>
      <c r="BX275" s="19">
        <v>2158</v>
      </c>
      <c r="BY275" s="19">
        <v>2183</v>
      </c>
      <c r="BZ275" s="19">
        <v>2042</v>
      </c>
      <c r="CA275" s="19">
        <v>2021</v>
      </c>
      <c r="CB275" s="19">
        <v>2032</v>
      </c>
      <c r="CC275" s="19">
        <v>2170</v>
      </c>
      <c r="CD275" s="19">
        <v>2247</v>
      </c>
      <c r="CE275" s="19">
        <v>2125</v>
      </c>
      <c r="CF275" s="19">
        <v>2031</v>
      </c>
      <c r="CG275" s="19">
        <v>1956</v>
      </c>
      <c r="CH275" s="49">
        <v>1929</v>
      </c>
      <c r="CI275" s="49">
        <v>1945</v>
      </c>
      <c r="CJ275" s="49">
        <v>1935</v>
      </c>
      <c r="CK275" s="49">
        <v>1905</v>
      </c>
      <c r="CL275" s="49">
        <v>1858</v>
      </c>
      <c r="CM275" s="49">
        <v>1816</v>
      </c>
      <c r="CN275" s="49">
        <v>1775</v>
      </c>
      <c r="CO275" s="17" t="s">
        <v>319</v>
      </c>
      <c r="CT275" t="s">
        <v>320</v>
      </c>
      <c r="CV275" t="s">
        <v>319</v>
      </c>
      <c r="CX275">
        <v>39500</v>
      </c>
      <c r="CY275">
        <v>39800</v>
      </c>
      <c r="CZ275">
        <v>40600</v>
      </c>
      <c r="DA275">
        <v>42000</v>
      </c>
      <c r="DB275">
        <v>43200</v>
      </c>
      <c r="DC275">
        <v>44400</v>
      </c>
      <c r="DD275">
        <v>44100</v>
      </c>
      <c r="DE275">
        <v>44100</v>
      </c>
      <c r="DF275">
        <v>42500</v>
      </c>
      <c r="DG275">
        <v>41700</v>
      </c>
      <c r="DH275">
        <v>41100</v>
      </c>
      <c r="DI275">
        <v>40700</v>
      </c>
      <c r="DJ275">
        <v>41100</v>
      </c>
      <c r="DK275">
        <v>39800</v>
      </c>
      <c r="DL275">
        <v>41200</v>
      </c>
      <c r="DM275">
        <v>41400</v>
      </c>
      <c r="DN275">
        <v>40300</v>
      </c>
      <c r="DO275">
        <v>41300</v>
      </c>
      <c r="DP275">
        <v>40700</v>
      </c>
      <c r="DQ275">
        <v>40500</v>
      </c>
      <c r="DR275">
        <v>41200</v>
      </c>
      <c r="DS275">
        <v>39800</v>
      </c>
      <c r="DT275">
        <v>39500</v>
      </c>
      <c r="DU275">
        <v>39800</v>
      </c>
      <c r="DV275">
        <v>41500</v>
      </c>
      <c r="DW275">
        <v>42200</v>
      </c>
      <c r="DX275">
        <v>43300</v>
      </c>
      <c r="DY275" s="19"/>
      <c r="DZ275" s="19"/>
      <c r="EA275" s="19"/>
      <c r="EB275" s="19"/>
      <c r="ED275" s="31">
        <f t="shared" si="108"/>
        <v>3.7696202531645573E-2</v>
      </c>
      <c r="EE275" s="31">
        <f t="shared" si="109"/>
        <v>3.2738693467336683E-2</v>
      </c>
      <c r="EF275" s="31">
        <f t="shared" si="110"/>
        <v>3.0985221674876846E-2</v>
      </c>
      <c r="EG275" s="31">
        <f t="shared" si="111"/>
        <v>2.6904761904761904E-2</v>
      </c>
      <c r="EH275" s="31">
        <f t="shared" si="112"/>
        <v>2.9583333333333333E-2</v>
      </c>
      <c r="EI275" s="31">
        <f t="shared" si="113"/>
        <v>2.5855855855855855E-2</v>
      </c>
      <c r="EJ275" s="31">
        <f t="shared" si="114"/>
        <v>2.489795918367347E-2</v>
      </c>
      <c r="EK275" s="31">
        <f t="shared" si="115"/>
        <v>2.1655328798185942E-2</v>
      </c>
      <c r="EL275" s="31">
        <f t="shared" si="116"/>
        <v>2.5741176470588236E-2</v>
      </c>
      <c r="EM275" s="31">
        <f t="shared" si="117"/>
        <v>2.7194244604316548E-2</v>
      </c>
      <c r="EN275" s="31">
        <f t="shared" si="118"/>
        <v>3.2068126520681264E-2</v>
      </c>
      <c r="EO275" s="31">
        <f t="shared" si="119"/>
        <v>4.4275184275184273E-2</v>
      </c>
      <c r="EP275" s="31">
        <f t="shared" si="120"/>
        <v>6.7201946472019464E-2</v>
      </c>
      <c r="EQ275" s="31">
        <f t="shared" si="121"/>
        <v>7.0376884422110556E-2</v>
      </c>
      <c r="ER275" s="31">
        <f t="shared" si="122"/>
        <v>6.4441747572815539E-2</v>
      </c>
      <c r="ES275" s="31">
        <f t="shared" si="123"/>
        <v>5.7826086956521743E-2</v>
      </c>
      <c r="ET275" s="31">
        <f t="shared" si="124"/>
        <v>6.2382133995037219E-2</v>
      </c>
      <c r="EU275" s="31">
        <f t="shared" si="125"/>
        <v>5.2687651331719126E-2</v>
      </c>
      <c r="EV275" s="31">
        <f t="shared" si="126"/>
        <v>5.3144963144963142E-2</v>
      </c>
      <c r="EW275" s="31">
        <f t="shared" si="127"/>
        <v>4.9456790123456787E-2</v>
      </c>
      <c r="EX275" s="31">
        <f t="shared" si="128"/>
        <v>5.4101941747572817E-2</v>
      </c>
      <c r="EY275" s="31">
        <f t="shared" si="129"/>
        <v>5.0653266331658293E-2</v>
      </c>
      <c r="EZ275" s="31">
        <f t="shared" si="130"/>
        <v>5.5265822784810126E-2</v>
      </c>
      <c r="FA275" s="31">
        <f t="shared" si="131"/>
        <v>5.1055276381909549E-2</v>
      </c>
      <c r="FB275" s="50">
        <f t="shared" si="132"/>
        <v>5.1204819277108432E-2</v>
      </c>
      <c r="FC275" s="50">
        <f t="shared" si="133"/>
        <v>4.5710900473933648E-2</v>
      </c>
      <c r="FD275" s="50">
        <f t="shared" si="134"/>
        <v>4.3995381062355655E-2</v>
      </c>
    </row>
    <row r="276" spans="1:160" ht="15" x14ac:dyDescent="0.25">
      <c r="A276" s="17" t="s">
        <v>320</v>
      </c>
      <c r="B276" s="19">
        <v>668</v>
      </c>
      <c r="C276" s="19">
        <v>674</v>
      </c>
      <c r="D276" s="19">
        <v>661</v>
      </c>
      <c r="E276" s="19">
        <v>664</v>
      </c>
      <c r="F276" s="19">
        <v>630</v>
      </c>
      <c r="G276" s="19">
        <v>684</v>
      </c>
      <c r="H276" s="19">
        <v>677</v>
      </c>
      <c r="I276" s="19">
        <v>738</v>
      </c>
      <c r="J276" s="19">
        <v>719</v>
      </c>
      <c r="K276" s="19">
        <v>730</v>
      </c>
      <c r="L276" s="19">
        <v>745</v>
      </c>
      <c r="M276" s="19">
        <v>726</v>
      </c>
      <c r="N276" s="19">
        <v>695</v>
      </c>
      <c r="O276" s="19">
        <v>732</v>
      </c>
      <c r="P276" s="19">
        <v>633</v>
      </c>
      <c r="Q276" s="19">
        <v>697</v>
      </c>
      <c r="R276" s="19">
        <v>690</v>
      </c>
      <c r="S276" s="19">
        <v>694</v>
      </c>
      <c r="T276" s="19">
        <v>637</v>
      </c>
      <c r="U276" s="19">
        <v>690</v>
      </c>
      <c r="V276" s="19">
        <v>730</v>
      </c>
      <c r="W276" s="19">
        <v>699</v>
      </c>
      <c r="X276" s="19">
        <v>695</v>
      </c>
      <c r="Y276" s="19">
        <v>656</v>
      </c>
      <c r="Z276" s="19">
        <v>654</v>
      </c>
      <c r="AA276" s="19">
        <v>657</v>
      </c>
      <c r="AB276" s="19">
        <v>628</v>
      </c>
      <c r="AC276" s="19">
        <v>631</v>
      </c>
      <c r="AD276" s="19">
        <v>629</v>
      </c>
      <c r="AE276" s="19">
        <v>606</v>
      </c>
      <c r="AF276" s="19">
        <v>588</v>
      </c>
      <c r="AG276" s="19">
        <v>628</v>
      </c>
      <c r="AH276" s="19">
        <v>642</v>
      </c>
      <c r="AI276" s="19">
        <v>613</v>
      </c>
      <c r="AJ276" s="19">
        <v>632</v>
      </c>
      <c r="AK276" s="19">
        <v>633</v>
      </c>
      <c r="AL276" s="19">
        <v>650</v>
      </c>
      <c r="AM276" s="19">
        <v>666</v>
      </c>
      <c r="AN276" s="19">
        <v>756</v>
      </c>
      <c r="AO276" s="19">
        <v>790</v>
      </c>
      <c r="AP276" s="19">
        <v>881</v>
      </c>
      <c r="AQ276" s="19">
        <v>1028</v>
      </c>
      <c r="AR276" s="19">
        <v>1134</v>
      </c>
      <c r="AS276" s="19">
        <v>1286</v>
      </c>
      <c r="AT276" s="19">
        <v>1564</v>
      </c>
      <c r="AU276" s="19">
        <v>1710</v>
      </c>
      <c r="AV276" s="19">
        <v>1767</v>
      </c>
      <c r="AW276" s="19">
        <v>1804</v>
      </c>
      <c r="AX276" s="19">
        <v>1834</v>
      </c>
      <c r="AY276" s="19">
        <v>1806</v>
      </c>
      <c r="AZ276" s="19">
        <v>1938</v>
      </c>
      <c r="BA276" s="19">
        <v>1919</v>
      </c>
      <c r="BB276" s="19">
        <v>1907</v>
      </c>
      <c r="BC276" s="19">
        <v>1913</v>
      </c>
      <c r="BD276" s="19">
        <v>1851</v>
      </c>
      <c r="BE276" s="19">
        <v>1960</v>
      </c>
      <c r="BF276" s="19">
        <v>1984</v>
      </c>
      <c r="BG276" s="19">
        <v>1870</v>
      </c>
      <c r="BH276" s="19">
        <v>1811</v>
      </c>
      <c r="BI276" s="19">
        <v>1707</v>
      </c>
      <c r="BJ276" s="19">
        <v>1619</v>
      </c>
      <c r="BK276" s="19">
        <v>1603</v>
      </c>
      <c r="BL276" s="19">
        <v>1648</v>
      </c>
      <c r="BM276" s="19">
        <v>1599</v>
      </c>
      <c r="BN276" s="19">
        <v>1567</v>
      </c>
      <c r="BO276" s="19">
        <v>1610</v>
      </c>
      <c r="BP276" s="19">
        <v>1571</v>
      </c>
      <c r="BQ276" s="19">
        <v>1652</v>
      </c>
      <c r="BR276" s="19">
        <v>1719</v>
      </c>
      <c r="BS276" s="19">
        <v>1721</v>
      </c>
      <c r="BT276" s="19">
        <v>1657</v>
      </c>
      <c r="BU276" s="19">
        <v>1682</v>
      </c>
      <c r="BV276" s="19">
        <v>1585</v>
      </c>
      <c r="BW276" s="19">
        <v>1606</v>
      </c>
      <c r="BX276" s="19">
        <v>1633</v>
      </c>
      <c r="BY276" s="19">
        <v>1619</v>
      </c>
      <c r="BZ276" s="19">
        <v>1645</v>
      </c>
      <c r="CA276" s="19">
        <v>1612</v>
      </c>
      <c r="CB276" s="19">
        <v>1610</v>
      </c>
      <c r="CC276" s="19">
        <v>1752</v>
      </c>
      <c r="CD276" s="19">
        <v>1779</v>
      </c>
      <c r="CE276" s="19">
        <v>1828</v>
      </c>
      <c r="CF276" s="19">
        <v>1665</v>
      </c>
      <c r="CG276" s="19">
        <v>1672</v>
      </c>
      <c r="CH276" s="49">
        <v>1699</v>
      </c>
      <c r="CI276" s="49">
        <v>1673</v>
      </c>
      <c r="CJ276" s="49">
        <v>1634</v>
      </c>
      <c r="CK276" s="49">
        <v>1660</v>
      </c>
      <c r="CL276" s="49">
        <v>1631</v>
      </c>
      <c r="CM276" s="49">
        <v>1614</v>
      </c>
      <c r="CN276" s="49">
        <v>1541</v>
      </c>
      <c r="CO276" s="17" t="s">
        <v>320</v>
      </c>
      <c r="CT276" t="s">
        <v>321</v>
      </c>
      <c r="CV276" t="s">
        <v>320</v>
      </c>
      <c r="CX276">
        <v>63700</v>
      </c>
      <c r="CY276">
        <v>64500</v>
      </c>
      <c r="CZ276">
        <v>64900</v>
      </c>
      <c r="DA276">
        <v>63600</v>
      </c>
      <c r="DB276">
        <v>64300</v>
      </c>
      <c r="DC276">
        <v>64500</v>
      </c>
      <c r="DD276">
        <v>64200</v>
      </c>
      <c r="DE276">
        <v>66600</v>
      </c>
      <c r="DF276">
        <v>66100</v>
      </c>
      <c r="DG276">
        <v>67000</v>
      </c>
      <c r="DH276">
        <v>68600</v>
      </c>
      <c r="DI276">
        <v>69200</v>
      </c>
      <c r="DJ276">
        <v>68900</v>
      </c>
      <c r="DK276">
        <v>69800</v>
      </c>
      <c r="DL276">
        <v>68400</v>
      </c>
      <c r="DM276">
        <v>69500</v>
      </c>
      <c r="DN276">
        <v>68500</v>
      </c>
      <c r="DO276">
        <v>68000</v>
      </c>
      <c r="DP276">
        <v>70700</v>
      </c>
      <c r="DQ276">
        <v>71200</v>
      </c>
      <c r="DR276">
        <v>70500</v>
      </c>
      <c r="DS276">
        <v>72300</v>
      </c>
      <c r="DT276">
        <v>71900</v>
      </c>
      <c r="DU276">
        <v>71300</v>
      </c>
      <c r="DV276">
        <v>74900</v>
      </c>
      <c r="DW276">
        <v>74500</v>
      </c>
      <c r="DX276">
        <v>73000</v>
      </c>
      <c r="DY276" s="19"/>
      <c r="DZ276" s="19"/>
      <c r="EA276" s="19"/>
      <c r="EB276" s="19"/>
      <c r="ED276" s="31">
        <f t="shared" si="108"/>
        <v>1.1459968602825745E-2</v>
      </c>
      <c r="EE276" s="31">
        <f t="shared" si="109"/>
        <v>1.0775193798449613E-2</v>
      </c>
      <c r="EF276" s="31">
        <f t="shared" si="110"/>
        <v>1.073959938366718E-2</v>
      </c>
      <c r="EG276" s="31">
        <f t="shared" si="111"/>
        <v>1.0015723270440251E-2</v>
      </c>
      <c r="EH276" s="31">
        <f t="shared" si="112"/>
        <v>1.0870917573872473E-2</v>
      </c>
      <c r="EI276" s="31">
        <f t="shared" si="113"/>
        <v>1.013953488372093E-2</v>
      </c>
      <c r="EJ276" s="31">
        <f t="shared" si="114"/>
        <v>9.8286604361370721E-3</v>
      </c>
      <c r="EK276" s="31">
        <f t="shared" si="115"/>
        <v>8.8288288288288289E-3</v>
      </c>
      <c r="EL276" s="31">
        <f t="shared" si="116"/>
        <v>9.2738275340393337E-3</v>
      </c>
      <c r="EM276" s="31">
        <f t="shared" si="117"/>
        <v>9.7014925373134324E-3</v>
      </c>
      <c r="EN276" s="31">
        <f t="shared" si="118"/>
        <v>1.1516034985422741E-2</v>
      </c>
      <c r="EO276" s="31">
        <f t="shared" si="119"/>
        <v>1.6387283236994218E-2</v>
      </c>
      <c r="EP276" s="31">
        <f t="shared" si="120"/>
        <v>2.4818577648766327E-2</v>
      </c>
      <c r="EQ276" s="31">
        <f t="shared" si="121"/>
        <v>2.6275071633237824E-2</v>
      </c>
      <c r="ER276" s="31">
        <f t="shared" si="122"/>
        <v>2.8055555555555556E-2</v>
      </c>
      <c r="ES276" s="31">
        <f t="shared" si="123"/>
        <v>2.6633093525179855E-2</v>
      </c>
      <c r="ET276" s="31">
        <f t="shared" si="124"/>
        <v>2.7299270072992699E-2</v>
      </c>
      <c r="EU276" s="31">
        <f t="shared" si="125"/>
        <v>2.3808823529411764E-2</v>
      </c>
      <c r="EV276" s="31">
        <f t="shared" si="126"/>
        <v>2.2616690240452618E-2</v>
      </c>
      <c r="EW276" s="31">
        <f t="shared" si="127"/>
        <v>2.2064606741573033E-2</v>
      </c>
      <c r="EX276" s="31">
        <f t="shared" si="128"/>
        <v>2.4411347517730497E-2</v>
      </c>
      <c r="EY276" s="31">
        <f t="shared" si="129"/>
        <v>2.1922544951590593E-2</v>
      </c>
      <c r="EZ276" s="31">
        <f t="shared" si="130"/>
        <v>2.2517385257301809E-2</v>
      </c>
      <c r="FA276" s="31">
        <f t="shared" si="131"/>
        <v>2.2580645161290321E-2</v>
      </c>
      <c r="FB276" s="50">
        <f t="shared" si="132"/>
        <v>2.4405874499332444E-2</v>
      </c>
      <c r="FC276" s="50">
        <f t="shared" si="133"/>
        <v>2.2805369127516777E-2</v>
      </c>
      <c r="FD276" s="50">
        <f t="shared" si="134"/>
        <v>2.273972602739726E-2</v>
      </c>
    </row>
    <row r="277" spans="1:160" ht="15" x14ac:dyDescent="0.25">
      <c r="A277" s="17" t="s">
        <v>321</v>
      </c>
      <c r="B277" s="19">
        <v>3069</v>
      </c>
      <c r="C277" s="19">
        <v>3009</v>
      </c>
      <c r="D277" s="19">
        <v>3016</v>
      </c>
      <c r="E277" s="19">
        <v>2742</v>
      </c>
      <c r="F277" s="19">
        <v>2652</v>
      </c>
      <c r="G277" s="19">
        <v>2642</v>
      </c>
      <c r="H277" s="19">
        <v>2756</v>
      </c>
      <c r="I277" s="19">
        <v>3107</v>
      </c>
      <c r="J277" s="19">
        <v>3239</v>
      </c>
      <c r="K277" s="19">
        <v>3220</v>
      </c>
      <c r="L277" s="19">
        <v>3180</v>
      </c>
      <c r="M277" s="19">
        <v>3123</v>
      </c>
      <c r="N277" s="19">
        <v>3093</v>
      </c>
      <c r="O277" s="19">
        <v>3128</v>
      </c>
      <c r="P277" s="19">
        <v>3165</v>
      </c>
      <c r="Q277" s="19">
        <v>2952</v>
      </c>
      <c r="R277" s="19">
        <v>2865</v>
      </c>
      <c r="S277" s="19">
        <v>2753</v>
      </c>
      <c r="T277" s="19">
        <v>2741</v>
      </c>
      <c r="U277" s="19">
        <v>2966</v>
      </c>
      <c r="V277" s="19">
        <v>3098</v>
      </c>
      <c r="W277" s="19">
        <v>3049</v>
      </c>
      <c r="X277" s="19">
        <v>2944</v>
      </c>
      <c r="Y277" s="19">
        <v>2783</v>
      </c>
      <c r="Z277" s="19">
        <v>2730</v>
      </c>
      <c r="AA277" s="19">
        <v>2753</v>
      </c>
      <c r="AB277" s="19">
        <v>2704</v>
      </c>
      <c r="AC277" s="19">
        <v>2460</v>
      </c>
      <c r="AD277" s="19">
        <v>2374</v>
      </c>
      <c r="AE277" s="19">
        <v>2323</v>
      </c>
      <c r="AF277" s="19">
        <v>2353</v>
      </c>
      <c r="AG277" s="19">
        <v>2549</v>
      </c>
      <c r="AH277" s="19">
        <v>2678</v>
      </c>
      <c r="AI277" s="19">
        <v>2653</v>
      </c>
      <c r="AJ277" s="19">
        <v>2656</v>
      </c>
      <c r="AK277" s="19">
        <v>2548</v>
      </c>
      <c r="AL277" s="19">
        <v>2618</v>
      </c>
      <c r="AM277" s="19">
        <v>2736</v>
      </c>
      <c r="AN277" s="19">
        <v>2819</v>
      </c>
      <c r="AO277" s="19">
        <v>2803</v>
      </c>
      <c r="AP277" s="19">
        <v>2895</v>
      </c>
      <c r="AQ277" s="19">
        <v>3072</v>
      </c>
      <c r="AR277" s="19">
        <v>3308</v>
      </c>
      <c r="AS277" s="19">
        <v>3802</v>
      </c>
      <c r="AT277" s="19">
        <v>4310</v>
      </c>
      <c r="AU277" s="19">
        <v>4517</v>
      </c>
      <c r="AV277" s="19">
        <v>4629</v>
      </c>
      <c r="AW277" s="19">
        <v>4570</v>
      </c>
      <c r="AX277" s="19">
        <v>4548</v>
      </c>
      <c r="AY277" s="19">
        <v>4809</v>
      </c>
      <c r="AZ277" s="19">
        <v>4887</v>
      </c>
      <c r="BA277" s="19">
        <v>4659</v>
      </c>
      <c r="BB277" s="19">
        <v>4699</v>
      </c>
      <c r="BC277" s="19">
        <v>4736</v>
      </c>
      <c r="BD277" s="19">
        <v>4823</v>
      </c>
      <c r="BE277" s="19">
        <v>5291</v>
      </c>
      <c r="BF277" s="19">
        <v>5400</v>
      </c>
      <c r="BG277" s="19">
        <v>5271</v>
      </c>
      <c r="BH277" s="19">
        <v>5282</v>
      </c>
      <c r="BI277" s="19">
        <v>5108</v>
      </c>
      <c r="BJ277" s="19">
        <v>5017</v>
      </c>
      <c r="BK277" s="19">
        <v>5102</v>
      </c>
      <c r="BL277" s="19">
        <v>5246</v>
      </c>
      <c r="BM277" s="19">
        <v>4862</v>
      </c>
      <c r="BN277" s="19">
        <v>4846</v>
      </c>
      <c r="BO277" s="19">
        <v>4927</v>
      </c>
      <c r="BP277" s="19">
        <v>5003</v>
      </c>
      <c r="BQ277" s="19">
        <v>5490</v>
      </c>
      <c r="BR277" s="19">
        <v>5657</v>
      </c>
      <c r="BS277" s="19">
        <v>5400</v>
      </c>
      <c r="BT277" s="19">
        <v>5470</v>
      </c>
      <c r="BU277" s="19">
        <v>5347</v>
      </c>
      <c r="BV277" s="19">
        <v>5455</v>
      </c>
      <c r="BW277" s="19">
        <v>5773</v>
      </c>
      <c r="BX277" s="19">
        <v>5943</v>
      </c>
      <c r="BY277" s="19">
        <v>5621</v>
      </c>
      <c r="BZ277" s="19">
        <v>5388</v>
      </c>
      <c r="CA277" s="19">
        <v>5366</v>
      </c>
      <c r="CB277" s="19">
        <v>5311</v>
      </c>
      <c r="CC277" s="19">
        <v>5801</v>
      </c>
      <c r="CD277" s="19">
        <v>5955</v>
      </c>
      <c r="CE277" s="19">
        <v>5932</v>
      </c>
      <c r="CF277" s="19">
        <v>5729</v>
      </c>
      <c r="CG277" s="19">
        <v>5563</v>
      </c>
      <c r="CH277" s="49">
        <v>5575</v>
      </c>
      <c r="CI277" s="49">
        <v>5671</v>
      </c>
      <c r="CJ277" s="49">
        <v>5585</v>
      </c>
      <c r="CK277" s="49">
        <v>5178</v>
      </c>
      <c r="CL277" s="49">
        <v>5087</v>
      </c>
      <c r="CM277" s="49">
        <v>5093</v>
      </c>
      <c r="CN277" s="49">
        <v>5092</v>
      </c>
      <c r="CO277" s="17" t="s">
        <v>321</v>
      </c>
      <c r="CT277" t="s">
        <v>322</v>
      </c>
      <c r="CV277" t="s">
        <v>321</v>
      </c>
      <c r="CX277">
        <v>85500</v>
      </c>
      <c r="CY277">
        <v>86100</v>
      </c>
      <c r="CZ277">
        <v>85900</v>
      </c>
      <c r="DA277">
        <v>86400</v>
      </c>
      <c r="DB277">
        <v>85700</v>
      </c>
      <c r="DC277">
        <v>85900</v>
      </c>
      <c r="DD277">
        <v>85500</v>
      </c>
      <c r="DE277">
        <v>85500</v>
      </c>
      <c r="DF277">
        <v>87000</v>
      </c>
      <c r="DG277">
        <v>86600</v>
      </c>
      <c r="DH277">
        <v>87000</v>
      </c>
      <c r="DI277">
        <v>86700</v>
      </c>
      <c r="DJ277">
        <v>86600</v>
      </c>
      <c r="DK277">
        <v>87400</v>
      </c>
      <c r="DL277">
        <v>85900</v>
      </c>
      <c r="DM277">
        <v>86800</v>
      </c>
      <c r="DN277">
        <v>85200</v>
      </c>
      <c r="DO277">
        <v>83700</v>
      </c>
      <c r="DP277">
        <v>85400</v>
      </c>
      <c r="DQ277">
        <v>83700</v>
      </c>
      <c r="DR277">
        <v>83200</v>
      </c>
      <c r="DS277">
        <v>82300</v>
      </c>
      <c r="DT277">
        <v>81300</v>
      </c>
      <c r="DU277">
        <v>82500</v>
      </c>
      <c r="DV277">
        <v>83000</v>
      </c>
      <c r="DW277">
        <v>84200</v>
      </c>
      <c r="DX277">
        <v>86800</v>
      </c>
      <c r="DY277" s="19"/>
      <c r="DZ277" s="19"/>
      <c r="EA277" s="19"/>
      <c r="EB277" s="19"/>
      <c r="ED277" s="31">
        <f t="shared" si="108"/>
        <v>3.7660818713450291E-2</v>
      </c>
      <c r="EE277" s="31">
        <f t="shared" si="109"/>
        <v>3.5923344947735192E-2</v>
      </c>
      <c r="EF277" s="31">
        <f t="shared" si="110"/>
        <v>3.4365541327124563E-2</v>
      </c>
      <c r="EG277" s="31">
        <f t="shared" si="111"/>
        <v>3.1724537037037037E-2</v>
      </c>
      <c r="EH277" s="31">
        <f t="shared" si="112"/>
        <v>3.5577596266044342E-2</v>
      </c>
      <c r="EI277" s="31">
        <f t="shared" si="113"/>
        <v>3.1781140861466821E-2</v>
      </c>
      <c r="EJ277" s="31">
        <f t="shared" si="114"/>
        <v>2.8771929824561403E-2</v>
      </c>
      <c r="EK277" s="31">
        <f t="shared" si="115"/>
        <v>2.752046783625731E-2</v>
      </c>
      <c r="EL277" s="31">
        <f t="shared" si="116"/>
        <v>3.0494252873563218E-2</v>
      </c>
      <c r="EM277" s="31">
        <f t="shared" si="117"/>
        <v>3.0230946882217089E-2</v>
      </c>
      <c r="EN277" s="31">
        <f t="shared" si="118"/>
        <v>3.22183908045977E-2</v>
      </c>
      <c r="EO277" s="31">
        <f t="shared" si="119"/>
        <v>3.8154555940023066E-2</v>
      </c>
      <c r="EP277" s="31">
        <f t="shared" si="120"/>
        <v>5.2159353348729794E-2</v>
      </c>
      <c r="EQ277" s="31">
        <f t="shared" si="121"/>
        <v>5.2036613272311211E-2</v>
      </c>
      <c r="ER277" s="31">
        <f t="shared" si="122"/>
        <v>5.4237485448195573E-2</v>
      </c>
      <c r="ES277" s="31">
        <f t="shared" si="123"/>
        <v>5.5564516129032258E-2</v>
      </c>
      <c r="ET277" s="31">
        <f t="shared" si="124"/>
        <v>6.186619718309859E-2</v>
      </c>
      <c r="EU277" s="31">
        <f t="shared" si="125"/>
        <v>5.9940262843488648E-2</v>
      </c>
      <c r="EV277" s="31">
        <f t="shared" si="126"/>
        <v>5.693208430913349E-2</v>
      </c>
      <c r="EW277" s="31">
        <f t="shared" si="127"/>
        <v>5.9772998805256869E-2</v>
      </c>
      <c r="EX277" s="31">
        <f t="shared" si="128"/>
        <v>6.4903846153846159E-2</v>
      </c>
      <c r="EY277" s="31">
        <f t="shared" si="129"/>
        <v>6.628189550425273E-2</v>
      </c>
      <c r="EZ277" s="31">
        <f t="shared" si="130"/>
        <v>6.9138991389913904E-2</v>
      </c>
      <c r="FA277" s="31">
        <f t="shared" si="131"/>
        <v>6.4375757575757572E-2</v>
      </c>
      <c r="FB277" s="50">
        <f t="shared" si="132"/>
        <v>7.1469879518072293E-2</v>
      </c>
      <c r="FC277" s="50">
        <f t="shared" si="133"/>
        <v>6.6211401425178146E-2</v>
      </c>
      <c r="FD277" s="50">
        <f t="shared" si="134"/>
        <v>5.965437788018433E-2</v>
      </c>
    </row>
    <row r="278" spans="1:160" ht="15" x14ac:dyDescent="0.25">
      <c r="A278" s="17" t="s">
        <v>322</v>
      </c>
      <c r="B278" s="19">
        <v>3630</v>
      </c>
      <c r="C278" s="19">
        <v>3705</v>
      </c>
      <c r="D278" s="19">
        <v>3729</v>
      </c>
      <c r="E278" s="19">
        <v>3515</v>
      </c>
      <c r="F278" s="19">
        <v>3549</v>
      </c>
      <c r="G278" s="19">
        <v>3680</v>
      </c>
      <c r="H278" s="19">
        <v>3694</v>
      </c>
      <c r="I278" s="19">
        <v>4255</v>
      </c>
      <c r="J278" s="19">
        <v>4287</v>
      </c>
      <c r="K278" s="19">
        <v>4266</v>
      </c>
      <c r="L278" s="19">
        <v>4264</v>
      </c>
      <c r="M278" s="19">
        <v>4177</v>
      </c>
      <c r="N278" s="19">
        <v>3909</v>
      </c>
      <c r="O278" s="19">
        <v>3843</v>
      </c>
      <c r="P278" s="19">
        <v>3889</v>
      </c>
      <c r="Q278" s="19">
        <v>3784</v>
      </c>
      <c r="R278" s="19">
        <v>3680</v>
      </c>
      <c r="S278" s="19">
        <v>3518</v>
      </c>
      <c r="T278" s="19">
        <v>3516</v>
      </c>
      <c r="U278" s="19">
        <v>3875</v>
      </c>
      <c r="V278" s="19">
        <v>3960</v>
      </c>
      <c r="W278" s="19">
        <v>3911</v>
      </c>
      <c r="X278" s="19">
        <v>3844</v>
      </c>
      <c r="Y278" s="19">
        <v>3489</v>
      </c>
      <c r="Z278" s="19">
        <v>3395</v>
      </c>
      <c r="AA278" s="19">
        <v>3300</v>
      </c>
      <c r="AB278" s="19">
        <v>3368</v>
      </c>
      <c r="AC278" s="19">
        <v>3244</v>
      </c>
      <c r="AD278" s="19">
        <v>3042</v>
      </c>
      <c r="AE278" s="19">
        <v>3037</v>
      </c>
      <c r="AF278" s="19">
        <v>3235</v>
      </c>
      <c r="AG278" s="19">
        <v>3365</v>
      </c>
      <c r="AH278" s="19">
        <v>3507</v>
      </c>
      <c r="AI278" s="19">
        <v>3487</v>
      </c>
      <c r="AJ278" s="19">
        <v>3431</v>
      </c>
      <c r="AK278" s="19">
        <v>3435</v>
      </c>
      <c r="AL278" s="19">
        <v>3594</v>
      </c>
      <c r="AM278" s="19">
        <v>3778</v>
      </c>
      <c r="AN278" s="19">
        <v>4132</v>
      </c>
      <c r="AO278" s="19">
        <v>4333</v>
      </c>
      <c r="AP278" s="19">
        <v>4440</v>
      </c>
      <c r="AQ278" s="19">
        <v>5045</v>
      </c>
      <c r="AR278" s="19">
        <v>5715</v>
      </c>
      <c r="AS278" s="19">
        <v>6310</v>
      </c>
      <c r="AT278" s="19">
        <v>7196</v>
      </c>
      <c r="AU278" s="19">
        <v>7337</v>
      </c>
      <c r="AV278" s="19">
        <v>7490</v>
      </c>
      <c r="AW278" s="19">
        <v>7451</v>
      </c>
      <c r="AX278" s="19">
        <v>7357</v>
      </c>
      <c r="AY278" s="19">
        <v>7290</v>
      </c>
      <c r="AZ278" s="19">
        <v>7352</v>
      </c>
      <c r="BA278" s="19">
        <v>7388</v>
      </c>
      <c r="BB278" s="19">
        <v>7358</v>
      </c>
      <c r="BC278" s="19">
        <v>7212</v>
      </c>
      <c r="BD278" s="19">
        <v>7200</v>
      </c>
      <c r="BE278" s="19">
        <v>7618</v>
      </c>
      <c r="BF278" s="19">
        <v>7457</v>
      </c>
      <c r="BG278" s="19">
        <v>7159</v>
      </c>
      <c r="BH278" s="19">
        <v>6934</v>
      </c>
      <c r="BI278" s="19">
        <v>6328</v>
      </c>
      <c r="BJ278" s="19">
        <v>5997</v>
      </c>
      <c r="BK278" s="19">
        <v>6082</v>
      </c>
      <c r="BL278" s="19">
        <v>6269</v>
      </c>
      <c r="BM278" s="19">
        <v>6228</v>
      </c>
      <c r="BN278" s="19">
        <v>6236</v>
      </c>
      <c r="BO278" s="19">
        <v>6333</v>
      </c>
      <c r="BP278" s="19">
        <v>6541</v>
      </c>
      <c r="BQ278" s="19">
        <v>6950</v>
      </c>
      <c r="BR278" s="19">
        <v>6821</v>
      </c>
      <c r="BS278" s="19">
        <v>6560</v>
      </c>
      <c r="BT278" s="19">
        <v>6574</v>
      </c>
      <c r="BU278" s="19">
        <v>6555</v>
      </c>
      <c r="BV278" s="19">
        <v>6460</v>
      </c>
      <c r="BW278" s="19">
        <v>6795</v>
      </c>
      <c r="BX278" s="19">
        <v>7034</v>
      </c>
      <c r="BY278" s="19">
        <v>7060</v>
      </c>
      <c r="BZ278" s="19">
        <v>7036</v>
      </c>
      <c r="CA278" s="19">
        <v>6982</v>
      </c>
      <c r="CB278" s="19">
        <v>7092</v>
      </c>
      <c r="CC278" s="19">
        <v>7711</v>
      </c>
      <c r="CD278" s="19">
        <v>7832</v>
      </c>
      <c r="CE278" s="19">
        <v>7713</v>
      </c>
      <c r="CF278" s="19">
        <v>7587</v>
      </c>
      <c r="CG278" s="19">
        <v>7541</v>
      </c>
      <c r="CH278" s="49">
        <v>7396</v>
      </c>
      <c r="CI278" s="49">
        <v>7534</v>
      </c>
      <c r="CJ278" s="49">
        <v>7637</v>
      </c>
      <c r="CK278" s="49">
        <v>7754</v>
      </c>
      <c r="CL278" s="49">
        <v>7726</v>
      </c>
      <c r="CM278" s="49">
        <v>7372</v>
      </c>
      <c r="CN278" s="49">
        <v>7135</v>
      </c>
      <c r="CO278" s="17" t="s">
        <v>322</v>
      </c>
      <c r="CT278" t="s">
        <v>323</v>
      </c>
      <c r="CV278" t="s">
        <v>322</v>
      </c>
      <c r="CX278">
        <v>105400</v>
      </c>
      <c r="CY278">
        <v>104300</v>
      </c>
      <c r="CZ278">
        <v>106300</v>
      </c>
      <c r="DA278">
        <v>106300</v>
      </c>
      <c r="DB278">
        <v>105400</v>
      </c>
      <c r="DC278">
        <v>106500</v>
      </c>
      <c r="DD278">
        <v>105300</v>
      </c>
      <c r="DE278">
        <v>107400</v>
      </c>
      <c r="DF278">
        <v>108200</v>
      </c>
      <c r="DG278">
        <v>109600</v>
      </c>
      <c r="DH278">
        <v>108600</v>
      </c>
      <c r="DI278">
        <v>107300</v>
      </c>
      <c r="DJ278">
        <v>107300</v>
      </c>
      <c r="DK278">
        <v>105300</v>
      </c>
      <c r="DL278">
        <v>103900</v>
      </c>
      <c r="DM278">
        <v>102800</v>
      </c>
      <c r="DN278">
        <v>103800</v>
      </c>
      <c r="DO278">
        <v>105000</v>
      </c>
      <c r="DP278">
        <v>106100</v>
      </c>
      <c r="DQ278">
        <v>105100</v>
      </c>
      <c r="DR278">
        <v>105100</v>
      </c>
      <c r="DS278">
        <v>106100</v>
      </c>
      <c r="DT278">
        <v>103800</v>
      </c>
      <c r="DU278">
        <v>104100</v>
      </c>
      <c r="DV278">
        <v>105500</v>
      </c>
      <c r="DW278">
        <v>103100</v>
      </c>
      <c r="DX278">
        <v>104700</v>
      </c>
      <c r="DY278" s="19"/>
      <c r="DZ278" s="19"/>
      <c r="EA278" s="19"/>
      <c r="EB278" s="19"/>
      <c r="ED278" s="31">
        <f t="shared" si="108"/>
        <v>4.0474383301707779E-2</v>
      </c>
      <c r="EE278" s="31">
        <f t="shared" si="109"/>
        <v>3.7478427612655803E-2</v>
      </c>
      <c r="EF278" s="31">
        <f t="shared" si="110"/>
        <v>3.5597365945437442E-2</v>
      </c>
      <c r="EG278" s="31">
        <f t="shared" si="111"/>
        <v>3.3076199435559735E-2</v>
      </c>
      <c r="EH278" s="31">
        <f t="shared" si="112"/>
        <v>3.7106261859582546E-2</v>
      </c>
      <c r="EI278" s="31">
        <f t="shared" si="113"/>
        <v>3.187793427230047E-2</v>
      </c>
      <c r="EJ278" s="31">
        <f t="shared" si="114"/>
        <v>3.0807217473884142E-2</v>
      </c>
      <c r="EK278" s="31">
        <f t="shared" si="115"/>
        <v>3.0121042830540037E-2</v>
      </c>
      <c r="EL278" s="31">
        <f t="shared" si="116"/>
        <v>3.2227356746765252E-2</v>
      </c>
      <c r="EM278" s="31">
        <f t="shared" si="117"/>
        <v>3.2791970802919707E-2</v>
      </c>
      <c r="EN278" s="31">
        <f t="shared" si="118"/>
        <v>3.9898710865561696E-2</v>
      </c>
      <c r="EO278" s="31">
        <f t="shared" si="119"/>
        <v>5.3261882572227401E-2</v>
      </c>
      <c r="EP278" s="31">
        <f t="shared" si="120"/>
        <v>6.8378378378378374E-2</v>
      </c>
      <c r="EQ278" s="31">
        <f t="shared" si="121"/>
        <v>6.9867046533713201E-2</v>
      </c>
      <c r="ER278" s="31">
        <f t="shared" si="122"/>
        <v>7.1106833493743984E-2</v>
      </c>
      <c r="ES278" s="31">
        <f t="shared" si="123"/>
        <v>7.0038910505836577E-2</v>
      </c>
      <c r="ET278" s="31">
        <f t="shared" si="124"/>
        <v>6.8969171483622346E-2</v>
      </c>
      <c r="EU278" s="31">
        <f t="shared" si="125"/>
        <v>5.7114285714285715E-2</v>
      </c>
      <c r="EV278" s="31">
        <f t="shared" si="126"/>
        <v>5.8699340245051836E-2</v>
      </c>
      <c r="EW278" s="31">
        <f t="shared" si="127"/>
        <v>6.2235965746907707E-2</v>
      </c>
      <c r="EX278" s="31">
        <f t="shared" si="128"/>
        <v>6.2416745956232159E-2</v>
      </c>
      <c r="EY278" s="31">
        <f t="shared" si="129"/>
        <v>6.0885956644674832E-2</v>
      </c>
      <c r="EZ278" s="31">
        <f t="shared" si="130"/>
        <v>6.8015414258188828E-2</v>
      </c>
      <c r="FA278" s="31">
        <f t="shared" si="131"/>
        <v>6.8126801152737754E-2</v>
      </c>
      <c r="FB278" s="50">
        <f t="shared" si="132"/>
        <v>7.3109004739336486E-2</v>
      </c>
      <c r="FC278" s="50">
        <f t="shared" si="133"/>
        <v>7.1736178467507281E-2</v>
      </c>
      <c r="FD278" s="50">
        <f t="shared" si="134"/>
        <v>7.4059216809933145E-2</v>
      </c>
    </row>
    <row r="279" spans="1:160" ht="15" x14ac:dyDescent="0.25">
      <c r="A279" s="17" t="s">
        <v>323</v>
      </c>
      <c r="B279" s="19">
        <v>217</v>
      </c>
      <c r="C279" s="19">
        <v>212</v>
      </c>
      <c r="D279" s="19">
        <v>228</v>
      </c>
      <c r="E279" s="19">
        <v>224</v>
      </c>
      <c r="F279" s="19">
        <v>220</v>
      </c>
      <c r="G279" s="19">
        <v>214</v>
      </c>
      <c r="H279" s="19">
        <v>224</v>
      </c>
      <c r="I279" s="19">
        <v>237</v>
      </c>
      <c r="J279" s="19">
        <v>247</v>
      </c>
      <c r="K279" s="19">
        <v>248</v>
      </c>
      <c r="L279" s="19">
        <v>242</v>
      </c>
      <c r="M279" s="19">
        <v>225</v>
      </c>
      <c r="N279" s="19">
        <v>204</v>
      </c>
      <c r="O279" s="19">
        <v>224</v>
      </c>
      <c r="P279" s="19">
        <v>235</v>
      </c>
      <c r="Q279" s="19">
        <v>211</v>
      </c>
      <c r="R279" s="19">
        <v>203</v>
      </c>
      <c r="S279" s="19">
        <v>233</v>
      </c>
      <c r="T279" s="19">
        <v>238</v>
      </c>
      <c r="U279" s="19">
        <v>266</v>
      </c>
      <c r="V279" s="19">
        <v>245</v>
      </c>
      <c r="W279" s="19">
        <v>250</v>
      </c>
      <c r="X279" s="19">
        <v>259</v>
      </c>
      <c r="Y279" s="19">
        <v>252</v>
      </c>
      <c r="Z279" s="19">
        <v>233</v>
      </c>
      <c r="AA279" s="19">
        <v>241</v>
      </c>
      <c r="AB279" s="19">
        <v>234</v>
      </c>
      <c r="AC279" s="19">
        <v>231</v>
      </c>
      <c r="AD279" s="19">
        <v>228</v>
      </c>
      <c r="AE279" s="19">
        <v>228</v>
      </c>
      <c r="AF279" s="19">
        <v>224</v>
      </c>
      <c r="AG279" s="19">
        <v>244</v>
      </c>
      <c r="AH279" s="19">
        <v>256</v>
      </c>
      <c r="AI279" s="19">
        <v>237</v>
      </c>
      <c r="AJ279" s="19">
        <v>259</v>
      </c>
      <c r="AK279" s="19">
        <v>262</v>
      </c>
      <c r="AL279" s="19">
        <v>258</v>
      </c>
      <c r="AM279" s="19">
        <v>309</v>
      </c>
      <c r="AN279" s="19">
        <v>329</v>
      </c>
      <c r="AO279" s="19">
        <v>320</v>
      </c>
      <c r="AP279" s="19">
        <v>319</v>
      </c>
      <c r="AQ279" s="19">
        <v>364</v>
      </c>
      <c r="AR279" s="19">
        <v>407</v>
      </c>
      <c r="AS279" s="19">
        <v>438</v>
      </c>
      <c r="AT279" s="19">
        <v>538</v>
      </c>
      <c r="AU279" s="19">
        <v>567</v>
      </c>
      <c r="AV279" s="19">
        <v>572</v>
      </c>
      <c r="AW279" s="19">
        <v>571</v>
      </c>
      <c r="AX279" s="19">
        <v>536</v>
      </c>
      <c r="AY279" s="19">
        <v>586</v>
      </c>
      <c r="AZ279" s="19">
        <v>596</v>
      </c>
      <c r="BA279" s="19">
        <v>561</v>
      </c>
      <c r="BB279" s="19">
        <v>550</v>
      </c>
      <c r="BC279" s="19">
        <v>553</v>
      </c>
      <c r="BD279" s="19">
        <v>536</v>
      </c>
      <c r="BE279" s="19">
        <v>548</v>
      </c>
      <c r="BF279" s="19">
        <v>592</v>
      </c>
      <c r="BG279" s="19">
        <v>577</v>
      </c>
      <c r="BH279" s="19">
        <v>532</v>
      </c>
      <c r="BI279" s="19">
        <v>483</v>
      </c>
      <c r="BJ279" s="19">
        <v>429</v>
      </c>
      <c r="BK279" s="19">
        <v>450</v>
      </c>
      <c r="BL279" s="19">
        <v>470</v>
      </c>
      <c r="BM279" s="19">
        <v>415</v>
      </c>
      <c r="BN279" s="19">
        <v>407</v>
      </c>
      <c r="BO279" s="19">
        <v>397</v>
      </c>
      <c r="BP279" s="19">
        <v>415</v>
      </c>
      <c r="BQ279" s="19">
        <v>448</v>
      </c>
      <c r="BR279" s="19">
        <v>450</v>
      </c>
      <c r="BS279" s="19">
        <v>463</v>
      </c>
      <c r="BT279" s="19">
        <v>430</v>
      </c>
      <c r="BU279" s="19">
        <v>426</v>
      </c>
      <c r="BV279" s="19">
        <v>417</v>
      </c>
      <c r="BW279" s="19">
        <v>479</v>
      </c>
      <c r="BX279" s="19">
        <v>520</v>
      </c>
      <c r="BY279" s="19">
        <v>528</v>
      </c>
      <c r="BZ279" s="19">
        <v>514</v>
      </c>
      <c r="CA279" s="19">
        <v>513</v>
      </c>
      <c r="CB279" s="19">
        <v>538</v>
      </c>
      <c r="CC279" s="19">
        <v>562</v>
      </c>
      <c r="CD279" s="19">
        <v>578</v>
      </c>
      <c r="CE279" s="19">
        <v>556</v>
      </c>
      <c r="CF279" s="19">
        <v>507</v>
      </c>
      <c r="CG279" s="19">
        <v>485</v>
      </c>
      <c r="CH279" s="49">
        <v>470</v>
      </c>
      <c r="CI279" s="49">
        <v>512</v>
      </c>
      <c r="CJ279" s="49">
        <v>505</v>
      </c>
      <c r="CK279" s="49">
        <v>492</v>
      </c>
      <c r="CL279" s="49">
        <v>475</v>
      </c>
      <c r="CM279" s="49">
        <v>493</v>
      </c>
      <c r="CN279" s="49">
        <v>497</v>
      </c>
      <c r="CO279" s="17" t="s">
        <v>323</v>
      </c>
      <c r="CT279" t="s">
        <v>324</v>
      </c>
      <c r="CV279" t="s">
        <v>323</v>
      </c>
      <c r="CX279">
        <v>27700</v>
      </c>
      <c r="CY279">
        <v>28300</v>
      </c>
      <c r="CZ279">
        <v>28300</v>
      </c>
      <c r="DA279">
        <v>28300</v>
      </c>
      <c r="DB279">
        <v>28000</v>
      </c>
      <c r="DC279">
        <v>29100</v>
      </c>
      <c r="DD279">
        <v>29800</v>
      </c>
      <c r="DE279">
        <v>29500</v>
      </c>
      <c r="DF279">
        <v>29300</v>
      </c>
      <c r="DG279">
        <v>29900</v>
      </c>
      <c r="DH279">
        <v>28800</v>
      </c>
      <c r="DI279">
        <v>28800</v>
      </c>
      <c r="DJ279">
        <v>29300</v>
      </c>
      <c r="DK279">
        <v>27800</v>
      </c>
      <c r="DL279">
        <v>28600</v>
      </c>
      <c r="DM279">
        <v>29000</v>
      </c>
      <c r="DN279">
        <v>29100</v>
      </c>
      <c r="DO279">
        <v>29300</v>
      </c>
      <c r="DP279">
        <v>29300</v>
      </c>
      <c r="DQ279">
        <v>29900</v>
      </c>
      <c r="DR279">
        <v>28600</v>
      </c>
      <c r="DS279">
        <v>29500</v>
      </c>
      <c r="DT279">
        <v>30100</v>
      </c>
      <c r="DU279">
        <v>30400</v>
      </c>
      <c r="DV279">
        <v>31400</v>
      </c>
      <c r="DW279">
        <v>31200</v>
      </c>
      <c r="DX279">
        <v>30500</v>
      </c>
      <c r="DY279" s="19"/>
      <c r="DZ279" s="19"/>
      <c r="EA279" s="19"/>
      <c r="EB279" s="19"/>
      <c r="ED279" s="31">
        <f t="shared" si="108"/>
        <v>8.953068592057762E-3</v>
      </c>
      <c r="EE279" s="31">
        <f t="shared" si="109"/>
        <v>7.2084805653710249E-3</v>
      </c>
      <c r="EF279" s="31">
        <f t="shared" si="110"/>
        <v>7.4558303886925791E-3</v>
      </c>
      <c r="EG279" s="31">
        <f t="shared" si="111"/>
        <v>8.4098939929328625E-3</v>
      </c>
      <c r="EH279" s="31">
        <f t="shared" si="112"/>
        <v>8.9285714285714281E-3</v>
      </c>
      <c r="EI279" s="31">
        <f t="shared" si="113"/>
        <v>8.0068728522336777E-3</v>
      </c>
      <c r="EJ279" s="31">
        <f t="shared" si="114"/>
        <v>7.7516778523489937E-3</v>
      </c>
      <c r="EK279" s="31">
        <f t="shared" si="115"/>
        <v>7.5932203389830512E-3</v>
      </c>
      <c r="EL279" s="31">
        <f t="shared" si="116"/>
        <v>8.088737201365187E-3</v>
      </c>
      <c r="EM279" s="31">
        <f t="shared" si="117"/>
        <v>8.6287625418060201E-3</v>
      </c>
      <c r="EN279" s="31">
        <f t="shared" si="118"/>
        <v>1.1111111111111112E-2</v>
      </c>
      <c r="EO279" s="31">
        <f t="shared" si="119"/>
        <v>1.4131944444444445E-2</v>
      </c>
      <c r="EP279" s="31">
        <f t="shared" si="120"/>
        <v>1.9351535836177474E-2</v>
      </c>
      <c r="EQ279" s="31">
        <f t="shared" si="121"/>
        <v>1.9280575539568346E-2</v>
      </c>
      <c r="ER279" s="31">
        <f t="shared" si="122"/>
        <v>1.9615384615384614E-2</v>
      </c>
      <c r="ES279" s="31">
        <f t="shared" si="123"/>
        <v>1.8482758620689654E-2</v>
      </c>
      <c r="ET279" s="31">
        <f t="shared" si="124"/>
        <v>1.9828178694158077E-2</v>
      </c>
      <c r="EU279" s="31">
        <f t="shared" si="125"/>
        <v>1.4641638225255972E-2</v>
      </c>
      <c r="EV279" s="31">
        <f t="shared" si="126"/>
        <v>1.416382252559727E-2</v>
      </c>
      <c r="EW279" s="31">
        <f t="shared" si="127"/>
        <v>1.3879598662207358E-2</v>
      </c>
      <c r="EX279" s="31">
        <f t="shared" si="128"/>
        <v>1.618881118881119E-2</v>
      </c>
      <c r="EY279" s="31">
        <f t="shared" si="129"/>
        <v>1.4135593220338983E-2</v>
      </c>
      <c r="EZ279" s="31">
        <f t="shared" si="130"/>
        <v>1.7541528239202658E-2</v>
      </c>
      <c r="FA279" s="31">
        <f t="shared" si="131"/>
        <v>1.7697368421052632E-2</v>
      </c>
      <c r="FB279" s="50">
        <f t="shared" si="132"/>
        <v>1.770700636942675E-2</v>
      </c>
      <c r="FC279" s="50">
        <f t="shared" si="133"/>
        <v>1.5064102564102564E-2</v>
      </c>
      <c r="FD279" s="50">
        <f t="shared" si="134"/>
        <v>1.6131147540983607E-2</v>
      </c>
    </row>
    <row r="280" spans="1:160" ht="15" x14ac:dyDescent="0.25">
      <c r="A280" s="17" t="s">
        <v>324</v>
      </c>
      <c r="B280" s="19">
        <v>1677</v>
      </c>
      <c r="C280" s="19">
        <v>1676</v>
      </c>
      <c r="D280" s="19">
        <v>1681</v>
      </c>
      <c r="E280" s="19">
        <v>1758</v>
      </c>
      <c r="F280" s="19">
        <v>1720</v>
      </c>
      <c r="G280" s="19">
        <v>1690</v>
      </c>
      <c r="H280" s="19">
        <v>1690</v>
      </c>
      <c r="I280" s="19">
        <v>1678</v>
      </c>
      <c r="J280" s="19">
        <v>1691</v>
      </c>
      <c r="K280" s="19">
        <v>1673</v>
      </c>
      <c r="L280" s="19">
        <v>1699</v>
      </c>
      <c r="M280" s="19">
        <v>1584</v>
      </c>
      <c r="N280" s="19">
        <v>1581</v>
      </c>
      <c r="O280" s="19">
        <v>1616</v>
      </c>
      <c r="P280" s="19">
        <v>1458</v>
      </c>
      <c r="Q280" s="19">
        <v>1577</v>
      </c>
      <c r="R280" s="19">
        <v>1616</v>
      </c>
      <c r="S280" s="19">
        <v>1583</v>
      </c>
      <c r="T280" s="19">
        <v>1520</v>
      </c>
      <c r="U280" s="19">
        <v>1495</v>
      </c>
      <c r="V280" s="19">
        <v>1455</v>
      </c>
      <c r="W280" s="19">
        <v>1424</v>
      </c>
      <c r="X280" s="19">
        <v>1368</v>
      </c>
      <c r="Y280" s="19">
        <v>1304</v>
      </c>
      <c r="Z280" s="19">
        <v>1201</v>
      </c>
      <c r="AA280" s="19">
        <v>1201</v>
      </c>
      <c r="AB280" s="19">
        <v>1168</v>
      </c>
      <c r="AC280" s="19">
        <v>1192</v>
      </c>
      <c r="AD280" s="19">
        <v>1134</v>
      </c>
      <c r="AE280" s="19">
        <v>1108</v>
      </c>
      <c r="AF280" s="19">
        <v>1086</v>
      </c>
      <c r="AG280" s="19">
        <v>1143</v>
      </c>
      <c r="AH280" s="19">
        <v>1143</v>
      </c>
      <c r="AI280" s="19">
        <v>1143</v>
      </c>
      <c r="AJ280" s="19">
        <v>1114</v>
      </c>
      <c r="AK280" s="19">
        <v>1160</v>
      </c>
      <c r="AL280" s="19">
        <v>1114</v>
      </c>
      <c r="AM280" s="19">
        <v>1152</v>
      </c>
      <c r="AN280" s="19">
        <v>1245</v>
      </c>
      <c r="AO280" s="19">
        <v>1286</v>
      </c>
      <c r="AP280" s="19">
        <v>1320</v>
      </c>
      <c r="AQ280" s="19">
        <v>1433</v>
      </c>
      <c r="AR280" s="19">
        <v>1592</v>
      </c>
      <c r="AS280" s="19">
        <v>1810</v>
      </c>
      <c r="AT280" s="19">
        <v>2199</v>
      </c>
      <c r="AU280" s="19">
        <v>2348</v>
      </c>
      <c r="AV280" s="19">
        <v>2429</v>
      </c>
      <c r="AW280" s="19">
        <v>2616</v>
      </c>
      <c r="AX280" s="19">
        <v>2545</v>
      </c>
      <c r="AY280" s="19">
        <v>2672</v>
      </c>
      <c r="AZ280" s="19">
        <v>2748</v>
      </c>
      <c r="BA280" s="19">
        <v>2660</v>
      </c>
      <c r="BB280" s="19">
        <v>2640</v>
      </c>
      <c r="BC280" s="19">
        <v>2565</v>
      </c>
      <c r="BD280" s="19">
        <v>2379</v>
      </c>
      <c r="BE280" s="19">
        <v>2475</v>
      </c>
      <c r="BF280" s="19">
        <v>2494</v>
      </c>
      <c r="BG280" s="19">
        <v>2418</v>
      </c>
      <c r="BH280" s="19">
        <v>2298</v>
      </c>
      <c r="BI280" s="19">
        <v>2226</v>
      </c>
      <c r="BJ280" s="19">
        <v>2082</v>
      </c>
      <c r="BK280" s="19">
        <v>2055</v>
      </c>
      <c r="BL280" s="19">
        <v>2131</v>
      </c>
      <c r="BM280" s="19">
        <v>2155</v>
      </c>
      <c r="BN280" s="19">
        <v>2091</v>
      </c>
      <c r="BO280" s="19">
        <v>2073</v>
      </c>
      <c r="BP280" s="19">
        <v>2033</v>
      </c>
      <c r="BQ280" s="19">
        <v>2009</v>
      </c>
      <c r="BR280" s="19">
        <v>2051</v>
      </c>
      <c r="BS280" s="19">
        <v>2042</v>
      </c>
      <c r="BT280" s="19">
        <v>1978</v>
      </c>
      <c r="BU280" s="19">
        <v>1934</v>
      </c>
      <c r="BV280" s="19">
        <v>1900</v>
      </c>
      <c r="BW280" s="19">
        <v>1996</v>
      </c>
      <c r="BX280" s="19">
        <v>2041</v>
      </c>
      <c r="BY280" s="19">
        <v>2082</v>
      </c>
      <c r="BZ280" s="19">
        <v>2066</v>
      </c>
      <c r="CA280" s="19">
        <v>2023</v>
      </c>
      <c r="CB280" s="19">
        <v>2001</v>
      </c>
      <c r="CC280" s="19">
        <v>2021</v>
      </c>
      <c r="CD280" s="19">
        <v>2080</v>
      </c>
      <c r="CE280" s="19">
        <v>2030</v>
      </c>
      <c r="CF280" s="19">
        <v>1956</v>
      </c>
      <c r="CG280" s="19">
        <v>1907</v>
      </c>
      <c r="CH280" s="49">
        <v>1837</v>
      </c>
      <c r="CI280" s="49">
        <v>1865</v>
      </c>
      <c r="CJ280" s="49">
        <v>1849</v>
      </c>
      <c r="CK280" s="49">
        <v>1885</v>
      </c>
      <c r="CL280" s="49">
        <v>1954</v>
      </c>
      <c r="CM280" s="49">
        <v>1989</v>
      </c>
      <c r="CN280" s="49">
        <v>1935</v>
      </c>
      <c r="CO280" s="17" t="s">
        <v>324</v>
      </c>
      <c r="CT280" t="s">
        <v>325</v>
      </c>
      <c r="CV280" t="s">
        <v>324</v>
      </c>
      <c r="CX280">
        <v>97400</v>
      </c>
      <c r="CY280">
        <v>97300</v>
      </c>
      <c r="CZ280">
        <v>98900</v>
      </c>
      <c r="DA280">
        <v>99500</v>
      </c>
      <c r="DB280">
        <v>100600</v>
      </c>
      <c r="DC280">
        <v>100200</v>
      </c>
      <c r="DD280">
        <v>101700</v>
      </c>
      <c r="DE280">
        <v>102200</v>
      </c>
      <c r="DF280">
        <v>99700</v>
      </c>
      <c r="DG280">
        <v>101600</v>
      </c>
      <c r="DH280">
        <v>99100</v>
      </c>
      <c r="DI280">
        <v>100300</v>
      </c>
      <c r="DJ280">
        <v>99100</v>
      </c>
      <c r="DK280">
        <v>99800</v>
      </c>
      <c r="DL280">
        <v>100200</v>
      </c>
      <c r="DM280">
        <v>99200</v>
      </c>
      <c r="DN280">
        <v>101200</v>
      </c>
      <c r="DO280">
        <v>102200</v>
      </c>
      <c r="DP280">
        <v>102500</v>
      </c>
      <c r="DQ280">
        <v>102000</v>
      </c>
      <c r="DR280">
        <v>101600</v>
      </c>
      <c r="DS280">
        <v>99500</v>
      </c>
      <c r="DT280">
        <v>99900</v>
      </c>
      <c r="DU280">
        <v>100800</v>
      </c>
      <c r="DV280">
        <v>100700</v>
      </c>
      <c r="DW280">
        <v>101900</v>
      </c>
      <c r="DX280">
        <v>102500</v>
      </c>
      <c r="DY280" s="19"/>
      <c r="DZ280" s="19"/>
      <c r="EA280" s="19"/>
      <c r="EB280" s="19"/>
      <c r="ED280" s="31">
        <f t="shared" si="108"/>
        <v>1.7176591375770021E-2</v>
      </c>
      <c r="EE280" s="31">
        <f t="shared" si="109"/>
        <v>1.6248715313463516E-2</v>
      </c>
      <c r="EF280" s="31">
        <f t="shared" si="110"/>
        <v>1.5945399393326593E-2</v>
      </c>
      <c r="EG280" s="31">
        <f t="shared" si="111"/>
        <v>1.527638190954774E-2</v>
      </c>
      <c r="EH280" s="31">
        <f t="shared" si="112"/>
        <v>1.4155069582504971E-2</v>
      </c>
      <c r="EI280" s="31">
        <f t="shared" si="113"/>
        <v>1.1986027944111776E-2</v>
      </c>
      <c r="EJ280" s="31">
        <f t="shared" si="114"/>
        <v>1.1720747295968535E-2</v>
      </c>
      <c r="EK280" s="31">
        <f t="shared" si="115"/>
        <v>1.0626223091976517E-2</v>
      </c>
      <c r="EL280" s="31">
        <f t="shared" si="116"/>
        <v>1.1464393179538616E-2</v>
      </c>
      <c r="EM280" s="31">
        <f t="shared" si="117"/>
        <v>1.0964566929133859E-2</v>
      </c>
      <c r="EN280" s="31">
        <f t="shared" si="118"/>
        <v>1.2976791120080726E-2</v>
      </c>
      <c r="EO280" s="31">
        <f t="shared" si="119"/>
        <v>1.5872382851445661E-2</v>
      </c>
      <c r="EP280" s="31">
        <f t="shared" si="120"/>
        <v>2.3693239152371343E-2</v>
      </c>
      <c r="EQ280" s="31">
        <f t="shared" si="121"/>
        <v>2.5501002004008014E-2</v>
      </c>
      <c r="ER280" s="31">
        <f t="shared" si="122"/>
        <v>2.6546906187624751E-2</v>
      </c>
      <c r="ES280" s="31">
        <f t="shared" si="123"/>
        <v>2.3981854838709678E-2</v>
      </c>
      <c r="ET280" s="31">
        <f t="shared" si="124"/>
        <v>2.3893280632411067E-2</v>
      </c>
      <c r="EU280" s="31">
        <f t="shared" si="125"/>
        <v>2.0371819960861057E-2</v>
      </c>
      <c r="EV280" s="31">
        <f t="shared" si="126"/>
        <v>2.102439024390244E-2</v>
      </c>
      <c r="EW280" s="31">
        <f t="shared" si="127"/>
        <v>1.9931372549019607E-2</v>
      </c>
      <c r="EX280" s="31">
        <f t="shared" si="128"/>
        <v>2.0098425196850393E-2</v>
      </c>
      <c r="EY280" s="31">
        <f t="shared" si="129"/>
        <v>1.9095477386934675E-2</v>
      </c>
      <c r="EZ280" s="31">
        <f t="shared" si="130"/>
        <v>2.0840840840840841E-2</v>
      </c>
      <c r="FA280" s="31">
        <f t="shared" si="131"/>
        <v>1.9851190476190477E-2</v>
      </c>
      <c r="FB280" s="50">
        <f t="shared" si="132"/>
        <v>2.0158887785501491E-2</v>
      </c>
      <c r="FC280" s="50">
        <f t="shared" si="133"/>
        <v>1.802747791952895E-2</v>
      </c>
      <c r="FD280" s="50">
        <f t="shared" si="134"/>
        <v>1.8390243902439023E-2</v>
      </c>
    </row>
    <row r="281" spans="1:160" ht="15" x14ac:dyDescent="0.25">
      <c r="A281" s="17" t="s">
        <v>325</v>
      </c>
      <c r="B281" s="19">
        <v>302</v>
      </c>
      <c r="C281" s="19">
        <v>297</v>
      </c>
      <c r="D281" s="19">
        <v>303</v>
      </c>
      <c r="E281" s="19">
        <v>287</v>
      </c>
      <c r="F281" s="19">
        <v>306</v>
      </c>
      <c r="G281" s="19">
        <v>305</v>
      </c>
      <c r="H281" s="19">
        <v>312</v>
      </c>
      <c r="I281" s="19">
        <v>333</v>
      </c>
      <c r="J281" s="19">
        <v>350</v>
      </c>
      <c r="K281" s="19">
        <v>372</v>
      </c>
      <c r="L281" s="19">
        <v>338</v>
      </c>
      <c r="M281" s="19">
        <v>333</v>
      </c>
      <c r="N281" s="19">
        <v>324</v>
      </c>
      <c r="O281" s="19">
        <v>332</v>
      </c>
      <c r="P281" s="19">
        <v>355</v>
      </c>
      <c r="Q281" s="19">
        <v>355</v>
      </c>
      <c r="R281" s="19">
        <v>340</v>
      </c>
      <c r="S281" s="19">
        <v>348</v>
      </c>
      <c r="T281" s="19">
        <v>363</v>
      </c>
      <c r="U281" s="19">
        <v>394</v>
      </c>
      <c r="V281" s="19">
        <v>363</v>
      </c>
      <c r="W281" s="19">
        <v>365</v>
      </c>
      <c r="X281" s="19">
        <v>362</v>
      </c>
      <c r="Y281" s="19">
        <v>349</v>
      </c>
      <c r="Z281" s="19">
        <v>311</v>
      </c>
      <c r="AA281" s="19">
        <v>316</v>
      </c>
      <c r="AB281" s="19">
        <v>328</v>
      </c>
      <c r="AC281" s="19">
        <v>308</v>
      </c>
      <c r="AD281" s="19">
        <v>288</v>
      </c>
      <c r="AE281" s="19">
        <v>316</v>
      </c>
      <c r="AF281" s="19">
        <v>297</v>
      </c>
      <c r="AG281" s="19">
        <v>308</v>
      </c>
      <c r="AH281" s="19">
        <v>301</v>
      </c>
      <c r="AI281" s="19">
        <v>293</v>
      </c>
      <c r="AJ281" s="19">
        <v>275</v>
      </c>
      <c r="AK281" s="19">
        <v>285</v>
      </c>
      <c r="AL281" s="19">
        <v>268</v>
      </c>
      <c r="AM281" s="19">
        <v>314</v>
      </c>
      <c r="AN281" s="19">
        <v>347</v>
      </c>
      <c r="AO281" s="19">
        <v>376</v>
      </c>
      <c r="AP281" s="19">
        <v>399</v>
      </c>
      <c r="AQ281" s="19">
        <v>467</v>
      </c>
      <c r="AR281" s="19">
        <v>496</v>
      </c>
      <c r="AS281" s="19">
        <v>560</v>
      </c>
      <c r="AT281" s="19">
        <v>643</v>
      </c>
      <c r="AU281" s="19">
        <v>668</v>
      </c>
      <c r="AV281" s="19">
        <v>665</v>
      </c>
      <c r="AW281" s="19">
        <v>615</v>
      </c>
      <c r="AX281" s="19">
        <v>595</v>
      </c>
      <c r="AY281" s="19">
        <v>583</v>
      </c>
      <c r="AZ281" s="19">
        <v>639</v>
      </c>
      <c r="BA281" s="19">
        <v>599</v>
      </c>
      <c r="BB281" s="19">
        <v>578</v>
      </c>
      <c r="BC281" s="19">
        <v>645</v>
      </c>
      <c r="BD281" s="19">
        <v>624</v>
      </c>
      <c r="BE281" s="19">
        <v>644</v>
      </c>
      <c r="BF281" s="19">
        <v>621</v>
      </c>
      <c r="BG281" s="19">
        <v>596</v>
      </c>
      <c r="BH281" s="19">
        <v>582</v>
      </c>
      <c r="BI281" s="19">
        <v>547</v>
      </c>
      <c r="BJ281" s="19">
        <v>505</v>
      </c>
      <c r="BK281" s="19">
        <v>510</v>
      </c>
      <c r="BL281" s="19">
        <v>517</v>
      </c>
      <c r="BM281" s="19">
        <v>513</v>
      </c>
      <c r="BN281" s="19">
        <v>535</v>
      </c>
      <c r="BO281" s="19">
        <v>559</v>
      </c>
      <c r="BP281" s="19">
        <v>572</v>
      </c>
      <c r="BQ281" s="19">
        <v>652</v>
      </c>
      <c r="BR281" s="19">
        <v>672</v>
      </c>
      <c r="BS281" s="19">
        <v>642</v>
      </c>
      <c r="BT281" s="19">
        <v>606</v>
      </c>
      <c r="BU281" s="19">
        <v>579</v>
      </c>
      <c r="BV281" s="19">
        <v>553</v>
      </c>
      <c r="BW281" s="19">
        <v>564</v>
      </c>
      <c r="BX281" s="19">
        <v>571</v>
      </c>
      <c r="BY281" s="19">
        <v>570</v>
      </c>
      <c r="BZ281" s="19">
        <v>594</v>
      </c>
      <c r="CA281" s="19">
        <v>619</v>
      </c>
      <c r="CB281" s="19">
        <v>642</v>
      </c>
      <c r="CC281" s="19">
        <v>711</v>
      </c>
      <c r="CD281" s="19">
        <v>719</v>
      </c>
      <c r="CE281" s="19">
        <v>682</v>
      </c>
      <c r="CF281" s="19">
        <v>620</v>
      </c>
      <c r="CG281" s="19">
        <v>612</v>
      </c>
      <c r="CH281" s="49">
        <v>595</v>
      </c>
      <c r="CI281" s="49">
        <v>602</v>
      </c>
      <c r="CJ281" s="49">
        <v>584</v>
      </c>
      <c r="CK281" s="49">
        <v>568</v>
      </c>
      <c r="CL281" s="49">
        <v>543</v>
      </c>
      <c r="CM281" s="49">
        <v>547</v>
      </c>
      <c r="CN281" s="49">
        <v>578</v>
      </c>
      <c r="CO281" s="17" t="s">
        <v>325</v>
      </c>
      <c r="CT281" t="s">
        <v>326</v>
      </c>
      <c r="CV281" t="s">
        <v>325</v>
      </c>
      <c r="CX281">
        <v>22900</v>
      </c>
      <c r="CY281">
        <v>22500</v>
      </c>
      <c r="CZ281">
        <v>22700</v>
      </c>
      <c r="DA281">
        <v>24200</v>
      </c>
      <c r="DB281">
        <v>23500</v>
      </c>
      <c r="DC281">
        <v>23900</v>
      </c>
      <c r="DD281">
        <v>24600</v>
      </c>
      <c r="DE281">
        <v>23100</v>
      </c>
      <c r="DF281">
        <v>23800</v>
      </c>
      <c r="DG281">
        <v>24400</v>
      </c>
      <c r="DH281">
        <v>25200</v>
      </c>
      <c r="DI281">
        <v>25100</v>
      </c>
      <c r="DJ281">
        <v>24500</v>
      </c>
      <c r="DK281">
        <v>25000</v>
      </c>
      <c r="DL281">
        <v>24500</v>
      </c>
      <c r="DM281">
        <v>25000</v>
      </c>
      <c r="DN281">
        <v>25600</v>
      </c>
      <c r="DO281">
        <v>25200</v>
      </c>
      <c r="DP281">
        <v>25300</v>
      </c>
      <c r="DQ281">
        <v>24700</v>
      </c>
      <c r="DR281">
        <v>23200</v>
      </c>
      <c r="DS281">
        <v>22100</v>
      </c>
      <c r="DT281">
        <v>22000</v>
      </c>
      <c r="DU281">
        <v>23200</v>
      </c>
      <c r="DV281">
        <v>24800</v>
      </c>
      <c r="DW281">
        <v>25500</v>
      </c>
      <c r="DX281">
        <v>26000</v>
      </c>
      <c r="DY281" s="19"/>
      <c r="DZ281" s="19"/>
      <c r="EA281" s="19"/>
      <c r="EB281" s="19"/>
      <c r="ED281" s="31">
        <f t="shared" si="108"/>
        <v>1.6244541484716157E-2</v>
      </c>
      <c r="EE281" s="31">
        <f t="shared" si="109"/>
        <v>1.44E-2</v>
      </c>
      <c r="EF281" s="31">
        <f t="shared" si="110"/>
        <v>1.563876651982379E-2</v>
      </c>
      <c r="EG281" s="31">
        <f t="shared" si="111"/>
        <v>1.4999999999999999E-2</v>
      </c>
      <c r="EH281" s="31">
        <f t="shared" si="112"/>
        <v>1.5531914893617021E-2</v>
      </c>
      <c r="EI281" s="31">
        <f t="shared" si="113"/>
        <v>1.3012552301255231E-2</v>
      </c>
      <c r="EJ281" s="31">
        <f t="shared" si="114"/>
        <v>1.2520325203252032E-2</v>
      </c>
      <c r="EK281" s="31">
        <f t="shared" si="115"/>
        <v>1.2857142857142857E-2</v>
      </c>
      <c r="EL281" s="31">
        <f t="shared" si="116"/>
        <v>1.23109243697479E-2</v>
      </c>
      <c r="EM281" s="31">
        <f t="shared" si="117"/>
        <v>1.0983606557377049E-2</v>
      </c>
      <c r="EN281" s="31">
        <f t="shared" si="118"/>
        <v>1.4920634920634921E-2</v>
      </c>
      <c r="EO281" s="31">
        <f t="shared" si="119"/>
        <v>1.9760956175298806E-2</v>
      </c>
      <c r="EP281" s="31">
        <f t="shared" si="120"/>
        <v>2.7265306122448981E-2</v>
      </c>
      <c r="EQ281" s="31">
        <f t="shared" si="121"/>
        <v>2.3800000000000002E-2</v>
      </c>
      <c r="ER281" s="31">
        <f t="shared" si="122"/>
        <v>2.4448979591836735E-2</v>
      </c>
      <c r="ES281" s="31">
        <f t="shared" si="123"/>
        <v>2.496E-2</v>
      </c>
      <c r="ET281" s="31">
        <f t="shared" si="124"/>
        <v>2.328125E-2</v>
      </c>
      <c r="EU281" s="31">
        <f t="shared" si="125"/>
        <v>2.0039682539682541E-2</v>
      </c>
      <c r="EV281" s="31">
        <f t="shared" si="126"/>
        <v>2.0276679841897235E-2</v>
      </c>
      <c r="EW281" s="31">
        <f t="shared" si="127"/>
        <v>2.3157894736842106E-2</v>
      </c>
      <c r="EX281" s="31">
        <f t="shared" si="128"/>
        <v>2.7672413793103447E-2</v>
      </c>
      <c r="EY281" s="31">
        <f t="shared" si="129"/>
        <v>2.5022624434389139E-2</v>
      </c>
      <c r="EZ281" s="31">
        <f t="shared" si="130"/>
        <v>2.5909090909090909E-2</v>
      </c>
      <c r="FA281" s="31">
        <f t="shared" si="131"/>
        <v>2.7672413793103447E-2</v>
      </c>
      <c r="FB281" s="50">
        <f t="shared" si="132"/>
        <v>2.75E-2</v>
      </c>
      <c r="FC281" s="50">
        <f t="shared" si="133"/>
        <v>2.3333333333333334E-2</v>
      </c>
      <c r="FD281" s="50">
        <f t="shared" si="134"/>
        <v>2.1846153846153845E-2</v>
      </c>
    </row>
    <row r="282" spans="1:160" ht="15" x14ac:dyDescent="0.25">
      <c r="A282" s="17" t="s">
        <v>326</v>
      </c>
      <c r="B282" s="19">
        <v>3369</v>
      </c>
      <c r="C282" s="19">
        <v>3414</v>
      </c>
      <c r="D282" s="19">
        <v>3522</v>
      </c>
      <c r="E282" s="19">
        <v>3472</v>
      </c>
      <c r="F282" s="19">
        <v>3364</v>
      </c>
      <c r="G282" s="19">
        <v>3378</v>
      </c>
      <c r="H282" s="19">
        <v>3606</v>
      </c>
      <c r="I282" s="19">
        <v>3953</v>
      </c>
      <c r="J282" s="19">
        <v>4083</v>
      </c>
      <c r="K282" s="19">
        <v>4110</v>
      </c>
      <c r="L282" s="19">
        <v>4351</v>
      </c>
      <c r="M282" s="19">
        <v>4235</v>
      </c>
      <c r="N282" s="19">
        <v>4368</v>
      </c>
      <c r="O282" s="19">
        <v>4035</v>
      </c>
      <c r="P282" s="19">
        <v>4138</v>
      </c>
      <c r="Q282" s="19">
        <v>4025</v>
      </c>
      <c r="R282" s="19">
        <v>3991</v>
      </c>
      <c r="S282" s="19">
        <v>3792</v>
      </c>
      <c r="T282" s="19">
        <v>3819</v>
      </c>
      <c r="U282" s="19">
        <v>4062</v>
      </c>
      <c r="V282" s="19">
        <v>4182</v>
      </c>
      <c r="W282" s="19">
        <v>4118</v>
      </c>
      <c r="X282" s="19">
        <v>4104</v>
      </c>
      <c r="Y282" s="19">
        <v>3899</v>
      </c>
      <c r="Z282" s="19">
        <v>3717</v>
      </c>
      <c r="AA282" s="19">
        <v>3756</v>
      </c>
      <c r="AB282" s="19">
        <v>3831</v>
      </c>
      <c r="AC282" s="19">
        <v>3779</v>
      </c>
      <c r="AD282" s="19">
        <v>3514</v>
      </c>
      <c r="AE282" s="19">
        <v>3407</v>
      </c>
      <c r="AF282" s="19">
        <v>3475</v>
      </c>
      <c r="AG282" s="19">
        <v>3869</v>
      </c>
      <c r="AH282" s="19">
        <v>4008</v>
      </c>
      <c r="AI282" s="19">
        <v>3976</v>
      </c>
      <c r="AJ282" s="19">
        <v>4006</v>
      </c>
      <c r="AK282" s="19">
        <v>4033</v>
      </c>
      <c r="AL282" s="19">
        <v>4010</v>
      </c>
      <c r="AM282" s="19">
        <v>4170</v>
      </c>
      <c r="AN282" s="19">
        <v>4343</v>
      </c>
      <c r="AO282" s="19">
        <v>4417</v>
      </c>
      <c r="AP282" s="19">
        <v>4457</v>
      </c>
      <c r="AQ282" s="19">
        <v>4669</v>
      </c>
      <c r="AR282" s="19">
        <v>5248</v>
      </c>
      <c r="AS282" s="19">
        <v>6086</v>
      </c>
      <c r="AT282" s="19">
        <v>6927</v>
      </c>
      <c r="AU282" s="19">
        <v>7156</v>
      </c>
      <c r="AV282" s="19">
        <v>7281</v>
      </c>
      <c r="AW282" s="19">
        <v>7223</v>
      </c>
      <c r="AX282" s="19">
        <v>7316</v>
      </c>
      <c r="AY282" s="19">
        <v>7504</v>
      </c>
      <c r="AZ282" s="19">
        <v>7656</v>
      </c>
      <c r="BA282" s="19">
        <v>7709</v>
      </c>
      <c r="BB282" s="19">
        <v>7567</v>
      </c>
      <c r="BC282" s="19">
        <v>7449</v>
      </c>
      <c r="BD282" s="19">
        <v>7442</v>
      </c>
      <c r="BE282" s="19">
        <v>7794</v>
      </c>
      <c r="BF282" s="19">
        <v>7706</v>
      </c>
      <c r="BG282" s="19">
        <v>7585</v>
      </c>
      <c r="BH282" s="19">
        <v>7479</v>
      </c>
      <c r="BI282" s="19">
        <v>7129</v>
      </c>
      <c r="BJ282" s="19">
        <v>6805</v>
      </c>
      <c r="BK282" s="19">
        <v>6640</v>
      </c>
      <c r="BL282" s="19">
        <v>6905</v>
      </c>
      <c r="BM282" s="19">
        <v>6881</v>
      </c>
      <c r="BN282" s="19">
        <v>6714</v>
      </c>
      <c r="BO282" s="19">
        <v>6544</v>
      </c>
      <c r="BP282" s="19">
        <v>6593</v>
      </c>
      <c r="BQ282" s="19">
        <v>7029</v>
      </c>
      <c r="BR282" s="19">
        <v>7152</v>
      </c>
      <c r="BS282" s="19">
        <v>7089</v>
      </c>
      <c r="BT282" s="19">
        <v>7108</v>
      </c>
      <c r="BU282" s="19">
        <v>7136</v>
      </c>
      <c r="BV282" s="19">
        <v>7235</v>
      </c>
      <c r="BW282" s="19">
        <v>7383</v>
      </c>
      <c r="BX282" s="19">
        <v>7602</v>
      </c>
      <c r="BY282" s="19">
        <v>7765</v>
      </c>
      <c r="BZ282" s="19">
        <v>7740</v>
      </c>
      <c r="CA282" s="19">
        <v>7568</v>
      </c>
      <c r="CB282" s="19">
        <v>7482</v>
      </c>
      <c r="CC282" s="19">
        <v>8001</v>
      </c>
      <c r="CD282" s="19">
        <v>8169</v>
      </c>
      <c r="CE282" s="19">
        <v>8058</v>
      </c>
      <c r="CF282" s="19">
        <v>7868</v>
      </c>
      <c r="CG282" s="19">
        <v>7683</v>
      </c>
      <c r="CH282" s="49">
        <v>7627</v>
      </c>
      <c r="CI282" s="49">
        <v>7637</v>
      </c>
      <c r="CJ282" s="49">
        <v>7658</v>
      </c>
      <c r="CK282" s="49">
        <v>7499</v>
      </c>
      <c r="CL282" s="49">
        <v>7382</v>
      </c>
      <c r="CM282" s="49">
        <v>7218</v>
      </c>
      <c r="CN282" s="49">
        <v>7078</v>
      </c>
      <c r="CO282" s="17" t="s">
        <v>326</v>
      </c>
      <c r="CT282" t="s">
        <v>327</v>
      </c>
      <c r="CV282" t="s">
        <v>326</v>
      </c>
      <c r="CX282">
        <v>99200</v>
      </c>
      <c r="CY282">
        <v>99200</v>
      </c>
      <c r="CZ282">
        <v>99800</v>
      </c>
      <c r="DA282">
        <v>98600</v>
      </c>
      <c r="DB282">
        <v>96400</v>
      </c>
      <c r="DC282">
        <v>95400</v>
      </c>
      <c r="DD282">
        <v>93700</v>
      </c>
      <c r="DE282">
        <v>94100</v>
      </c>
      <c r="DF282">
        <v>93200</v>
      </c>
      <c r="DG282">
        <v>93900</v>
      </c>
      <c r="DH282">
        <v>96000</v>
      </c>
      <c r="DI282">
        <v>96600</v>
      </c>
      <c r="DJ282">
        <v>96500</v>
      </c>
      <c r="DK282">
        <v>97500</v>
      </c>
      <c r="DL282">
        <v>96800</v>
      </c>
      <c r="DM282">
        <v>96700</v>
      </c>
      <c r="DN282">
        <v>97200</v>
      </c>
      <c r="DO282">
        <v>93900</v>
      </c>
      <c r="DP282">
        <v>93500</v>
      </c>
      <c r="DQ282">
        <v>93400</v>
      </c>
      <c r="DR282">
        <v>94000</v>
      </c>
      <c r="DS282">
        <v>95800</v>
      </c>
      <c r="DT282">
        <v>94500</v>
      </c>
      <c r="DU282">
        <v>94000</v>
      </c>
      <c r="DV282">
        <v>93100</v>
      </c>
      <c r="DW282">
        <v>93300</v>
      </c>
      <c r="DX282">
        <v>92300</v>
      </c>
      <c r="DY282" s="19"/>
      <c r="DZ282" s="19"/>
      <c r="EA282" s="19"/>
      <c r="EB282" s="19"/>
      <c r="ED282" s="31">
        <f t="shared" si="108"/>
        <v>4.1431451612903229E-2</v>
      </c>
      <c r="EE282" s="31">
        <f t="shared" si="109"/>
        <v>4.4032258064516126E-2</v>
      </c>
      <c r="EF282" s="31">
        <f t="shared" si="110"/>
        <v>4.0330661322645289E-2</v>
      </c>
      <c r="EG282" s="31">
        <f t="shared" si="111"/>
        <v>3.8732251521298174E-2</v>
      </c>
      <c r="EH282" s="31">
        <f t="shared" si="112"/>
        <v>4.2717842323651452E-2</v>
      </c>
      <c r="EI282" s="31">
        <f t="shared" si="113"/>
        <v>3.8962264150943393E-2</v>
      </c>
      <c r="EJ282" s="31">
        <f t="shared" si="114"/>
        <v>4.0330843116328709E-2</v>
      </c>
      <c r="EK282" s="31">
        <f t="shared" si="115"/>
        <v>3.6928799149840597E-2</v>
      </c>
      <c r="EL282" s="31">
        <f t="shared" si="116"/>
        <v>4.2660944206008584E-2</v>
      </c>
      <c r="EM282" s="31">
        <f t="shared" si="117"/>
        <v>4.2705005324813632E-2</v>
      </c>
      <c r="EN282" s="31">
        <f t="shared" si="118"/>
        <v>4.6010416666666665E-2</v>
      </c>
      <c r="EO282" s="31">
        <f t="shared" si="119"/>
        <v>5.4327122153209111E-2</v>
      </c>
      <c r="EP282" s="31">
        <f t="shared" si="120"/>
        <v>7.4155440414507778E-2</v>
      </c>
      <c r="EQ282" s="31">
        <f t="shared" si="121"/>
        <v>7.5035897435897433E-2</v>
      </c>
      <c r="ER282" s="31">
        <f t="shared" si="122"/>
        <v>7.9638429752066114E-2</v>
      </c>
      <c r="ES282" s="31">
        <f t="shared" si="123"/>
        <v>7.6959669079627716E-2</v>
      </c>
      <c r="ET282" s="31">
        <f t="shared" si="124"/>
        <v>7.8034979423868306E-2</v>
      </c>
      <c r="EU282" s="31">
        <f t="shared" si="125"/>
        <v>7.2470713525026625E-2</v>
      </c>
      <c r="EV282" s="31">
        <f t="shared" si="126"/>
        <v>7.3593582887700529E-2</v>
      </c>
      <c r="EW282" s="31">
        <f t="shared" si="127"/>
        <v>7.058886509635974E-2</v>
      </c>
      <c r="EX282" s="31">
        <f t="shared" si="128"/>
        <v>7.5414893617021278E-2</v>
      </c>
      <c r="EY282" s="31">
        <f t="shared" si="129"/>
        <v>7.5521920668058462E-2</v>
      </c>
      <c r="EZ282" s="31">
        <f t="shared" si="130"/>
        <v>8.216931216931217E-2</v>
      </c>
      <c r="FA282" s="31">
        <f t="shared" si="131"/>
        <v>7.9595744680851066E-2</v>
      </c>
      <c r="FB282" s="50">
        <f t="shared" si="132"/>
        <v>8.6552094522019341E-2</v>
      </c>
      <c r="FC282" s="50">
        <f t="shared" si="133"/>
        <v>8.1747052518756705E-2</v>
      </c>
      <c r="FD282" s="50">
        <f t="shared" si="134"/>
        <v>8.1245937161430123E-2</v>
      </c>
    </row>
    <row r="283" spans="1:160" ht="15" x14ac:dyDescent="0.25">
      <c r="A283" s="17" t="s">
        <v>327</v>
      </c>
      <c r="B283" s="19">
        <v>474</v>
      </c>
      <c r="C283" s="19">
        <v>489</v>
      </c>
      <c r="D283" s="19">
        <v>529</v>
      </c>
      <c r="E283" s="19">
        <v>533</v>
      </c>
      <c r="F283" s="19">
        <v>527</v>
      </c>
      <c r="G283" s="19">
        <v>512</v>
      </c>
      <c r="H283" s="19">
        <v>534</v>
      </c>
      <c r="I283" s="19">
        <v>593</v>
      </c>
      <c r="J283" s="19">
        <v>627</v>
      </c>
      <c r="K283" s="19">
        <v>598</v>
      </c>
      <c r="L283" s="19">
        <v>584</v>
      </c>
      <c r="M283" s="19">
        <v>540</v>
      </c>
      <c r="N283" s="19">
        <v>505</v>
      </c>
      <c r="O283" s="19">
        <v>518</v>
      </c>
      <c r="P283" s="19">
        <v>517</v>
      </c>
      <c r="Q283" s="19">
        <v>528</v>
      </c>
      <c r="R283" s="19">
        <v>530</v>
      </c>
      <c r="S283" s="19">
        <v>530</v>
      </c>
      <c r="T283" s="19">
        <v>546</v>
      </c>
      <c r="U283" s="19">
        <v>581</v>
      </c>
      <c r="V283" s="19">
        <v>606</v>
      </c>
      <c r="W283" s="19">
        <v>585</v>
      </c>
      <c r="X283" s="19">
        <v>575</v>
      </c>
      <c r="Y283" s="19">
        <v>523</v>
      </c>
      <c r="Z283" s="19">
        <v>468</v>
      </c>
      <c r="AA283" s="19">
        <v>465</v>
      </c>
      <c r="AB283" s="19">
        <v>448</v>
      </c>
      <c r="AC283" s="19">
        <v>436</v>
      </c>
      <c r="AD283" s="19">
        <v>439</v>
      </c>
      <c r="AE283" s="19">
        <v>430</v>
      </c>
      <c r="AF283" s="19">
        <v>431</v>
      </c>
      <c r="AG283" s="19">
        <v>470</v>
      </c>
      <c r="AH283" s="19">
        <v>484</v>
      </c>
      <c r="AI283" s="19">
        <v>480</v>
      </c>
      <c r="AJ283" s="19">
        <v>477</v>
      </c>
      <c r="AK283" s="19">
        <v>481</v>
      </c>
      <c r="AL283" s="19">
        <v>481</v>
      </c>
      <c r="AM283" s="19">
        <v>510</v>
      </c>
      <c r="AN283" s="19">
        <v>561</v>
      </c>
      <c r="AO283" s="19">
        <v>585</v>
      </c>
      <c r="AP283" s="19">
        <v>648</v>
      </c>
      <c r="AQ283" s="19">
        <v>743</v>
      </c>
      <c r="AR283" s="19">
        <v>842</v>
      </c>
      <c r="AS283" s="19">
        <v>980</v>
      </c>
      <c r="AT283" s="19">
        <v>1159</v>
      </c>
      <c r="AU283" s="19">
        <v>1193</v>
      </c>
      <c r="AV283" s="19">
        <v>1254</v>
      </c>
      <c r="AW283" s="19">
        <v>1212</v>
      </c>
      <c r="AX283" s="19">
        <v>1242</v>
      </c>
      <c r="AY283" s="19">
        <v>1197</v>
      </c>
      <c r="AZ283" s="19">
        <v>1241</v>
      </c>
      <c r="BA283" s="19">
        <v>1226</v>
      </c>
      <c r="BB283" s="19">
        <v>1209</v>
      </c>
      <c r="BC283" s="19">
        <v>1129</v>
      </c>
      <c r="BD283" s="19">
        <v>1166</v>
      </c>
      <c r="BE283" s="19">
        <v>1268</v>
      </c>
      <c r="BF283" s="19">
        <v>1294</v>
      </c>
      <c r="BG283" s="19">
        <v>1224</v>
      </c>
      <c r="BH283" s="19">
        <v>1160</v>
      </c>
      <c r="BI283" s="19">
        <v>1053</v>
      </c>
      <c r="BJ283" s="19">
        <v>997</v>
      </c>
      <c r="BK283" s="19">
        <v>1096</v>
      </c>
      <c r="BL283" s="19">
        <v>1124</v>
      </c>
      <c r="BM283" s="19">
        <v>1072</v>
      </c>
      <c r="BN283" s="19">
        <v>1053</v>
      </c>
      <c r="BO283" s="19">
        <v>995</v>
      </c>
      <c r="BP283" s="19">
        <v>1012</v>
      </c>
      <c r="BQ283" s="19">
        <v>1064</v>
      </c>
      <c r="BR283" s="19">
        <v>1088</v>
      </c>
      <c r="BS283" s="19">
        <v>1067</v>
      </c>
      <c r="BT283" s="19">
        <v>1041</v>
      </c>
      <c r="BU283" s="19">
        <v>1043</v>
      </c>
      <c r="BV283" s="19">
        <v>1032</v>
      </c>
      <c r="BW283" s="19">
        <v>1072</v>
      </c>
      <c r="BX283" s="19">
        <v>1089</v>
      </c>
      <c r="BY283" s="19">
        <v>1147</v>
      </c>
      <c r="BZ283" s="19">
        <v>1151</v>
      </c>
      <c r="CA283" s="19">
        <v>1125</v>
      </c>
      <c r="CB283" s="19">
        <v>1131</v>
      </c>
      <c r="CC283" s="19">
        <v>1183</v>
      </c>
      <c r="CD283" s="19">
        <v>1232</v>
      </c>
      <c r="CE283" s="19">
        <v>1214</v>
      </c>
      <c r="CF283" s="19">
        <v>1190</v>
      </c>
      <c r="CG283" s="19">
        <v>1128</v>
      </c>
      <c r="CH283" s="49">
        <v>1100</v>
      </c>
      <c r="CI283" s="49">
        <v>1133</v>
      </c>
      <c r="CJ283" s="49">
        <v>1139</v>
      </c>
      <c r="CK283" s="49">
        <v>1127</v>
      </c>
      <c r="CL283" s="49">
        <v>1109</v>
      </c>
      <c r="CM283" s="49">
        <v>1105</v>
      </c>
      <c r="CN283" s="49">
        <v>1114</v>
      </c>
      <c r="CO283" s="17" t="s">
        <v>327</v>
      </c>
      <c r="CT283" t="s">
        <v>328</v>
      </c>
      <c r="CV283" t="s">
        <v>327</v>
      </c>
      <c r="CX283">
        <v>39300</v>
      </c>
      <c r="CY283">
        <v>39900</v>
      </c>
      <c r="CZ283">
        <v>39000</v>
      </c>
      <c r="DA283">
        <v>40200</v>
      </c>
      <c r="DB283">
        <v>38800</v>
      </c>
      <c r="DC283">
        <v>39300</v>
      </c>
      <c r="DD283">
        <v>40500</v>
      </c>
      <c r="DE283">
        <v>39900</v>
      </c>
      <c r="DF283">
        <v>40700</v>
      </c>
      <c r="DG283">
        <v>39400</v>
      </c>
      <c r="DH283">
        <v>39600</v>
      </c>
      <c r="DI283">
        <v>39800</v>
      </c>
      <c r="DJ283">
        <v>41000</v>
      </c>
      <c r="DK283">
        <v>40700</v>
      </c>
      <c r="DL283">
        <v>40400</v>
      </c>
      <c r="DM283">
        <v>39800</v>
      </c>
      <c r="DN283">
        <v>40600</v>
      </c>
      <c r="DO283">
        <v>41600</v>
      </c>
      <c r="DP283">
        <v>42500</v>
      </c>
      <c r="DQ283">
        <v>42800</v>
      </c>
      <c r="DR283">
        <v>42500</v>
      </c>
      <c r="DS283">
        <v>40300</v>
      </c>
      <c r="DT283">
        <v>40600</v>
      </c>
      <c r="DU283">
        <v>40300</v>
      </c>
      <c r="DV283">
        <v>38800</v>
      </c>
      <c r="DW283">
        <v>40400</v>
      </c>
      <c r="DX283">
        <v>39700</v>
      </c>
      <c r="DY283" s="19"/>
      <c r="DZ283" s="19"/>
      <c r="EA283" s="19"/>
      <c r="EB283" s="19"/>
      <c r="ED283" s="31">
        <f t="shared" si="108"/>
        <v>1.5216284987277354E-2</v>
      </c>
      <c r="EE283" s="31">
        <f t="shared" si="109"/>
        <v>1.2656641604010026E-2</v>
      </c>
      <c r="EF283" s="31">
        <f t="shared" si="110"/>
        <v>1.3538461538461539E-2</v>
      </c>
      <c r="EG283" s="31">
        <f t="shared" si="111"/>
        <v>1.3582089552238805E-2</v>
      </c>
      <c r="EH283" s="31">
        <f t="shared" si="112"/>
        <v>1.5077319587628866E-2</v>
      </c>
      <c r="EI283" s="31">
        <f t="shared" si="113"/>
        <v>1.1908396946564885E-2</v>
      </c>
      <c r="EJ283" s="31">
        <f t="shared" si="114"/>
        <v>1.0765432098765432E-2</v>
      </c>
      <c r="EK283" s="31">
        <f t="shared" si="115"/>
        <v>1.0802005012531328E-2</v>
      </c>
      <c r="EL283" s="31">
        <f t="shared" si="116"/>
        <v>1.1793611793611793E-2</v>
      </c>
      <c r="EM283" s="31">
        <f t="shared" si="117"/>
        <v>1.2208121827411168E-2</v>
      </c>
      <c r="EN283" s="31">
        <f t="shared" si="118"/>
        <v>1.4772727272727272E-2</v>
      </c>
      <c r="EO283" s="31">
        <f t="shared" si="119"/>
        <v>2.1155778894472361E-2</v>
      </c>
      <c r="EP283" s="31">
        <f t="shared" si="120"/>
        <v>2.9097560975609758E-2</v>
      </c>
      <c r="EQ283" s="31">
        <f t="shared" si="121"/>
        <v>3.0515970515970516E-2</v>
      </c>
      <c r="ER283" s="31">
        <f t="shared" si="122"/>
        <v>3.0346534653465346E-2</v>
      </c>
      <c r="ES283" s="31">
        <f t="shared" si="123"/>
        <v>2.9296482412060301E-2</v>
      </c>
      <c r="ET283" s="31">
        <f t="shared" si="124"/>
        <v>3.0147783251231526E-2</v>
      </c>
      <c r="EU283" s="31">
        <f t="shared" si="125"/>
        <v>2.3966346153846154E-2</v>
      </c>
      <c r="EV283" s="31">
        <f t="shared" si="126"/>
        <v>2.5223529411764707E-2</v>
      </c>
      <c r="EW283" s="31">
        <f t="shared" si="127"/>
        <v>2.3644859813084111E-2</v>
      </c>
      <c r="EX283" s="31">
        <f t="shared" si="128"/>
        <v>2.5105882352941176E-2</v>
      </c>
      <c r="EY283" s="31">
        <f t="shared" si="129"/>
        <v>2.5607940446650126E-2</v>
      </c>
      <c r="EZ283" s="31">
        <f t="shared" si="130"/>
        <v>2.8251231527093596E-2</v>
      </c>
      <c r="FA283" s="31">
        <f t="shared" si="131"/>
        <v>2.8064516129032258E-2</v>
      </c>
      <c r="FB283" s="50">
        <f t="shared" si="132"/>
        <v>3.1288659793814434E-2</v>
      </c>
      <c r="FC283" s="50">
        <f t="shared" si="133"/>
        <v>2.7227722772277228E-2</v>
      </c>
      <c r="FD283" s="50">
        <f t="shared" si="134"/>
        <v>2.8387909319899245E-2</v>
      </c>
    </row>
    <row r="284" spans="1:160" ht="15" x14ac:dyDescent="0.25">
      <c r="A284" s="17" t="s">
        <v>328</v>
      </c>
      <c r="B284" s="19">
        <v>693</v>
      </c>
      <c r="C284" s="19">
        <v>675</v>
      </c>
      <c r="D284" s="19">
        <v>703</v>
      </c>
      <c r="E284" s="19">
        <v>657</v>
      </c>
      <c r="F284" s="19">
        <v>644</v>
      </c>
      <c r="G284" s="19">
        <v>642</v>
      </c>
      <c r="H284" s="19">
        <v>642</v>
      </c>
      <c r="I284" s="19">
        <v>707</v>
      </c>
      <c r="J284" s="19">
        <v>782</v>
      </c>
      <c r="K284" s="19">
        <v>748</v>
      </c>
      <c r="L284" s="19">
        <v>750</v>
      </c>
      <c r="M284" s="19">
        <v>772</v>
      </c>
      <c r="N284" s="19">
        <v>749</v>
      </c>
      <c r="O284" s="19">
        <v>723</v>
      </c>
      <c r="P284" s="19">
        <v>746</v>
      </c>
      <c r="Q284" s="19">
        <v>704</v>
      </c>
      <c r="R284" s="19">
        <v>689</v>
      </c>
      <c r="S284" s="19">
        <v>631</v>
      </c>
      <c r="T284" s="19">
        <v>634</v>
      </c>
      <c r="U284" s="19">
        <v>722</v>
      </c>
      <c r="V284" s="19">
        <v>742</v>
      </c>
      <c r="W284" s="19">
        <v>729</v>
      </c>
      <c r="X284" s="19">
        <v>706</v>
      </c>
      <c r="Y284" s="19">
        <v>640</v>
      </c>
      <c r="Z284" s="19">
        <v>622</v>
      </c>
      <c r="AA284" s="19">
        <v>639</v>
      </c>
      <c r="AB284" s="19">
        <v>677</v>
      </c>
      <c r="AC284" s="19">
        <v>698</v>
      </c>
      <c r="AD284" s="19">
        <v>641</v>
      </c>
      <c r="AE284" s="19">
        <v>624</v>
      </c>
      <c r="AF284" s="19">
        <v>645</v>
      </c>
      <c r="AG284" s="19">
        <v>724</v>
      </c>
      <c r="AH284" s="19">
        <v>763</v>
      </c>
      <c r="AI284" s="19">
        <v>743</v>
      </c>
      <c r="AJ284" s="19">
        <v>766</v>
      </c>
      <c r="AK284" s="19">
        <v>733</v>
      </c>
      <c r="AL284" s="19">
        <v>737</v>
      </c>
      <c r="AM284" s="19">
        <v>838</v>
      </c>
      <c r="AN284" s="19">
        <v>876</v>
      </c>
      <c r="AO284" s="19">
        <v>900</v>
      </c>
      <c r="AP284" s="19">
        <v>968</v>
      </c>
      <c r="AQ284" s="19">
        <v>1110</v>
      </c>
      <c r="AR284" s="19">
        <v>1272</v>
      </c>
      <c r="AS284" s="19">
        <v>1469</v>
      </c>
      <c r="AT284" s="19">
        <v>1643</v>
      </c>
      <c r="AU284" s="19">
        <v>1740</v>
      </c>
      <c r="AV284" s="19">
        <v>1789</v>
      </c>
      <c r="AW284" s="19">
        <v>1832</v>
      </c>
      <c r="AX284" s="19">
        <v>1767</v>
      </c>
      <c r="AY284" s="19">
        <v>1775</v>
      </c>
      <c r="AZ284" s="19">
        <v>1813</v>
      </c>
      <c r="BA284" s="19">
        <v>1723</v>
      </c>
      <c r="BB284" s="19">
        <v>1661</v>
      </c>
      <c r="BC284" s="19">
        <v>1608</v>
      </c>
      <c r="BD284" s="19">
        <v>1574</v>
      </c>
      <c r="BE284" s="19">
        <v>1671</v>
      </c>
      <c r="BF284" s="19">
        <v>1601</v>
      </c>
      <c r="BG284" s="19">
        <v>1524</v>
      </c>
      <c r="BH284" s="19">
        <v>1431</v>
      </c>
      <c r="BI284" s="19">
        <v>1350</v>
      </c>
      <c r="BJ284" s="19">
        <v>1290</v>
      </c>
      <c r="BK284" s="19">
        <v>1282</v>
      </c>
      <c r="BL284" s="19">
        <v>1298</v>
      </c>
      <c r="BM284" s="19">
        <v>1282</v>
      </c>
      <c r="BN284" s="19">
        <v>1276</v>
      </c>
      <c r="BO284" s="19">
        <v>1257</v>
      </c>
      <c r="BP284" s="19">
        <v>1232</v>
      </c>
      <c r="BQ284" s="19">
        <v>1358</v>
      </c>
      <c r="BR284" s="19">
        <v>1417</v>
      </c>
      <c r="BS284" s="19">
        <v>1413</v>
      </c>
      <c r="BT284" s="19">
        <v>1448</v>
      </c>
      <c r="BU284" s="19">
        <v>1453</v>
      </c>
      <c r="BV284" s="19">
        <v>1377</v>
      </c>
      <c r="BW284" s="19">
        <v>1486</v>
      </c>
      <c r="BX284" s="19">
        <v>1570</v>
      </c>
      <c r="BY284" s="19">
        <v>1675</v>
      </c>
      <c r="BZ284" s="19">
        <v>1675</v>
      </c>
      <c r="CA284" s="19">
        <v>1625</v>
      </c>
      <c r="CB284" s="19">
        <v>1627</v>
      </c>
      <c r="CC284" s="19">
        <v>1708</v>
      </c>
      <c r="CD284" s="19">
        <v>1750</v>
      </c>
      <c r="CE284" s="19">
        <v>1749</v>
      </c>
      <c r="CF284" s="19">
        <v>1694</v>
      </c>
      <c r="CG284" s="19">
        <v>1661</v>
      </c>
      <c r="CH284" s="49">
        <v>1624</v>
      </c>
      <c r="CI284" s="49">
        <v>1665</v>
      </c>
      <c r="CJ284" s="49">
        <v>1611</v>
      </c>
      <c r="CK284" s="49">
        <v>1585</v>
      </c>
      <c r="CL284" s="49">
        <v>1618</v>
      </c>
      <c r="CM284" s="49">
        <v>1607</v>
      </c>
      <c r="CN284" s="49">
        <v>1524</v>
      </c>
      <c r="CO284" s="17" t="s">
        <v>328</v>
      </c>
      <c r="CT284" t="s">
        <v>329</v>
      </c>
      <c r="CV284" t="s">
        <v>328</v>
      </c>
      <c r="CX284">
        <v>31000</v>
      </c>
      <c r="CY284">
        <v>32400</v>
      </c>
      <c r="CZ284">
        <v>32000</v>
      </c>
      <c r="DA284">
        <v>31200</v>
      </c>
      <c r="DB284">
        <v>31000</v>
      </c>
      <c r="DC284">
        <v>30600</v>
      </c>
      <c r="DD284">
        <v>29400</v>
      </c>
      <c r="DE284">
        <v>34500</v>
      </c>
      <c r="DF284">
        <v>35000</v>
      </c>
      <c r="DG284">
        <v>32700</v>
      </c>
      <c r="DH284">
        <v>32000</v>
      </c>
      <c r="DI284">
        <v>31900</v>
      </c>
      <c r="DJ284">
        <v>30000</v>
      </c>
      <c r="DK284">
        <v>29500</v>
      </c>
      <c r="DL284">
        <v>30000</v>
      </c>
      <c r="DM284">
        <v>28800</v>
      </c>
      <c r="DN284">
        <v>28600</v>
      </c>
      <c r="DO284">
        <v>29300</v>
      </c>
      <c r="DP284">
        <v>30300</v>
      </c>
      <c r="DQ284">
        <v>29900</v>
      </c>
      <c r="DR284">
        <v>30800</v>
      </c>
      <c r="DS284">
        <v>31500</v>
      </c>
      <c r="DT284">
        <v>32000</v>
      </c>
      <c r="DU284">
        <v>31400</v>
      </c>
      <c r="DV284">
        <v>33500</v>
      </c>
      <c r="DW284">
        <v>34500</v>
      </c>
      <c r="DX284">
        <v>33800</v>
      </c>
      <c r="DY284" s="19"/>
      <c r="DZ284" s="19"/>
      <c r="EA284" s="19"/>
      <c r="EB284" s="19"/>
      <c r="ED284" s="31">
        <f t="shared" si="108"/>
        <v>2.4129032258064516E-2</v>
      </c>
      <c r="EE284" s="31">
        <f t="shared" si="109"/>
        <v>2.3117283950617285E-2</v>
      </c>
      <c r="EF284" s="31">
        <f t="shared" si="110"/>
        <v>2.1999999999999999E-2</v>
      </c>
      <c r="EG284" s="31">
        <f t="shared" si="111"/>
        <v>2.032051282051282E-2</v>
      </c>
      <c r="EH284" s="31">
        <f t="shared" si="112"/>
        <v>2.3516129032258064E-2</v>
      </c>
      <c r="EI284" s="31">
        <f t="shared" si="113"/>
        <v>2.0326797385620914E-2</v>
      </c>
      <c r="EJ284" s="31">
        <f t="shared" si="114"/>
        <v>2.3741496598639455E-2</v>
      </c>
      <c r="EK284" s="31">
        <f t="shared" si="115"/>
        <v>1.8695652173913044E-2</v>
      </c>
      <c r="EL284" s="31">
        <f t="shared" si="116"/>
        <v>2.122857142857143E-2</v>
      </c>
      <c r="EM284" s="31">
        <f t="shared" si="117"/>
        <v>2.2538226299694191E-2</v>
      </c>
      <c r="EN284" s="31">
        <f t="shared" si="118"/>
        <v>2.8125000000000001E-2</v>
      </c>
      <c r="EO284" s="31">
        <f t="shared" si="119"/>
        <v>3.9874608150470219E-2</v>
      </c>
      <c r="EP284" s="31">
        <f t="shared" si="120"/>
        <v>5.8000000000000003E-2</v>
      </c>
      <c r="EQ284" s="31">
        <f t="shared" si="121"/>
        <v>5.9898305084745765E-2</v>
      </c>
      <c r="ER284" s="31">
        <f t="shared" si="122"/>
        <v>5.7433333333333336E-2</v>
      </c>
      <c r="ES284" s="31">
        <f t="shared" si="123"/>
        <v>5.4652777777777779E-2</v>
      </c>
      <c r="ET284" s="31">
        <f t="shared" si="124"/>
        <v>5.3286713286713284E-2</v>
      </c>
      <c r="EU284" s="31">
        <f t="shared" si="125"/>
        <v>4.4027303754266209E-2</v>
      </c>
      <c r="EV284" s="31">
        <f t="shared" si="126"/>
        <v>4.2310231023102308E-2</v>
      </c>
      <c r="EW284" s="31">
        <f t="shared" si="127"/>
        <v>4.1204013377926424E-2</v>
      </c>
      <c r="EX284" s="31">
        <f t="shared" si="128"/>
        <v>4.5876623376623377E-2</v>
      </c>
      <c r="EY284" s="31">
        <f t="shared" si="129"/>
        <v>4.3714285714285712E-2</v>
      </c>
      <c r="EZ284" s="31">
        <f t="shared" si="130"/>
        <v>5.2343750000000001E-2</v>
      </c>
      <c r="FA284" s="31">
        <f t="shared" si="131"/>
        <v>5.1815286624203823E-2</v>
      </c>
      <c r="FB284" s="50">
        <f t="shared" si="132"/>
        <v>5.2208955223880596E-2</v>
      </c>
      <c r="FC284" s="50">
        <f t="shared" si="133"/>
        <v>4.7072463768115941E-2</v>
      </c>
      <c r="FD284" s="50">
        <f t="shared" si="134"/>
        <v>4.6893491124260354E-2</v>
      </c>
    </row>
    <row r="285" spans="1:160" ht="15" x14ac:dyDescent="0.25">
      <c r="A285" s="17" t="s">
        <v>329</v>
      </c>
      <c r="B285" s="19">
        <v>656</v>
      </c>
      <c r="C285" s="19">
        <v>678</v>
      </c>
      <c r="D285" s="19">
        <v>647</v>
      </c>
      <c r="E285" s="19">
        <v>662</v>
      </c>
      <c r="F285" s="19">
        <v>697</v>
      </c>
      <c r="G285" s="19">
        <v>734</v>
      </c>
      <c r="H285" s="19">
        <v>777</v>
      </c>
      <c r="I285" s="19">
        <v>827</v>
      </c>
      <c r="J285" s="19">
        <v>869</v>
      </c>
      <c r="K285" s="19">
        <v>934</v>
      </c>
      <c r="L285" s="19">
        <v>851</v>
      </c>
      <c r="M285" s="19">
        <v>810</v>
      </c>
      <c r="N285" s="19">
        <v>819</v>
      </c>
      <c r="O285" s="19">
        <v>863</v>
      </c>
      <c r="P285" s="19">
        <v>834</v>
      </c>
      <c r="Q285" s="19">
        <v>802</v>
      </c>
      <c r="R285" s="19">
        <v>797</v>
      </c>
      <c r="S285" s="19">
        <v>786</v>
      </c>
      <c r="T285" s="19">
        <v>827</v>
      </c>
      <c r="U285" s="19">
        <v>880</v>
      </c>
      <c r="V285" s="19">
        <v>867</v>
      </c>
      <c r="W285" s="19">
        <v>840</v>
      </c>
      <c r="X285" s="19">
        <v>832</v>
      </c>
      <c r="Y285" s="19">
        <v>802</v>
      </c>
      <c r="Z285" s="19">
        <v>752</v>
      </c>
      <c r="AA285" s="19">
        <v>719</v>
      </c>
      <c r="AB285" s="19">
        <v>731</v>
      </c>
      <c r="AC285" s="19">
        <v>722</v>
      </c>
      <c r="AD285" s="19">
        <v>724</v>
      </c>
      <c r="AE285" s="19">
        <v>788</v>
      </c>
      <c r="AF285" s="19">
        <v>791</v>
      </c>
      <c r="AG285" s="19">
        <v>852</v>
      </c>
      <c r="AH285" s="19">
        <v>870</v>
      </c>
      <c r="AI285" s="19">
        <v>846</v>
      </c>
      <c r="AJ285" s="19">
        <v>794</v>
      </c>
      <c r="AK285" s="19">
        <v>786</v>
      </c>
      <c r="AL285" s="19">
        <v>713</v>
      </c>
      <c r="AM285" s="19">
        <v>762</v>
      </c>
      <c r="AN285" s="19">
        <v>806</v>
      </c>
      <c r="AO285" s="19">
        <v>811</v>
      </c>
      <c r="AP285" s="19">
        <v>907</v>
      </c>
      <c r="AQ285" s="19">
        <v>1054</v>
      </c>
      <c r="AR285" s="19">
        <v>1170</v>
      </c>
      <c r="AS285" s="19">
        <v>1241</v>
      </c>
      <c r="AT285" s="19">
        <v>1486</v>
      </c>
      <c r="AU285" s="19">
        <v>1507</v>
      </c>
      <c r="AV285" s="19">
        <v>1544</v>
      </c>
      <c r="AW285" s="19">
        <v>1552</v>
      </c>
      <c r="AX285" s="19">
        <v>1454</v>
      </c>
      <c r="AY285" s="19">
        <v>1418</v>
      </c>
      <c r="AZ285" s="19">
        <v>1457</v>
      </c>
      <c r="BA285" s="19">
        <v>1450</v>
      </c>
      <c r="BB285" s="19">
        <v>1491</v>
      </c>
      <c r="BC285" s="19">
        <v>1492</v>
      </c>
      <c r="BD285" s="19">
        <v>1531</v>
      </c>
      <c r="BE285" s="19">
        <v>1616</v>
      </c>
      <c r="BF285" s="19">
        <v>1612</v>
      </c>
      <c r="BG285" s="19">
        <v>1556</v>
      </c>
      <c r="BH285" s="19">
        <v>1457</v>
      </c>
      <c r="BI285" s="19">
        <v>1393</v>
      </c>
      <c r="BJ285" s="19">
        <v>1342</v>
      </c>
      <c r="BK285" s="19">
        <v>1328</v>
      </c>
      <c r="BL285" s="19">
        <v>1366</v>
      </c>
      <c r="BM285" s="19">
        <v>1347</v>
      </c>
      <c r="BN285" s="19">
        <v>1321</v>
      </c>
      <c r="BO285" s="19">
        <v>1358</v>
      </c>
      <c r="BP285" s="19">
        <v>1416</v>
      </c>
      <c r="BQ285" s="19">
        <v>1442</v>
      </c>
      <c r="BR285" s="19">
        <v>1417</v>
      </c>
      <c r="BS285" s="19">
        <v>1432</v>
      </c>
      <c r="BT285" s="19">
        <v>1380</v>
      </c>
      <c r="BU285" s="19">
        <v>1344</v>
      </c>
      <c r="BV285" s="19">
        <v>1333</v>
      </c>
      <c r="BW285" s="19">
        <v>1382</v>
      </c>
      <c r="BX285" s="19">
        <v>1394</v>
      </c>
      <c r="BY285" s="19">
        <v>1394</v>
      </c>
      <c r="BZ285" s="19">
        <v>1384</v>
      </c>
      <c r="CA285" s="19">
        <v>1399</v>
      </c>
      <c r="CB285" s="19">
        <v>1455</v>
      </c>
      <c r="CC285" s="19">
        <v>1519</v>
      </c>
      <c r="CD285" s="19">
        <v>1562</v>
      </c>
      <c r="CE285" s="19">
        <v>1526</v>
      </c>
      <c r="CF285" s="19">
        <v>1419</v>
      </c>
      <c r="CG285" s="19">
        <v>1417</v>
      </c>
      <c r="CH285" s="49">
        <v>1361</v>
      </c>
      <c r="CI285" s="49">
        <v>1324</v>
      </c>
      <c r="CJ285" s="49">
        <v>1363</v>
      </c>
      <c r="CK285" s="49">
        <v>1352</v>
      </c>
      <c r="CL285" s="49">
        <v>1373</v>
      </c>
      <c r="CM285" s="49">
        <v>1405</v>
      </c>
      <c r="CN285" s="49">
        <v>1460</v>
      </c>
      <c r="CO285" s="17" t="s">
        <v>329</v>
      </c>
      <c r="CT285" t="s">
        <v>330</v>
      </c>
      <c r="CV285" t="s">
        <v>329</v>
      </c>
      <c r="CX285">
        <v>39100</v>
      </c>
      <c r="CY285">
        <v>40900</v>
      </c>
      <c r="CZ285">
        <v>39900</v>
      </c>
      <c r="DA285">
        <v>40400</v>
      </c>
      <c r="DB285">
        <v>40500</v>
      </c>
      <c r="DC285">
        <v>39400</v>
      </c>
      <c r="DD285">
        <v>38700</v>
      </c>
      <c r="DE285">
        <v>38700</v>
      </c>
      <c r="DF285">
        <v>37000</v>
      </c>
      <c r="DG285">
        <v>39700</v>
      </c>
      <c r="DH285">
        <v>38300</v>
      </c>
      <c r="DI285">
        <v>37900</v>
      </c>
      <c r="DJ285">
        <v>37700</v>
      </c>
      <c r="DK285">
        <v>36500</v>
      </c>
      <c r="DL285">
        <v>36900</v>
      </c>
      <c r="DM285">
        <v>37200</v>
      </c>
      <c r="DN285">
        <v>36000</v>
      </c>
      <c r="DO285">
        <v>36200</v>
      </c>
      <c r="DP285">
        <v>37600</v>
      </c>
      <c r="DQ285">
        <v>36700</v>
      </c>
      <c r="DR285">
        <v>37400</v>
      </c>
      <c r="DS285">
        <v>36100</v>
      </c>
      <c r="DT285">
        <v>33800</v>
      </c>
      <c r="DU285">
        <v>33600</v>
      </c>
      <c r="DV285">
        <v>35800</v>
      </c>
      <c r="DW285">
        <v>36000</v>
      </c>
      <c r="DX285">
        <v>36900</v>
      </c>
      <c r="DY285" s="19"/>
      <c r="DZ285" s="19"/>
      <c r="EA285" s="19"/>
      <c r="EB285" s="19"/>
      <c r="ED285" s="31">
        <f t="shared" si="108"/>
        <v>2.3887468030690535E-2</v>
      </c>
      <c r="EE285" s="31">
        <f t="shared" si="109"/>
        <v>2.0024449877750611E-2</v>
      </c>
      <c r="EF285" s="31">
        <f t="shared" si="110"/>
        <v>2.0100250626566417E-2</v>
      </c>
      <c r="EG285" s="31">
        <f t="shared" si="111"/>
        <v>2.0470297029702971E-2</v>
      </c>
      <c r="EH285" s="31">
        <f t="shared" si="112"/>
        <v>2.074074074074074E-2</v>
      </c>
      <c r="EI285" s="31">
        <f t="shared" si="113"/>
        <v>1.9086294416243654E-2</v>
      </c>
      <c r="EJ285" s="31">
        <f t="shared" si="114"/>
        <v>1.8656330749354005E-2</v>
      </c>
      <c r="EK285" s="31">
        <f t="shared" si="115"/>
        <v>2.0439276485788114E-2</v>
      </c>
      <c r="EL285" s="31">
        <f t="shared" si="116"/>
        <v>2.2864864864864866E-2</v>
      </c>
      <c r="EM285" s="31">
        <f t="shared" si="117"/>
        <v>1.7959697732997482E-2</v>
      </c>
      <c r="EN285" s="31">
        <f t="shared" si="118"/>
        <v>2.1174934725848565E-2</v>
      </c>
      <c r="EO285" s="31">
        <f t="shared" si="119"/>
        <v>3.0870712401055409E-2</v>
      </c>
      <c r="EP285" s="31">
        <f t="shared" si="120"/>
        <v>3.9973474801061011E-2</v>
      </c>
      <c r="EQ285" s="31">
        <f t="shared" si="121"/>
        <v>3.9835616438356161E-2</v>
      </c>
      <c r="ER285" s="31">
        <f t="shared" si="122"/>
        <v>3.9295392953929538E-2</v>
      </c>
      <c r="ES285" s="31">
        <f t="shared" si="123"/>
        <v>4.1155913978494621E-2</v>
      </c>
      <c r="ET285" s="31">
        <f t="shared" si="124"/>
        <v>4.3222222222222224E-2</v>
      </c>
      <c r="EU285" s="31">
        <f t="shared" si="125"/>
        <v>3.7071823204419888E-2</v>
      </c>
      <c r="EV285" s="31">
        <f t="shared" si="126"/>
        <v>3.5824468085106385E-2</v>
      </c>
      <c r="EW285" s="31">
        <f t="shared" si="127"/>
        <v>3.8583106267029973E-2</v>
      </c>
      <c r="EX285" s="31">
        <f t="shared" si="128"/>
        <v>3.8288770053475939E-2</v>
      </c>
      <c r="EY285" s="31">
        <f t="shared" si="129"/>
        <v>3.6925207756232689E-2</v>
      </c>
      <c r="EZ285" s="31">
        <f t="shared" si="130"/>
        <v>4.124260355029586E-2</v>
      </c>
      <c r="FA285" s="31">
        <f t="shared" si="131"/>
        <v>4.3303571428571427E-2</v>
      </c>
      <c r="FB285" s="50">
        <f t="shared" si="132"/>
        <v>4.2625698324022347E-2</v>
      </c>
      <c r="FC285" s="50">
        <f t="shared" si="133"/>
        <v>3.7805555555555558E-2</v>
      </c>
      <c r="FD285" s="50">
        <f t="shared" si="134"/>
        <v>3.6639566395663958E-2</v>
      </c>
    </row>
    <row r="286" spans="1:160" ht="15" x14ac:dyDescent="0.25">
      <c r="A286" s="17" t="s">
        <v>330</v>
      </c>
      <c r="B286" s="19">
        <v>3662</v>
      </c>
      <c r="C286" s="19">
        <v>3646</v>
      </c>
      <c r="D286" s="19">
        <v>3774</v>
      </c>
      <c r="E286" s="19">
        <v>3902</v>
      </c>
      <c r="F286" s="19">
        <v>3998</v>
      </c>
      <c r="G286" s="19">
        <v>4155</v>
      </c>
      <c r="H286" s="19">
        <v>4493</v>
      </c>
      <c r="I286" s="19">
        <v>4540</v>
      </c>
      <c r="J286" s="19">
        <v>4601</v>
      </c>
      <c r="K286" s="19">
        <v>4737</v>
      </c>
      <c r="L286" s="19">
        <v>4427</v>
      </c>
      <c r="M286" s="19">
        <v>4267</v>
      </c>
      <c r="N286" s="19">
        <v>4220</v>
      </c>
      <c r="O286" s="19">
        <v>4192</v>
      </c>
      <c r="P286" s="19">
        <v>4205</v>
      </c>
      <c r="Q286" s="19">
        <v>4062</v>
      </c>
      <c r="R286" s="19">
        <v>4072</v>
      </c>
      <c r="S286" s="19">
        <v>4003</v>
      </c>
      <c r="T286" s="19">
        <v>3993</v>
      </c>
      <c r="U286" s="19">
        <v>4265</v>
      </c>
      <c r="V286" s="19">
        <v>4350</v>
      </c>
      <c r="W286" s="19">
        <v>4209</v>
      </c>
      <c r="X286" s="19">
        <v>4017</v>
      </c>
      <c r="Y286" s="19">
        <v>3912</v>
      </c>
      <c r="Z286" s="19">
        <v>3785</v>
      </c>
      <c r="AA286" s="19">
        <v>3825</v>
      </c>
      <c r="AB286" s="19">
        <v>3877</v>
      </c>
      <c r="AC286" s="19">
        <v>3798</v>
      </c>
      <c r="AD286" s="19">
        <v>3670</v>
      </c>
      <c r="AE286" s="19">
        <v>3560</v>
      </c>
      <c r="AF286" s="19">
        <v>3566</v>
      </c>
      <c r="AG286" s="19">
        <v>3872</v>
      </c>
      <c r="AH286" s="19">
        <v>3991</v>
      </c>
      <c r="AI286" s="19">
        <v>3943</v>
      </c>
      <c r="AJ286" s="19">
        <v>3948</v>
      </c>
      <c r="AK286" s="19">
        <v>3987</v>
      </c>
      <c r="AL286" s="19">
        <v>3965</v>
      </c>
      <c r="AM286" s="19">
        <v>4201</v>
      </c>
      <c r="AN286" s="19">
        <v>4598</v>
      </c>
      <c r="AO286" s="19">
        <v>4718</v>
      </c>
      <c r="AP286" s="19">
        <v>5014</v>
      </c>
      <c r="AQ286" s="19">
        <v>5599</v>
      </c>
      <c r="AR286" s="19">
        <v>6179</v>
      </c>
      <c r="AS286" s="19">
        <v>6997</v>
      </c>
      <c r="AT286" s="19">
        <v>7994</v>
      </c>
      <c r="AU286" s="19">
        <v>8328</v>
      </c>
      <c r="AV286" s="19">
        <v>8542</v>
      </c>
      <c r="AW286" s="19">
        <v>8632</v>
      </c>
      <c r="AX286" s="19">
        <v>8551</v>
      </c>
      <c r="AY286" s="19">
        <v>8576</v>
      </c>
      <c r="AZ286" s="19">
        <v>8892</v>
      </c>
      <c r="BA286" s="19">
        <v>8849</v>
      </c>
      <c r="BB286" s="19">
        <v>8829</v>
      </c>
      <c r="BC286" s="19">
        <v>8705</v>
      </c>
      <c r="BD286" s="19">
        <v>8687</v>
      </c>
      <c r="BE286" s="19">
        <v>9101</v>
      </c>
      <c r="BF286" s="19">
        <v>9116</v>
      </c>
      <c r="BG286" s="19">
        <v>8767</v>
      </c>
      <c r="BH286" s="19">
        <v>8648</v>
      </c>
      <c r="BI286" s="19">
        <v>8052</v>
      </c>
      <c r="BJ286" s="19">
        <v>7513</v>
      </c>
      <c r="BK286" s="19">
        <v>7311</v>
      </c>
      <c r="BL286" s="19">
        <v>7301</v>
      </c>
      <c r="BM286" s="19">
        <v>7349</v>
      </c>
      <c r="BN286" s="19">
        <v>7263</v>
      </c>
      <c r="BO286" s="19">
        <v>7259</v>
      </c>
      <c r="BP286" s="19">
        <v>7358</v>
      </c>
      <c r="BQ286" s="19">
        <v>7851</v>
      </c>
      <c r="BR286" s="19">
        <v>7917</v>
      </c>
      <c r="BS286" s="19">
        <v>7866</v>
      </c>
      <c r="BT286" s="19">
        <v>7814</v>
      </c>
      <c r="BU286" s="19">
        <v>7904</v>
      </c>
      <c r="BV286" s="19">
        <v>7929</v>
      </c>
      <c r="BW286" s="19">
        <v>8199</v>
      </c>
      <c r="BX286" s="19">
        <v>8302</v>
      </c>
      <c r="BY286" s="19">
        <v>8445</v>
      </c>
      <c r="BZ286" s="19">
        <v>8221</v>
      </c>
      <c r="CA286" s="19">
        <v>8160</v>
      </c>
      <c r="CB286" s="19">
        <v>8251</v>
      </c>
      <c r="CC286" s="19">
        <v>8798</v>
      </c>
      <c r="CD286" s="19">
        <v>8865</v>
      </c>
      <c r="CE286" s="19">
        <v>8827</v>
      </c>
      <c r="CF286" s="19">
        <v>8753</v>
      </c>
      <c r="CG286" s="19">
        <v>8718</v>
      </c>
      <c r="CH286" s="49">
        <v>8485</v>
      </c>
      <c r="CI286" s="49">
        <v>8620</v>
      </c>
      <c r="CJ286" s="49">
        <v>8531</v>
      </c>
      <c r="CK286" s="49">
        <v>8555</v>
      </c>
      <c r="CL286" s="49">
        <v>8505</v>
      </c>
      <c r="CM286" s="49">
        <v>8545</v>
      </c>
      <c r="CN286" s="49">
        <v>8581</v>
      </c>
      <c r="CO286" s="17" t="s">
        <v>330</v>
      </c>
      <c r="CT286" t="s">
        <v>331</v>
      </c>
      <c r="CV286" t="s">
        <v>330</v>
      </c>
      <c r="CX286">
        <v>122100</v>
      </c>
      <c r="CY286">
        <v>120200</v>
      </c>
      <c r="CZ286">
        <v>120600</v>
      </c>
      <c r="DA286">
        <v>121000</v>
      </c>
      <c r="DB286">
        <v>120600</v>
      </c>
      <c r="DC286">
        <v>120100</v>
      </c>
      <c r="DD286">
        <v>119200</v>
      </c>
      <c r="DE286">
        <v>118500</v>
      </c>
      <c r="DF286">
        <v>119500</v>
      </c>
      <c r="DG286">
        <v>119500</v>
      </c>
      <c r="DH286">
        <v>121000</v>
      </c>
      <c r="DI286">
        <v>121700</v>
      </c>
      <c r="DJ286">
        <v>121500</v>
      </c>
      <c r="DK286">
        <v>123100</v>
      </c>
      <c r="DL286">
        <v>121300</v>
      </c>
      <c r="DM286">
        <v>120300</v>
      </c>
      <c r="DN286">
        <v>121200</v>
      </c>
      <c r="DO286">
        <v>122200</v>
      </c>
      <c r="DP286">
        <v>121900</v>
      </c>
      <c r="DQ286">
        <v>121600</v>
      </c>
      <c r="DR286">
        <v>121400</v>
      </c>
      <c r="DS286">
        <v>119300</v>
      </c>
      <c r="DT286">
        <v>119200</v>
      </c>
      <c r="DU286">
        <v>120500</v>
      </c>
      <c r="DV286">
        <v>120000</v>
      </c>
      <c r="DW286">
        <v>121500</v>
      </c>
      <c r="DX286">
        <v>121900</v>
      </c>
      <c r="DY286" s="19"/>
      <c r="DZ286" s="19"/>
      <c r="EA286" s="19"/>
      <c r="EB286" s="19"/>
      <c r="ED286" s="31">
        <f t="shared" si="108"/>
        <v>3.8796068796068797E-2</v>
      </c>
      <c r="EE286" s="31">
        <f t="shared" si="109"/>
        <v>3.5108153078202996E-2</v>
      </c>
      <c r="EF286" s="31">
        <f t="shared" si="110"/>
        <v>3.3681592039800992E-2</v>
      </c>
      <c r="EG286" s="31">
        <f t="shared" si="111"/>
        <v>3.3000000000000002E-2</v>
      </c>
      <c r="EH286" s="31">
        <f t="shared" si="112"/>
        <v>3.490049751243781E-2</v>
      </c>
      <c r="EI286" s="31">
        <f t="shared" si="113"/>
        <v>3.151540383014155E-2</v>
      </c>
      <c r="EJ286" s="31">
        <f t="shared" si="114"/>
        <v>3.1862416107382552E-2</v>
      </c>
      <c r="EK286" s="31">
        <f t="shared" si="115"/>
        <v>3.0092827004219409E-2</v>
      </c>
      <c r="EL286" s="31">
        <f t="shared" si="116"/>
        <v>3.2995815899581588E-2</v>
      </c>
      <c r="EM286" s="31">
        <f t="shared" si="117"/>
        <v>3.317991631799163E-2</v>
      </c>
      <c r="EN286" s="31">
        <f t="shared" si="118"/>
        <v>3.8991735537190084E-2</v>
      </c>
      <c r="EO286" s="31">
        <f t="shared" si="119"/>
        <v>5.0772391125718984E-2</v>
      </c>
      <c r="EP286" s="31">
        <f t="shared" si="120"/>
        <v>6.8543209876543207E-2</v>
      </c>
      <c r="EQ286" s="31">
        <f t="shared" si="121"/>
        <v>6.9463850528025992E-2</v>
      </c>
      <c r="ER286" s="31">
        <f t="shared" si="122"/>
        <v>7.2951360263808745E-2</v>
      </c>
      <c r="ES286" s="31">
        <f t="shared" si="123"/>
        <v>7.2211138819617618E-2</v>
      </c>
      <c r="ET286" s="31">
        <f t="shared" si="124"/>
        <v>7.2334983498349839E-2</v>
      </c>
      <c r="EU286" s="31">
        <f t="shared" si="125"/>
        <v>6.1481178396072013E-2</v>
      </c>
      <c r="EV286" s="31">
        <f t="shared" si="126"/>
        <v>6.0287120590648072E-2</v>
      </c>
      <c r="EW286" s="31">
        <f t="shared" si="127"/>
        <v>6.0509868421052632E-2</v>
      </c>
      <c r="EX286" s="31">
        <f t="shared" si="128"/>
        <v>6.4794069192751241E-2</v>
      </c>
      <c r="EY286" s="31">
        <f t="shared" si="129"/>
        <v>6.646269907795474E-2</v>
      </c>
      <c r="EZ286" s="31">
        <f t="shared" si="130"/>
        <v>7.0847315436241606E-2</v>
      </c>
      <c r="FA286" s="31">
        <f t="shared" si="131"/>
        <v>6.8473029045643147E-2</v>
      </c>
      <c r="FB286" s="50">
        <f t="shared" si="132"/>
        <v>7.3558333333333337E-2</v>
      </c>
      <c r="FC286" s="50">
        <f t="shared" si="133"/>
        <v>6.9835390946502054E-2</v>
      </c>
      <c r="FD286" s="50">
        <f t="shared" si="134"/>
        <v>7.0180475799835926E-2</v>
      </c>
    </row>
    <row r="287" spans="1:160" ht="15" x14ac:dyDescent="0.25">
      <c r="A287" s="17" t="s">
        <v>331</v>
      </c>
      <c r="B287" s="19">
        <v>879</v>
      </c>
      <c r="C287" s="19">
        <v>896</v>
      </c>
      <c r="D287" s="19">
        <v>880</v>
      </c>
      <c r="E287" s="19">
        <v>857</v>
      </c>
      <c r="F287" s="19">
        <v>853</v>
      </c>
      <c r="G287" s="19">
        <v>871</v>
      </c>
      <c r="H287" s="19">
        <v>866</v>
      </c>
      <c r="I287" s="19">
        <v>987</v>
      </c>
      <c r="J287" s="19">
        <v>1042</v>
      </c>
      <c r="K287" s="19">
        <v>1063</v>
      </c>
      <c r="L287" s="19">
        <v>1051</v>
      </c>
      <c r="M287" s="19">
        <v>1072</v>
      </c>
      <c r="N287" s="19">
        <v>1035</v>
      </c>
      <c r="O287" s="19">
        <v>1058</v>
      </c>
      <c r="P287" s="19">
        <v>1070</v>
      </c>
      <c r="Q287" s="19">
        <v>997</v>
      </c>
      <c r="R287" s="19">
        <v>934</v>
      </c>
      <c r="S287" s="19">
        <v>905</v>
      </c>
      <c r="T287" s="19">
        <v>918</v>
      </c>
      <c r="U287" s="19">
        <v>1046</v>
      </c>
      <c r="V287" s="19">
        <v>1101</v>
      </c>
      <c r="W287" s="19">
        <v>1105</v>
      </c>
      <c r="X287" s="19">
        <v>1055</v>
      </c>
      <c r="Y287" s="19">
        <v>1028</v>
      </c>
      <c r="Z287" s="19">
        <v>1013</v>
      </c>
      <c r="AA287" s="19">
        <v>1022</v>
      </c>
      <c r="AB287" s="19">
        <v>1017</v>
      </c>
      <c r="AC287" s="19">
        <v>1016</v>
      </c>
      <c r="AD287" s="19">
        <v>955</v>
      </c>
      <c r="AE287" s="19">
        <v>930</v>
      </c>
      <c r="AF287" s="19">
        <v>957</v>
      </c>
      <c r="AG287" s="19">
        <v>1054</v>
      </c>
      <c r="AH287" s="19">
        <v>1109</v>
      </c>
      <c r="AI287" s="19">
        <v>1101</v>
      </c>
      <c r="AJ287" s="19">
        <v>1085</v>
      </c>
      <c r="AK287" s="19">
        <v>1094</v>
      </c>
      <c r="AL287" s="19">
        <v>1076</v>
      </c>
      <c r="AM287" s="19">
        <v>1126</v>
      </c>
      <c r="AN287" s="19">
        <v>1194</v>
      </c>
      <c r="AO287" s="19">
        <v>1210</v>
      </c>
      <c r="AP287" s="19">
        <v>1221</v>
      </c>
      <c r="AQ287" s="19">
        <v>1272</v>
      </c>
      <c r="AR287" s="19">
        <v>1386</v>
      </c>
      <c r="AS287" s="19">
        <v>1644</v>
      </c>
      <c r="AT287" s="19">
        <v>1989</v>
      </c>
      <c r="AU287" s="19">
        <v>2108</v>
      </c>
      <c r="AV287" s="19">
        <v>2257</v>
      </c>
      <c r="AW287" s="19">
        <v>2244</v>
      </c>
      <c r="AX287" s="19">
        <v>2196</v>
      </c>
      <c r="AY287" s="19">
        <v>2236</v>
      </c>
      <c r="AZ287" s="19">
        <v>2217</v>
      </c>
      <c r="BA287" s="19">
        <v>2165</v>
      </c>
      <c r="BB287" s="19">
        <v>2091</v>
      </c>
      <c r="BC287" s="19">
        <v>1946</v>
      </c>
      <c r="BD287" s="19">
        <v>1901</v>
      </c>
      <c r="BE287" s="19">
        <v>2150</v>
      </c>
      <c r="BF287" s="19">
        <v>2163</v>
      </c>
      <c r="BG287" s="19">
        <v>2116</v>
      </c>
      <c r="BH287" s="19">
        <v>2046</v>
      </c>
      <c r="BI287" s="19">
        <v>1972</v>
      </c>
      <c r="BJ287" s="19">
        <v>1849</v>
      </c>
      <c r="BK287" s="19">
        <v>1852</v>
      </c>
      <c r="BL287" s="19">
        <v>1854</v>
      </c>
      <c r="BM287" s="19">
        <v>1839</v>
      </c>
      <c r="BN287" s="19">
        <v>1712</v>
      </c>
      <c r="BO287" s="19">
        <v>1636</v>
      </c>
      <c r="BP287" s="19">
        <v>1618</v>
      </c>
      <c r="BQ287" s="19">
        <v>1725</v>
      </c>
      <c r="BR287" s="19">
        <v>1765</v>
      </c>
      <c r="BS287" s="19">
        <v>1734</v>
      </c>
      <c r="BT287" s="19">
        <v>1705</v>
      </c>
      <c r="BU287" s="19">
        <v>1665</v>
      </c>
      <c r="BV287" s="19">
        <v>1654</v>
      </c>
      <c r="BW287" s="19">
        <v>1679</v>
      </c>
      <c r="BX287" s="19">
        <v>1692</v>
      </c>
      <c r="BY287" s="19">
        <v>1629</v>
      </c>
      <c r="BZ287" s="19">
        <v>1484</v>
      </c>
      <c r="CA287" s="19">
        <v>1325</v>
      </c>
      <c r="CB287" s="19">
        <v>1348</v>
      </c>
      <c r="CC287" s="19">
        <v>1568</v>
      </c>
      <c r="CD287" s="19">
        <v>1655</v>
      </c>
      <c r="CE287" s="19">
        <v>1594</v>
      </c>
      <c r="CF287" s="19">
        <v>1538</v>
      </c>
      <c r="CG287" s="19">
        <v>1501</v>
      </c>
      <c r="CH287" s="49">
        <v>1438</v>
      </c>
      <c r="CI287" s="49">
        <v>1458</v>
      </c>
      <c r="CJ287" s="49">
        <v>1459</v>
      </c>
      <c r="CK287" s="49">
        <v>1376</v>
      </c>
      <c r="CL287" s="49">
        <v>1363</v>
      </c>
      <c r="CM287" s="49">
        <v>1276</v>
      </c>
      <c r="CN287" s="49">
        <v>1288</v>
      </c>
      <c r="CO287" s="17" t="s">
        <v>331</v>
      </c>
      <c r="CT287" t="s">
        <v>332</v>
      </c>
      <c r="CV287" t="s">
        <v>331</v>
      </c>
      <c r="CX287">
        <v>48300</v>
      </c>
      <c r="CY287">
        <v>48400</v>
      </c>
      <c r="CZ287">
        <v>48100</v>
      </c>
      <c r="DA287">
        <v>46400</v>
      </c>
      <c r="DB287">
        <v>45500</v>
      </c>
      <c r="DC287">
        <v>47300</v>
      </c>
      <c r="DD287">
        <v>48300</v>
      </c>
      <c r="DE287">
        <v>47400</v>
      </c>
      <c r="DF287">
        <v>47100</v>
      </c>
      <c r="DG287">
        <v>45900</v>
      </c>
      <c r="DH287">
        <v>45800</v>
      </c>
      <c r="DI287">
        <v>46800</v>
      </c>
      <c r="DJ287">
        <v>45700</v>
      </c>
      <c r="DK287">
        <v>45900</v>
      </c>
      <c r="DL287">
        <v>45300</v>
      </c>
      <c r="DM287">
        <v>44500</v>
      </c>
      <c r="DN287">
        <v>45800</v>
      </c>
      <c r="DO287">
        <v>43700</v>
      </c>
      <c r="DP287">
        <v>44600</v>
      </c>
      <c r="DQ287">
        <v>45000</v>
      </c>
      <c r="DR287">
        <v>45500</v>
      </c>
      <c r="DS287">
        <v>45900</v>
      </c>
      <c r="DT287">
        <v>45900</v>
      </c>
      <c r="DU287">
        <v>45500</v>
      </c>
      <c r="DV287">
        <v>45800</v>
      </c>
      <c r="DW287">
        <v>47700</v>
      </c>
      <c r="DX287">
        <v>47400</v>
      </c>
      <c r="DY287" s="19"/>
      <c r="DZ287" s="19"/>
      <c r="EA287" s="19"/>
      <c r="EB287" s="19"/>
      <c r="ED287" s="31">
        <f t="shared" si="108"/>
        <v>2.2008281573498965E-2</v>
      </c>
      <c r="EE287" s="31">
        <f t="shared" si="109"/>
        <v>2.1384297520661157E-2</v>
      </c>
      <c r="EF287" s="31">
        <f t="shared" si="110"/>
        <v>2.0727650727650728E-2</v>
      </c>
      <c r="EG287" s="31">
        <f t="shared" si="111"/>
        <v>1.978448275862069E-2</v>
      </c>
      <c r="EH287" s="31">
        <f t="shared" si="112"/>
        <v>2.4285714285714285E-2</v>
      </c>
      <c r="EI287" s="31">
        <f t="shared" si="113"/>
        <v>2.141649048625793E-2</v>
      </c>
      <c r="EJ287" s="31">
        <f t="shared" si="114"/>
        <v>2.10351966873706E-2</v>
      </c>
      <c r="EK287" s="31">
        <f t="shared" si="115"/>
        <v>2.0189873417721518E-2</v>
      </c>
      <c r="EL287" s="31">
        <f t="shared" si="116"/>
        <v>2.3375796178343948E-2</v>
      </c>
      <c r="EM287" s="31">
        <f t="shared" si="117"/>
        <v>2.344226579520697E-2</v>
      </c>
      <c r="EN287" s="31">
        <f t="shared" si="118"/>
        <v>2.6419213973799125E-2</v>
      </c>
      <c r="EO287" s="31">
        <f t="shared" si="119"/>
        <v>2.9615384615384616E-2</v>
      </c>
      <c r="EP287" s="31">
        <f t="shared" si="120"/>
        <v>4.6126914660831513E-2</v>
      </c>
      <c r="EQ287" s="31">
        <f t="shared" si="121"/>
        <v>4.7843137254901962E-2</v>
      </c>
      <c r="ER287" s="31">
        <f t="shared" si="122"/>
        <v>4.7792494481236202E-2</v>
      </c>
      <c r="ES287" s="31">
        <f t="shared" si="123"/>
        <v>4.2719101123595504E-2</v>
      </c>
      <c r="ET287" s="31">
        <f t="shared" si="124"/>
        <v>4.6200873362445417E-2</v>
      </c>
      <c r="EU287" s="31">
        <f t="shared" si="125"/>
        <v>4.231121281464531E-2</v>
      </c>
      <c r="EV287" s="31">
        <f t="shared" si="126"/>
        <v>4.1233183856502244E-2</v>
      </c>
      <c r="EW287" s="31">
        <f t="shared" si="127"/>
        <v>3.5955555555555553E-2</v>
      </c>
      <c r="EX287" s="31">
        <f t="shared" si="128"/>
        <v>3.8109890109890111E-2</v>
      </c>
      <c r="EY287" s="31">
        <f t="shared" si="129"/>
        <v>3.6034858387799566E-2</v>
      </c>
      <c r="EZ287" s="31">
        <f t="shared" si="130"/>
        <v>3.5490196078431374E-2</v>
      </c>
      <c r="FA287" s="31">
        <f t="shared" si="131"/>
        <v>2.9626373626373628E-2</v>
      </c>
      <c r="FB287" s="50">
        <f t="shared" si="132"/>
        <v>3.4803493449781661E-2</v>
      </c>
      <c r="FC287" s="50">
        <f t="shared" si="133"/>
        <v>3.0146750524109013E-2</v>
      </c>
      <c r="FD287" s="50">
        <f t="shared" si="134"/>
        <v>2.9029535864978903E-2</v>
      </c>
    </row>
    <row r="288" spans="1:160" ht="15" x14ac:dyDescent="0.25">
      <c r="A288" s="17" t="s">
        <v>332</v>
      </c>
      <c r="B288" s="19">
        <v>438</v>
      </c>
      <c r="C288" s="19">
        <v>434</v>
      </c>
      <c r="D288" s="19">
        <v>419</v>
      </c>
      <c r="E288" s="19">
        <v>429</v>
      </c>
      <c r="F288" s="19">
        <v>441</v>
      </c>
      <c r="G288" s="19">
        <v>455</v>
      </c>
      <c r="H288" s="19">
        <v>477</v>
      </c>
      <c r="I288" s="19">
        <v>514</v>
      </c>
      <c r="J288" s="19">
        <v>556</v>
      </c>
      <c r="K288" s="19">
        <v>558</v>
      </c>
      <c r="L288" s="19">
        <v>557</v>
      </c>
      <c r="M288" s="19">
        <v>515</v>
      </c>
      <c r="N288" s="19">
        <v>524</v>
      </c>
      <c r="O288" s="19">
        <v>537</v>
      </c>
      <c r="P288" s="19">
        <v>459</v>
      </c>
      <c r="Q288" s="19">
        <v>532</v>
      </c>
      <c r="R288" s="19">
        <v>547</v>
      </c>
      <c r="S288" s="19">
        <v>499</v>
      </c>
      <c r="T288" s="19">
        <v>488</v>
      </c>
      <c r="U288" s="19">
        <v>498</v>
      </c>
      <c r="V288" s="19">
        <v>495</v>
      </c>
      <c r="W288" s="19">
        <v>463</v>
      </c>
      <c r="X288" s="19">
        <v>426</v>
      </c>
      <c r="Y288" s="19">
        <v>417</v>
      </c>
      <c r="Z288" s="19">
        <v>366</v>
      </c>
      <c r="AA288" s="19">
        <v>371</v>
      </c>
      <c r="AB288" s="19">
        <v>375</v>
      </c>
      <c r="AC288" s="19">
        <v>341</v>
      </c>
      <c r="AD288" s="19">
        <v>367</v>
      </c>
      <c r="AE288" s="19">
        <v>348</v>
      </c>
      <c r="AF288" s="19">
        <v>311</v>
      </c>
      <c r="AG288" s="19">
        <v>360</v>
      </c>
      <c r="AH288" s="19">
        <v>352</v>
      </c>
      <c r="AI288" s="19">
        <v>328</v>
      </c>
      <c r="AJ288" s="19">
        <v>343</v>
      </c>
      <c r="AK288" s="19">
        <v>328</v>
      </c>
      <c r="AL288" s="19">
        <v>337</v>
      </c>
      <c r="AM288" s="19">
        <v>366</v>
      </c>
      <c r="AN288" s="19">
        <v>400</v>
      </c>
      <c r="AO288" s="19">
        <v>404</v>
      </c>
      <c r="AP288" s="19">
        <v>450</v>
      </c>
      <c r="AQ288" s="19">
        <v>513</v>
      </c>
      <c r="AR288" s="19">
        <v>568</v>
      </c>
      <c r="AS288" s="19">
        <v>684</v>
      </c>
      <c r="AT288" s="19">
        <v>852</v>
      </c>
      <c r="AU288" s="19">
        <v>953</v>
      </c>
      <c r="AV288" s="19">
        <v>980</v>
      </c>
      <c r="AW288" s="19">
        <v>1010</v>
      </c>
      <c r="AX288" s="19">
        <v>980</v>
      </c>
      <c r="AY288" s="19">
        <v>998</v>
      </c>
      <c r="AZ288" s="19">
        <v>1011</v>
      </c>
      <c r="BA288" s="19">
        <v>999</v>
      </c>
      <c r="BB288" s="19">
        <v>995</v>
      </c>
      <c r="BC288" s="19">
        <v>964</v>
      </c>
      <c r="BD288" s="19">
        <v>995</v>
      </c>
      <c r="BE288" s="19">
        <v>1088</v>
      </c>
      <c r="BF288" s="19">
        <v>1109</v>
      </c>
      <c r="BG288" s="19">
        <v>1045</v>
      </c>
      <c r="BH288" s="19">
        <v>981</v>
      </c>
      <c r="BI288" s="19">
        <v>911</v>
      </c>
      <c r="BJ288" s="19">
        <v>860</v>
      </c>
      <c r="BK288" s="19">
        <v>842</v>
      </c>
      <c r="BL288" s="19">
        <v>858</v>
      </c>
      <c r="BM288" s="19">
        <v>871</v>
      </c>
      <c r="BN288" s="19">
        <v>874</v>
      </c>
      <c r="BO288" s="19">
        <v>876</v>
      </c>
      <c r="BP288" s="19">
        <v>858</v>
      </c>
      <c r="BQ288" s="19">
        <v>873</v>
      </c>
      <c r="BR288" s="19">
        <v>936</v>
      </c>
      <c r="BS288" s="19">
        <v>933</v>
      </c>
      <c r="BT288" s="19">
        <v>927</v>
      </c>
      <c r="BU288" s="19">
        <v>913</v>
      </c>
      <c r="BV288" s="19">
        <v>884</v>
      </c>
      <c r="BW288" s="19">
        <v>886</v>
      </c>
      <c r="BX288" s="19">
        <v>915</v>
      </c>
      <c r="BY288" s="19">
        <v>901</v>
      </c>
      <c r="BZ288" s="19">
        <v>890</v>
      </c>
      <c r="CA288" s="19">
        <v>829</v>
      </c>
      <c r="CB288" s="19">
        <v>853</v>
      </c>
      <c r="CC288" s="19">
        <v>910</v>
      </c>
      <c r="CD288" s="19">
        <v>930</v>
      </c>
      <c r="CE288" s="19">
        <v>930</v>
      </c>
      <c r="CF288" s="19">
        <v>850</v>
      </c>
      <c r="CG288" s="19">
        <v>850</v>
      </c>
      <c r="CH288" s="49">
        <v>859</v>
      </c>
      <c r="CI288" s="49">
        <v>819</v>
      </c>
      <c r="CJ288" s="49">
        <v>825</v>
      </c>
      <c r="CK288" s="49">
        <v>813</v>
      </c>
      <c r="CL288" s="49">
        <v>789</v>
      </c>
      <c r="CM288" s="49">
        <v>776</v>
      </c>
      <c r="CN288" s="49">
        <v>777</v>
      </c>
      <c r="CO288" s="17" t="s">
        <v>332</v>
      </c>
      <c r="CT288" t="s">
        <v>333</v>
      </c>
      <c r="CV288" t="s">
        <v>332</v>
      </c>
      <c r="CX288">
        <v>42400</v>
      </c>
      <c r="CY288">
        <v>42700</v>
      </c>
      <c r="CZ288">
        <v>43100</v>
      </c>
      <c r="DA288">
        <v>45000</v>
      </c>
      <c r="DB288">
        <v>46000</v>
      </c>
      <c r="DC288">
        <v>46600</v>
      </c>
      <c r="DD288">
        <v>46600</v>
      </c>
      <c r="DE288">
        <v>46600</v>
      </c>
      <c r="DF288">
        <v>47100</v>
      </c>
      <c r="DG288">
        <v>43800</v>
      </c>
      <c r="DH288">
        <v>42600</v>
      </c>
      <c r="DI288">
        <v>41500</v>
      </c>
      <c r="DJ288">
        <v>39200</v>
      </c>
      <c r="DK288">
        <v>43400</v>
      </c>
      <c r="DL288">
        <v>44500</v>
      </c>
      <c r="DM288">
        <v>46400</v>
      </c>
      <c r="DN288">
        <v>47200</v>
      </c>
      <c r="DO288">
        <v>44400</v>
      </c>
      <c r="DP288">
        <v>43500</v>
      </c>
      <c r="DQ288">
        <v>43900</v>
      </c>
      <c r="DR288">
        <v>47000</v>
      </c>
      <c r="DS288">
        <v>45400</v>
      </c>
      <c r="DT288">
        <v>45800</v>
      </c>
      <c r="DU288">
        <v>46200</v>
      </c>
      <c r="DV288">
        <v>47300</v>
      </c>
      <c r="DW288">
        <v>49700</v>
      </c>
      <c r="DX288">
        <v>48800</v>
      </c>
      <c r="DY288" s="19"/>
      <c r="DZ288" s="19"/>
      <c r="EA288" s="19"/>
      <c r="EB288" s="19"/>
      <c r="ED288" s="31">
        <f t="shared" si="108"/>
        <v>1.3160377358490566E-2</v>
      </c>
      <c r="EE288" s="31">
        <f t="shared" si="109"/>
        <v>1.2271662763466043E-2</v>
      </c>
      <c r="EF288" s="31">
        <f t="shared" si="110"/>
        <v>1.2343387470997679E-2</v>
      </c>
      <c r="EG288" s="31">
        <f t="shared" si="111"/>
        <v>1.0844444444444445E-2</v>
      </c>
      <c r="EH288" s="31">
        <f t="shared" si="112"/>
        <v>1.0065217391304348E-2</v>
      </c>
      <c r="EI288" s="31">
        <f t="shared" si="113"/>
        <v>7.8540772532188843E-3</v>
      </c>
      <c r="EJ288" s="31">
        <f t="shared" si="114"/>
        <v>7.3175965665236049E-3</v>
      </c>
      <c r="EK288" s="31">
        <f t="shared" si="115"/>
        <v>6.6738197424892707E-3</v>
      </c>
      <c r="EL288" s="31">
        <f t="shared" si="116"/>
        <v>6.9639065817409763E-3</v>
      </c>
      <c r="EM288" s="31">
        <f t="shared" si="117"/>
        <v>7.6940639269406389E-3</v>
      </c>
      <c r="EN288" s="31">
        <f t="shared" si="118"/>
        <v>9.4835680751173702E-3</v>
      </c>
      <c r="EO288" s="31">
        <f t="shared" si="119"/>
        <v>1.3686746987951807E-2</v>
      </c>
      <c r="EP288" s="31">
        <f t="shared" si="120"/>
        <v>2.4311224489795918E-2</v>
      </c>
      <c r="EQ288" s="31">
        <f t="shared" si="121"/>
        <v>2.2580645161290321E-2</v>
      </c>
      <c r="ER288" s="31">
        <f t="shared" si="122"/>
        <v>2.244943820224719E-2</v>
      </c>
      <c r="ES288" s="31">
        <f t="shared" si="123"/>
        <v>2.1443965517241381E-2</v>
      </c>
      <c r="ET288" s="31">
        <f t="shared" si="124"/>
        <v>2.2139830508474578E-2</v>
      </c>
      <c r="EU288" s="31">
        <f t="shared" si="125"/>
        <v>1.9369369369369369E-2</v>
      </c>
      <c r="EV288" s="31">
        <f t="shared" si="126"/>
        <v>2.0022988505747127E-2</v>
      </c>
      <c r="EW288" s="31">
        <f t="shared" si="127"/>
        <v>1.9544419134396356E-2</v>
      </c>
      <c r="EX288" s="31">
        <f t="shared" si="128"/>
        <v>1.9851063829787234E-2</v>
      </c>
      <c r="EY288" s="31">
        <f t="shared" si="129"/>
        <v>1.947136563876652E-2</v>
      </c>
      <c r="EZ288" s="31">
        <f t="shared" si="130"/>
        <v>1.9672489082969431E-2</v>
      </c>
      <c r="FA288" s="31">
        <f t="shared" si="131"/>
        <v>1.8463203463203463E-2</v>
      </c>
      <c r="FB288" s="50">
        <f t="shared" si="132"/>
        <v>1.9661733615221989E-2</v>
      </c>
      <c r="FC288" s="50">
        <f t="shared" si="133"/>
        <v>1.7283702213279677E-2</v>
      </c>
      <c r="FD288" s="50">
        <f t="shared" si="134"/>
        <v>1.6659836065573769E-2</v>
      </c>
    </row>
    <row r="289" spans="1:160" ht="15" x14ac:dyDescent="0.25">
      <c r="A289" s="17" t="s">
        <v>333</v>
      </c>
      <c r="B289" s="19">
        <v>560</v>
      </c>
      <c r="C289" s="19">
        <v>564</v>
      </c>
      <c r="D289" s="19">
        <v>618</v>
      </c>
      <c r="E289" s="19">
        <v>607</v>
      </c>
      <c r="F289" s="19">
        <v>605</v>
      </c>
      <c r="G289" s="19">
        <v>603</v>
      </c>
      <c r="H289" s="19">
        <v>598</v>
      </c>
      <c r="I289" s="19">
        <v>652</v>
      </c>
      <c r="J289" s="19">
        <v>683</v>
      </c>
      <c r="K289" s="19">
        <v>704</v>
      </c>
      <c r="L289" s="19">
        <v>716</v>
      </c>
      <c r="M289" s="19">
        <v>687</v>
      </c>
      <c r="N289" s="19">
        <v>706</v>
      </c>
      <c r="O289" s="19">
        <v>747</v>
      </c>
      <c r="P289" s="19">
        <v>790</v>
      </c>
      <c r="Q289" s="19">
        <v>784</v>
      </c>
      <c r="R289" s="19">
        <v>761</v>
      </c>
      <c r="S289" s="19">
        <v>735</v>
      </c>
      <c r="T289" s="19">
        <v>708</v>
      </c>
      <c r="U289" s="19">
        <v>761</v>
      </c>
      <c r="V289" s="19">
        <v>758</v>
      </c>
      <c r="W289" s="19">
        <v>708</v>
      </c>
      <c r="X289" s="19">
        <v>689</v>
      </c>
      <c r="Y289" s="19">
        <v>688</v>
      </c>
      <c r="Z289" s="19">
        <v>656</v>
      </c>
      <c r="AA289" s="19">
        <v>676</v>
      </c>
      <c r="AB289" s="19">
        <v>681</v>
      </c>
      <c r="AC289" s="19">
        <v>640</v>
      </c>
      <c r="AD289" s="19">
        <v>609</v>
      </c>
      <c r="AE289" s="19">
        <v>590</v>
      </c>
      <c r="AF289" s="19">
        <v>560</v>
      </c>
      <c r="AG289" s="19">
        <v>559</v>
      </c>
      <c r="AH289" s="19">
        <v>613</v>
      </c>
      <c r="AI289" s="19">
        <v>605</v>
      </c>
      <c r="AJ289" s="19">
        <v>652</v>
      </c>
      <c r="AK289" s="19">
        <v>626</v>
      </c>
      <c r="AL289" s="19">
        <v>632</v>
      </c>
      <c r="AM289" s="19">
        <v>712</v>
      </c>
      <c r="AN289" s="19">
        <v>797</v>
      </c>
      <c r="AO289" s="19">
        <v>835</v>
      </c>
      <c r="AP289" s="19">
        <v>880</v>
      </c>
      <c r="AQ289" s="19">
        <v>984</v>
      </c>
      <c r="AR289" s="19">
        <v>1062</v>
      </c>
      <c r="AS289" s="19">
        <v>1195</v>
      </c>
      <c r="AT289" s="19">
        <v>1369</v>
      </c>
      <c r="AU289" s="19">
        <v>1470</v>
      </c>
      <c r="AV289" s="19">
        <v>1527</v>
      </c>
      <c r="AW289" s="19">
        <v>1466</v>
      </c>
      <c r="AX289" s="19">
        <v>1414</v>
      </c>
      <c r="AY289" s="19">
        <v>1493</v>
      </c>
      <c r="AZ289" s="19">
        <v>1520</v>
      </c>
      <c r="BA289" s="19">
        <v>1501</v>
      </c>
      <c r="BB289" s="19">
        <v>1459</v>
      </c>
      <c r="BC289" s="19">
        <v>1424</v>
      </c>
      <c r="BD289" s="19">
        <v>1406</v>
      </c>
      <c r="BE289" s="19">
        <v>1483</v>
      </c>
      <c r="BF289" s="19">
        <v>1515</v>
      </c>
      <c r="BG289" s="19">
        <v>1463</v>
      </c>
      <c r="BH289" s="19">
        <v>1458</v>
      </c>
      <c r="BI289" s="19">
        <v>1365</v>
      </c>
      <c r="BJ289" s="19">
        <v>1305</v>
      </c>
      <c r="BK289" s="19">
        <v>1309</v>
      </c>
      <c r="BL289" s="19">
        <v>1336</v>
      </c>
      <c r="BM289" s="19">
        <v>1316</v>
      </c>
      <c r="BN289" s="19">
        <v>1352</v>
      </c>
      <c r="BO289" s="19">
        <v>1354</v>
      </c>
      <c r="BP289" s="19">
        <v>1374</v>
      </c>
      <c r="BQ289" s="19">
        <v>1414</v>
      </c>
      <c r="BR289" s="19">
        <v>1434</v>
      </c>
      <c r="BS289" s="19">
        <v>1424</v>
      </c>
      <c r="BT289" s="19">
        <v>1415</v>
      </c>
      <c r="BU289" s="19">
        <v>1384</v>
      </c>
      <c r="BV289" s="19">
        <v>1408</v>
      </c>
      <c r="BW289" s="19">
        <v>1512</v>
      </c>
      <c r="BX289" s="19">
        <v>1516</v>
      </c>
      <c r="BY289" s="19">
        <v>1523</v>
      </c>
      <c r="BZ289" s="19">
        <v>1506</v>
      </c>
      <c r="CA289" s="19">
        <v>1519</v>
      </c>
      <c r="CB289" s="19">
        <v>1519</v>
      </c>
      <c r="CC289" s="19">
        <v>1573</v>
      </c>
      <c r="CD289" s="19">
        <v>1584</v>
      </c>
      <c r="CE289" s="19">
        <v>1547</v>
      </c>
      <c r="CF289" s="19">
        <v>1491</v>
      </c>
      <c r="CG289" s="19">
        <v>1431</v>
      </c>
      <c r="CH289" s="49">
        <v>1353</v>
      </c>
      <c r="CI289" s="49">
        <v>1381</v>
      </c>
      <c r="CJ289" s="49">
        <v>1336</v>
      </c>
      <c r="CK289" s="49">
        <v>1378</v>
      </c>
      <c r="CL289" s="49">
        <v>1352</v>
      </c>
      <c r="CM289" s="49">
        <v>1318</v>
      </c>
      <c r="CN289" s="49">
        <v>1343</v>
      </c>
      <c r="CO289" s="17" t="s">
        <v>333</v>
      </c>
      <c r="CT289" t="s">
        <v>334</v>
      </c>
      <c r="CV289" t="s">
        <v>333</v>
      </c>
      <c r="CX289">
        <v>55000</v>
      </c>
      <c r="CY289">
        <v>56800</v>
      </c>
      <c r="CZ289">
        <v>58100</v>
      </c>
      <c r="DA289">
        <v>59200</v>
      </c>
      <c r="DB289">
        <v>57000</v>
      </c>
      <c r="DC289">
        <v>56000</v>
      </c>
      <c r="DD289">
        <v>56800</v>
      </c>
      <c r="DE289">
        <v>56800</v>
      </c>
      <c r="DF289">
        <v>55800</v>
      </c>
      <c r="DG289">
        <v>55700</v>
      </c>
      <c r="DH289">
        <v>55700</v>
      </c>
      <c r="DI289">
        <v>57100</v>
      </c>
      <c r="DJ289">
        <v>58500</v>
      </c>
      <c r="DK289">
        <v>59100</v>
      </c>
      <c r="DL289">
        <v>59900</v>
      </c>
      <c r="DM289">
        <v>58400</v>
      </c>
      <c r="DN289">
        <v>58000</v>
      </c>
      <c r="DO289">
        <v>59800</v>
      </c>
      <c r="DP289">
        <v>58700</v>
      </c>
      <c r="DQ289">
        <v>59600</v>
      </c>
      <c r="DR289">
        <v>57900</v>
      </c>
      <c r="DS289">
        <v>57700</v>
      </c>
      <c r="DT289">
        <v>55800</v>
      </c>
      <c r="DU289">
        <v>54600</v>
      </c>
      <c r="DV289">
        <v>57900</v>
      </c>
      <c r="DW289">
        <v>56700</v>
      </c>
      <c r="DX289">
        <v>56900</v>
      </c>
      <c r="DY289" s="19"/>
      <c r="DZ289" s="19"/>
      <c r="EA289" s="19"/>
      <c r="EB289" s="19"/>
      <c r="ED289" s="31">
        <f t="shared" si="108"/>
        <v>1.2800000000000001E-2</v>
      </c>
      <c r="EE289" s="31">
        <f t="shared" si="109"/>
        <v>1.2429577464788732E-2</v>
      </c>
      <c r="EF289" s="31">
        <f t="shared" si="110"/>
        <v>1.3493975903614458E-2</v>
      </c>
      <c r="EG289" s="31">
        <f t="shared" si="111"/>
        <v>1.1959459459459459E-2</v>
      </c>
      <c r="EH289" s="31">
        <f t="shared" si="112"/>
        <v>1.2421052631578947E-2</v>
      </c>
      <c r="EI289" s="31">
        <f t="shared" si="113"/>
        <v>1.1714285714285714E-2</v>
      </c>
      <c r="EJ289" s="31">
        <f t="shared" si="114"/>
        <v>1.1267605633802818E-2</v>
      </c>
      <c r="EK289" s="31">
        <f t="shared" si="115"/>
        <v>9.8591549295774655E-3</v>
      </c>
      <c r="EL289" s="31">
        <f t="shared" si="116"/>
        <v>1.0842293906810036E-2</v>
      </c>
      <c r="EM289" s="31">
        <f t="shared" si="117"/>
        <v>1.1346499102333932E-2</v>
      </c>
      <c r="EN289" s="31">
        <f t="shared" si="118"/>
        <v>1.4991023339317774E-2</v>
      </c>
      <c r="EO289" s="31">
        <f t="shared" si="119"/>
        <v>1.8598949211908931E-2</v>
      </c>
      <c r="EP289" s="31">
        <f t="shared" si="120"/>
        <v>2.5128205128205128E-2</v>
      </c>
      <c r="EQ289" s="31">
        <f t="shared" si="121"/>
        <v>2.392554991539763E-2</v>
      </c>
      <c r="ER289" s="31">
        <f t="shared" si="122"/>
        <v>2.5058430717863105E-2</v>
      </c>
      <c r="ES289" s="31">
        <f t="shared" si="123"/>
        <v>2.4075342465753425E-2</v>
      </c>
      <c r="ET289" s="31">
        <f t="shared" si="124"/>
        <v>2.5224137931034483E-2</v>
      </c>
      <c r="EU289" s="31">
        <f t="shared" si="125"/>
        <v>2.1822742474916387E-2</v>
      </c>
      <c r="EV289" s="31">
        <f t="shared" si="126"/>
        <v>2.24190800681431E-2</v>
      </c>
      <c r="EW289" s="31">
        <f t="shared" si="127"/>
        <v>2.3053691275167786E-2</v>
      </c>
      <c r="EX289" s="31">
        <f t="shared" si="128"/>
        <v>2.4594127806563039E-2</v>
      </c>
      <c r="EY289" s="31">
        <f t="shared" si="129"/>
        <v>2.440207972270364E-2</v>
      </c>
      <c r="EZ289" s="31">
        <f t="shared" si="130"/>
        <v>2.7293906810035844E-2</v>
      </c>
      <c r="FA289" s="31">
        <f t="shared" si="131"/>
        <v>2.782051282051282E-2</v>
      </c>
      <c r="FB289" s="50">
        <f t="shared" si="132"/>
        <v>2.6718480138169257E-2</v>
      </c>
      <c r="FC289" s="50">
        <f t="shared" si="133"/>
        <v>2.3862433862433863E-2</v>
      </c>
      <c r="FD289" s="50">
        <f t="shared" si="134"/>
        <v>2.421792618629174E-2</v>
      </c>
    </row>
    <row r="290" spans="1:160" ht="15" x14ac:dyDescent="0.25">
      <c r="A290" s="17" t="s">
        <v>334</v>
      </c>
      <c r="B290" s="19">
        <v>751</v>
      </c>
      <c r="C290" s="19">
        <v>700</v>
      </c>
      <c r="D290" s="19">
        <v>710</v>
      </c>
      <c r="E290" s="19">
        <v>717</v>
      </c>
      <c r="F290" s="19">
        <v>730</v>
      </c>
      <c r="G290" s="19">
        <v>738</v>
      </c>
      <c r="H290" s="19">
        <v>756</v>
      </c>
      <c r="I290" s="19">
        <v>808</v>
      </c>
      <c r="J290" s="19">
        <v>867</v>
      </c>
      <c r="K290" s="19">
        <v>839</v>
      </c>
      <c r="L290" s="19">
        <v>830</v>
      </c>
      <c r="M290" s="19">
        <v>769</v>
      </c>
      <c r="N290" s="19">
        <v>754</v>
      </c>
      <c r="O290" s="19">
        <v>779</v>
      </c>
      <c r="P290" s="19">
        <v>798</v>
      </c>
      <c r="Q290" s="19">
        <v>756</v>
      </c>
      <c r="R290" s="19">
        <v>753</v>
      </c>
      <c r="S290" s="19">
        <v>749</v>
      </c>
      <c r="T290" s="19">
        <v>733</v>
      </c>
      <c r="U290" s="19">
        <v>809</v>
      </c>
      <c r="V290" s="19">
        <v>820</v>
      </c>
      <c r="W290" s="19">
        <v>794</v>
      </c>
      <c r="X290" s="19">
        <v>855</v>
      </c>
      <c r="Y290" s="19">
        <v>829</v>
      </c>
      <c r="Z290" s="19">
        <v>785</v>
      </c>
      <c r="AA290" s="19">
        <v>752</v>
      </c>
      <c r="AB290" s="19">
        <v>747</v>
      </c>
      <c r="AC290" s="19">
        <v>668</v>
      </c>
      <c r="AD290" s="19">
        <v>652</v>
      </c>
      <c r="AE290" s="19">
        <v>635</v>
      </c>
      <c r="AF290" s="19">
        <v>602</v>
      </c>
      <c r="AG290" s="19">
        <v>650</v>
      </c>
      <c r="AH290" s="19">
        <v>711</v>
      </c>
      <c r="AI290" s="19">
        <v>726</v>
      </c>
      <c r="AJ290" s="19">
        <v>762</v>
      </c>
      <c r="AK290" s="19">
        <v>741</v>
      </c>
      <c r="AL290" s="19">
        <v>835</v>
      </c>
      <c r="AM290" s="19">
        <v>830</v>
      </c>
      <c r="AN290" s="19">
        <v>888</v>
      </c>
      <c r="AO290" s="19">
        <v>903</v>
      </c>
      <c r="AP290" s="19">
        <v>915</v>
      </c>
      <c r="AQ290" s="19">
        <v>1076</v>
      </c>
      <c r="AR290" s="19">
        <v>1131</v>
      </c>
      <c r="AS290" s="19">
        <v>1339</v>
      </c>
      <c r="AT290" s="19">
        <v>1708</v>
      </c>
      <c r="AU290" s="19">
        <v>1794</v>
      </c>
      <c r="AV290" s="19">
        <v>1833</v>
      </c>
      <c r="AW290" s="19">
        <v>1881</v>
      </c>
      <c r="AX290" s="19">
        <v>1908</v>
      </c>
      <c r="AY290" s="19">
        <v>1904</v>
      </c>
      <c r="AZ290" s="19">
        <v>1919</v>
      </c>
      <c r="BA290" s="19">
        <v>1867</v>
      </c>
      <c r="BB290" s="19">
        <v>1874</v>
      </c>
      <c r="BC290" s="19">
        <v>1887</v>
      </c>
      <c r="BD290" s="19">
        <v>1849</v>
      </c>
      <c r="BE290" s="19">
        <v>1961</v>
      </c>
      <c r="BF290" s="19">
        <v>1880</v>
      </c>
      <c r="BG290" s="19">
        <v>1763</v>
      </c>
      <c r="BH290" s="19">
        <v>1693</v>
      </c>
      <c r="BI290" s="19">
        <v>1615</v>
      </c>
      <c r="BJ290" s="19">
        <v>1497</v>
      </c>
      <c r="BK290" s="19">
        <v>1444</v>
      </c>
      <c r="BL290" s="19">
        <v>1526</v>
      </c>
      <c r="BM290" s="19">
        <v>1522</v>
      </c>
      <c r="BN290" s="19">
        <v>1469</v>
      </c>
      <c r="BO290" s="19">
        <v>1467</v>
      </c>
      <c r="BP290" s="19">
        <v>1538</v>
      </c>
      <c r="BQ290" s="19">
        <v>1632</v>
      </c>
      <c r="BR290" s="19">
        <v>1691</v>
      </c>
      <c r="BS290" s="19">
        <v>1669</v>
      </c>
      <c r="BT290" s="19">
        <v>1748</v>
      </c>
      <c r="BU290" s="19">
        <v>1775</v>
      </c>
      <c r="BV290" s="19">
        <v>1733</v>
      </c>
      <c r="BW290" s="19">
        <v>1703</v>
      </c>
      <c r="BX290" s="19">
        <v>1746</v>
      </c>
      <c r="BY290" s="19">
        <v>1763</v>
      </c>
      <c r="BZ290" s="19">
        <v>1744</v>
      </c>
      <c r="CA290" s="19">
        <v>1637</v>
      </c>
      <c r="CB290" s="19">
        <v>1625</v>
      </c>
      <c r="CC290" s="19">
        <v>1684</v>
      </c>
      <c r="CD290" s="19">
        <v>1757</v>
      </c>
      <c r="CE290" s="19">
        <v>1746</v>
      </c>
      <c r="CF290" s="19">
        <v>1635</v>
      </c>
      <c r="CG290" s="19">
        <v>1582</v>
      </c>
      <c r="CH290" s="49">
        <v>1550</v>
      </c>
      <c r="CI290" s="49">
        <v>1489</v>
      </c>
      <c r="CJ290" s="49">
        <v>1498</v>
      </c>
      <c r="CK290" s="49">
        <v>1490</v>
      </c>
      <c r="CL290" s="49">
        <v>1517</v>
      </c>
      <c r="CM290" s="49">
        <v>1517</v>
      </c>
      <c r="CN290" s="49">
        <v>1503</v>
      </c>
      <c r="CO290" s="17" t="s">
        <v>334</v>
      </c>
      <c r="CT290" t="s">
        <v>335</v>
      </c>
      <c r="CV290" t="s">
        <v>334</v>
      </c>
      <c r="CX290">
        <v>51600</v>
      </c>
      <c r="CY290">
        <v>51400</v>
      </c>
      <c r="CZ290">
        <v>51500</v>
      </c>
      <c r="DA290">
        <v>50800</v>
      </c>
      <c r="DB290">
        <v>49700</v>
      </c>
      <c r="DC290">
        <v>49400</v>
      </c>
      <c r="DD290">
        <v>49600</v>
      </c>
      <c r="DE290">
        <v>49400</v>
      </c>
      <c r="DF290">
        <v>50600</v>
      </c>
      <c r="DG290">
        <v>50400</v>
      </c>
      <c r="DH290">
        <v>49200</v>
      </c>
      <c r="DI290">
        <v>49300</v>
      </c>
      <c r="DJ290">
        <v>50500</v>
      </c>
      <c r="DK290">
        <v>51700</v>
      </c>
      <c r="DL290">
        <v>52700</v>
      </c>
      <c r="DM290">
        <v>53900</v>
      </c>
      <c r="DN290">
        <v>51500</v>
      </c>
      <c r="DO290">
        <v>50800</v>
      </c>
      <c r="DP290">
        <v>49700</v>
      </c>
      <c r="DQ290">
        <v>49800</v>
      </c>
      <c r="DR290">
        <v>49400</v>
      </c>
      <c r="DS290">
        <v>49900</v>
      </c>
      <c r="DT290">
        <v>51000</v>
      </c>
      <c r="DU290">
        <v>51000</v>
      </c>
      <c r="DV290">
        <v>51900</v>
      </c>
      <c r="DW290">
        <v>50600</v>
      </c>
      <c r="DX290">
        <v>48700</v>
      </c>
      <c r="DY290" s="19"/>
      <c r="DZ290" s="19"/>
      <c r="EA290" s="19"/>
      <c r="EB290" s="19"/>
      <c r="ED290" s="31">
        <f t="shared" si="108"/>
        <v>1.625968992248062E-2</v>
      </c>
      <c r="EE290" s="31">
        <f t="shared" si="109"/>
        <v>1.4669260700389104E-2</v>
      </c>
      <c r="EF290" s="31">
        <f t="shared" si="110"/>
        <v>1.4679611650485437E-2</v>
      </c>
      <c r="EG290" s="31">
        <f t="shared" si="111"/>
        <v>1.4429133858267716E-2</v>
      </c>
      <c r="EH290" s="31">
        <f t="shared" si="112"/>
        <v>1.5975855130784707E-2</v>
      </c>
      <c r="EI290" s="31">
        <f t="shared" si="113"/>
        <v>1.589068825910931E-2</v>
      </c>
      <c r="EJ290" s="31">
        <f t="shared" si="114"/>
        <v>1.3467741935483871E-2</v>
      </c>
      <c r="EK290" s="31">
        <f t="shared" si="115"/>
        <v>1.2186234817813765E-2</v>
      </c>
      <c r="EL290" s="31">
        <f t="shared" si="116"/>
        <v>1.4347826086956521E-2</v>
      </c>
      <c r="EM290" s="31">
        <f t="shared" si="117"/>
        <v>1.6567460317460318E-2</v>
      </c>
      <c r="EN290" s="31">
        <f t="shared" si="118"/>
        <v>1.8353658536585365E-2</v>
      </c>
      <c r="EO290" s="31">
        <f t="shared" si="119"/>
        <v>2.2941176470588236E-2</v>
      </c>
      <c r="EP290" s="31">
        <f t="shared" si="120"/>
        <v>3.5524752475247522E-2</v>
      </c>
      <c r="EQ290" s="31">
        <f t="shared" si="121"/>
        <v>3.6905222437137328E-2</v>
      </c>
      <c r="ER290" s="31">
        <f t="shared" si="122"/>
        <v>3.5426944971536999E-2</v>
      </c>
      <c r="ES290" s="31">
        <f t="shared" si="123"/>
        <v>3.4304267161410017E-2</v>
      </c>
      <c r="ET290" s="31">
        <f t="shared" si="124"/>
        <v>3.4233009708737862E-2</v>
      </c>
      <c r="EU290" s="31">
        <f t="shared" si="125"/>
        <v>2.9468503937007874E-2</v>
      </c>
      <c r="EV290" s="31">
        <f t="shared" si="126"/>
        <v>3.0623742454728372E-2</v>
      </c>
      <c r="EW290" s="31">
        <f t="shared" si="127"/>
        <v>3.0883534136546185E-2</v>
      </c>
      <c r="EX290" s="31">
        <f t="shared" si="128"/>
        <v>3.3785425101214572E-2</v>
      </c>
      <c r="EY290" s="31">
        <f t="shared" si="129"/>
        <v>3.4729458917835673E-2</v>
      </c>
      <c r="EZ290" s="31">
        <f t="shared" si="130"/>
        <v>3.456862745098039E-2</v>
      </c>
      <c r="FA290" s="31">
        <f t="shared" si="131"/>
        <v>3.1862745098039214E-2</v>
      </c>
      <c r="FB290" s="50">
        <f t="shared" si="132"/>
        <v>3.3641618497109824E-2</v>
      </c>
      <c r="FC290" s="50">
        <f t="shared" si="133"/>
        <v>3.0632411067193676E-2</v>
      </c>
      <c r="FD290" s="50">
        <f t="shared" si="134"/>
        <v>3.059548254620123E-2</v>
      </c>
    </row>
    <row r="291" spans="1:160" ht="15" x14ac:dyDescent="0.25">
      <c r="A291" s="17" t="s">
        <v>335</v>
      </c>
      <c r="B291" s="19">
        <v>124</v>
      </c>
      <c r="C291" s="19">
        <v>121</v>
      </c>
      <c r="D291" s="19">
        <v>131</v>
      </c>
      <c r="E291" s="19">
        <v>102</v>
      </c>
      <c r="F291" s="19">
        <v>121</v>
      </c>
      <c r="G291" s="19">
        <v>146</v>
      </c>
      <c r="H291" s="19">
        <v>145</v>
      </c>
      <c r="I291" s="19">
        <v>167</v>
      </c>
      <c r="J291" s="19">
        <v>156</v>
      </c>
      <c r="K291" s="19">
        <v>171</v>
      </c>
      <c r="L291" s="19">
        <v>162</v>
      </c>
      <c r="M291" s="19">
        <v>147</v>
      </c>
      <c r="N291" s="19">
        <v>148</v>
      </c>
      <c r="O291" s="19">
        <v>150</v>
      </c>
      <c r="P291" s="19">
        <v>151</v>
      </c>
      <c r="Q291" s="19">
        <v>152</v>
      </c>
      <c r="R291" s="19">
        <v>141</v>
      </c>
      <c r="S291" s="19">
        <v>141</v>
      </c>
      <c r="T291" s="19">
        <v>141</v>
      </c>
      <c r="U291" s="19">
        <v>158</v>
      </c>
      <c r="V291" s="19">
        <v>159</v>
      </c>
      <c r="W291" s="19">
        <v>154</v>
      </c>
      <c r="X291" s="19">
        <v>152</v>
      </c>
      <c r="Y291" s="19">
        <v>133</v>
      </c>
      <c r="Z291" s="19">
        <v>137</v>
      </c>
      <c r="AA291" s="19">
        <v>149</v>
      </c>
      <c r="AB291" s="19">
        <v>154</v>
      </c>
      <c r="AC291" s="19">
        <v>143</v>
      </c>
      <c r="AD291" s="19">
        <v>148</v>
      </c>
      <c r="AE291" s="19">
        <v>142</v>
      </c>
      <c r="AF291" s="19">
        <v>123</v>
      </c>
      <c r="AG291" s="19">
        <v>139</v>
      </c>
      <c r="AH291" s="19">
        <v>156</v>
      </c>
      <c r="AI291" s="19">
        <v>155</v>
      </c>
      <c r="AJ291" s="19">
        <v>141</v>
      </c>
      <c r="AK291" s="19">
        <v>143</v>
      </c>
      <c r="AL291" s="19">
        <v>132</v>
      </c>
      <c r="AM291" s="19">
        <v>151</v>
      </c>
      <c r="AN291" s="19">
        <v>179</v>
      </c>
      <c r="AO291" s="19">
        <v>167</v>
      </c>
      <c r="AP291" s="19">
        <v>170</v>
      </c>
      <c r="AQ291" s="19">
        <v>188</v>
      </c>
      <c r="AR291" s="19">
        <v>223</v>
      </c>
      <c r="AS291" s="19">
        <v>274</v>
      </c>
      <c r="AT291" s="19">
        <v>351</v>
      </c>
      <c r="AU291" s="19">
        <v>373</v>
      </c>
      <c r="AV291" s="19">
        <v>389</v>
      </c>
      <c r="AW291" s="19">
        <v>382</v>
      </c>
      <c r="AX291" s="19">
        <v>392</v>
      </c>
      <c r="AY291" s="19">
        <v>380</v>
      </c>
      <c r="AZ291" s="19">
        <v>397</v>
      </c>
      <c r="BA291" s="19">
        <v>382</v>
      </c>
      <c r="BB291" s="19">
        <v>368</v>
      </c>
      <c r="BC291" s="19">
        <v>378</v>
      </c>
      <c r="BD291" s="19">
        <v>378</v>
      </c>
      <c r="BE291" s="19">
        <v>399</v>
      </c>
      <c r="BF291" s="19">
        <v>403</v>
      </c>
      <c r="BG291" s="19">
        <v>391</v>
      </c>
      <c r="BH291" s="19">
        <v>362</v>
      </c>
      <c r="BI291" s="19">
        <v>342</v>
      </c>
      <c r="BJ291" s="19">
        <v>319</v>
      </c>
      <c r="BK291" s="19">
        <v>328</v>
      </c>
      <c r="BL291" s="19">
        <v>340</v>
      </c>
      <c r="BM291" s="19">
        <v>289</v>
      </c>
      <c r="BN291" s="19">
        <v>274</v>
      </c>
      <c r="BO291" s="19">
        <v>287</v>
      </c>
      <c r="BP291" s="19">
        <v>307</v>
      </c>
      <c r="BQ291" s="19">
        <v>318</v>
      </c>
      <c r="BR291" s="19">
        <v>352</v>
      </c>
      <c r="BS291" s="19">
        <v>321</v>
      </c>
      <c r="BT291" s="19">
        <v>327</v>
      </c>
      <c r="BU291" s="19">
        <v>338</v>
      </c>
      <c r="BV291" s="19">
        <v>322</v>
      </c>
      <c r="BW291" s="19">
        <v>342</v>
      </c>
      <c r="BX291" s="19">
        <v>340</v>
      </c>
      <c r="BY291" s="19">
        <v>329</v>
      </c>
      <c r="BZ291" s="19">
        <v>311</v>
      </c>
      <c r="CA291" s="19">
        <v>310</v>
      </c>
      <c r="CB291" s="19">
        <v>316</v>
      </c>
      <c r="CC291" s="19">
        <v>329</v>
      </c>
      <c r="CD291" s="19">
        <v>333</v>
      </c>
      <c r="CE291" s="19">
        <v>326</v>
      </c>
      <c r="CF291" s="19">
        <v>329</v>
      </c>
      <c r="CG291" s="19">
        <v>324</v>
      </c>
      <c r="CH291" s="49">
        <v>324</v>
      </c>
      <c r="CI291" s="49">
        <v>328</v>
      </c>
      <c r="CJ291" s="49">
        <v>337</v>
      </c>
      <c r="CK291" s="49">
        <v>320</v>
      </c>
      <c r="CL291" s="49">
        <v>321</v>
      </c>
      <c r="CM291" s="49">
        <v>286</v>
      </c>
      <c r="CN291" s="49">
        <v>291</v>
      </c>
      <c r="CO291" s="17" t="s">
        <v>335</v>
      </c>
      <c r="CT291" t="s">
        <v>336</v>
      </c>
      <c r="CV291" t="s">
        <v>335</v>
      </c>
      <c r="CX291">
        <v>18500</v>
      </c>
      <c r="CY291">
        <v>18000</v>
      </c>
      <c r="CZ291">
        <v>17700</v>
      </c>
      <c r="DA291">
        <v>17900</v>
      </c>
      <c r="DB291">
        <v>17500</v>
      </c>
      <c r="DC291">
        <v>17600</v>
      </c>
      <c r="DD291">
        <v>17800</v>
      </c>
      <c r="DE291">
        <v>17400</v>
      </c>
      <c r="DF291">
        <v>17300</v>
      </c>
      <c r="DG291">
        <v>17100</v>
      </c>
      <c r="DH291">
        <v>17000</v>
      </c>
      <c r="DI291">
        <v>16800</v>
      </c>
      <c r="DJ291">
        <v>17100</v>
      </c>
      <c r="DK291">
        <v>17200</v>
      </c>
      <c r="DL291">
        <v>17000</v>
      </c>
      <c r="DM291">
        <v>17500</v>
      </c>
      <c r="DN291">
        <v>17200</v>
      </c>
      <c r="DO291">
        <v>17200</v>
      </c>
      <c r="DP291">
        <v>17200</v>
      </c>
      <c r="DQ291">
        <v>17300</v>
      </c>
      <c r="DR291">
        <v>17400</v>
      </c>
      <c r="DS291">
        <v>17500</v>
      </c>
      <c r="DT291">
        <v>17600</v>
      </c>
      <c r="DU291">
        <v>17600</v>
      </c>
      <c r="DV291">
        <v>17300</v>
      </c>
      <c r="DW291">
        <v>17400</v>
      </c>
      <c r="DX291">
        <v>17600</v>
      </c>
      <c r="DY291" s="19"/>
      <c r="DZ291" s="19"/>
      <c r="EA291" s="19"/>
      <c r="EB291" s="19"/>
      <c r="ED291" s="31">
        <f t="shared" si="108"/>
        <v>9.2432432432432432E-3</v>
      </c>
      <c r="EE291" s="31">
        <f t="shared" si="109"/>
        <v>8.2222222222222228E-3</v>
      </c>
      <c r="EF291" s="31">
        <f t="shared" si="110"/>
        <v>8.5875706214689259E-3</v>
      </c>
      <c r="EG291" s="31">
        <f t="shared" si="111"/>
        <v>7.8770949720670391E-3</v>
      </c>
      <c r="EH291" s="31">
        <f t="shared" si="112"/>
        <v>8.8000000000000005E-3</v>
      </c>
      <c r="EI291" s="31">
        <f t="shared" si="113"/>
        <v>7.7840909090909089E-3</v>
      </c>
      <c r="EJ291" s="31">
        <f t="shared" si="114"/>
        <v>8.0337078651685385E-3</v>
      </c>
      <c r="EK291" s="31">
        <f t="shared" si="115"/>
        <v>7.068965517241379E-3</v>
      </c>
      <c r="EL291" s="31">
        <f t="shared" si="116"/>
        <v>8.959537572254336E-3</v>
      </c>
      <c r="EM291" s="31">
        <f t="shared" si="117"/>
        <v>7.7192982456140355E-3</v>
      </c>
      <c r="EN291" s="31">
        <f t="shared" si="118"/>
        <v>9.8235294117647066E-3</v>
      </c>
      <c r="EO291" s="31">
        <f t="shared" si="119"/>
        <v>1.3273809523809525E-2</v>
      </c>
      <c r="EP291" s="31">
        <f t="shared" si="120"/>
        <v>2.1812865497076023E-2</v>
      </c>
      <c r="EQ291" s="31">
        <f t="shared" si="121"/>
        <v>2.2790697674418603E-2</v>
      </c>
      <c r="ER291" s="31">
        <f t="shared" si="122"/>
        <v>2.2470588235294117E-2</v>
      </c>
      <c r="ES291" s="31">
        <f t="shared" si="123"/>
        <v>2.1600000000000001E-2</v>
      </c>
      <c r="ET291" s="31">
        <f t="shared" si="124"/>
        <v>2.2732558139534884E-2</v>
      </c>
      <c r="EU291" s="31">
        <f t="shared" si="125"/>
        <v>1.8546511627906978E-2</v>
      </c>
      <c r="EV291" s="31">
        <f t="shared" si="126"/>
        <v>1.6802325581395348E-2</v>
      </c>
      <c r="EW291" s="31">
        <f t="shared" si="127"/>
        <v>1.7745664739884395E-2</v>
      </c>
      <c r="EX291" s="31">
        <f t="shared" si="128"/>
        <v>1.8448275862068965E-2</v>
      </c>
      <c r="EY291" s="31">
        <f t="shared" si="129"/>
        <v>1.84E-2</v>
      </c>
      <c r="EZ291" s="31">
        <f t="shared" si="130"/>
        <v>1.8693181818181817E-2</v>
      </c>
      <c r="FA291" s="31">
        <f t="shared" si="131"/>
        <v>1.7954545454545456E-2</v>
      </c>
      <c r="FB291" s="50">
        <f t="shared" si="132"/>
        <v>1.8843930635838151E-2</v>
      </c>
      <c r="FC291" s="50">
        <f t="shared" si="133"/>
        <v>1.8620689655172412E-2</v>
      </c>
      <c r="FD291" s="50">
        <f t="shared" si="134"/>
        <v>1.8181818181818181E-2</v>
      </c>
    </row>
    <row r="292" spans="1:160" ht="15" x14ac:dyDescent="0.25">
      <c r="A292" s="17" t="s">
        <v>336</v>
      </c>
      <c r="B292" s="19">
        <v>277</v>
      </c>
      <c r="C292" s="19">
        <v>285</v>
      </c>
      <c r="D292" s="19">
        <v>309</v>
      </c>
      <c r="E292" s="19">
        <v>311</v>
      </c>
      <c r="F292" s="19">
        <v>299</v>
      </c>
      <c r="G292" s="19">
        <v>321</v>
      </c>
      <c r="H292" s="19">
        <v>346</v>
      </c>
      <c r="I292" s="19">
        <v>389</v>
      </c>
      <c r="J292" s="19">
        <v>403</v>
      </c>
      <c r="K292" s="19">
        <v>406</v>
      </c>
      <c r="L292" s="19">
        <v>378</v>
      </c>
      <c r="M292" s="19">
        <v>338</v>
      </c>
      <c r="N292" s="19">
        <v>329</v>
      </c>
      <c r="O292" s="19">
        <v>345</v>
      </c>
      <c r="P292" s="19">
        <v>341</v>
      </c>
      <c r="Q292" s="19">
        <v>358</v>
      </c>
      <c r="R292" s="19">
        <v>333</v>
      </c>
      <c r="S292" s="19">
        <v>354</v>
      </c>
      <c r="T292" s="19">
        <v>395</v>
      </c>
      <c r="U292" s="19">
        <v>402</v>
      </c>
      <c r="V292" s="19">
        <v>378</v>
      </c>
      <c r="W292" s="19">
        <v>363</v>
      </c>
      <c r="X292" s="19">
        <v>325</v>
      </c>
      <c r="Y292" s="19">
        <v>327</v>
      </c>
      <c r="Z292" s="19">
        <v>302</v>
      </c>
      <c r="AA292" s="19">
        <v>301</v>
      </c>
      <c r="AB292" s="19">
        <v>300</v>
      </c>
      <c r="AC292" s="19">
        <v>298</v>
      </c>
      <c r="AD292" s="19">
        <v>287</v>
      </c>
      <c r="AE292" s="19">
        <v>329</v>
      </c>
      <c r="AF292" s="19">
        <v>339</v>
      </c>
      <c r="AG292" s="19">
        <v>372</v>
      </c>
      <c r="AH292" s="19">
        <v>375</v>
      </c>
      <c r="AI292" s="19">
        <v>327</v>
      </c>
      <c r="AJ292" s="19">
        <v>312</v>
      </c>
      <c r="AK292" s="19">
        <v>281</v>
      </c>
      <c r="AL292" s="19">
        <v>296</v>
      </c>
      <c r="AM292" s="19">
        <v>337</v>
      </c>
      <c r="AN292" s="19">
        <v>366</v>
      </c>
      <c r="AO292" s="19">
        <v>384</v>
      </c>
      <c r="AP292" s="19">
        <v>374</v>
      </c>
      <c r="AQ292" s="19">
        <v>480</v>
      </c>
      <c r="AR292" s="19">
        <v>526</v>
      </c>
      <c r="AS292" s="19">
        <v>582</v>
      </c>
      <c r="AT292" s="19">
        <v>713</v>
      </c>
      <c r="AU292" s="19">
        <v>743</v>
      </c>
      <c r="AV292" s="19">
        <v>732</v>
      </c>
      <c r="AW292" s="19">
        <v>711</v>
      </c>
      <c r="AX292" s="19">
        <v>668</v>
      </c>
      <c r="AY292" s="19">
        <v>656</v>
      </c>
      <c r="AZ292" s="19">
        <v>662</v>
      </c>
      <c r="BA292" s="19">
        <v>639</v>
      </c>
      <c r="BB292" s="19">
        <v>655</v>
      </c>
      <c r="BC292" s="19">
        <v>737</v>
      </c>
      <c r="BD292" s="19">
        <v>790</v>
      </c>
      <c r="BE292" s="19">
        <v>848</v>
      </c>
      <c r="BF292" s="19">
        <v>871</v>
      </c>
      <c r="BG292" s="19">
        <v>814</v>
      </c>
      <c r="BH292" s="19">
        <v>723</v>
      </c>
      <c r="BI292" s="19">
        <v>641</v>
      </c>
      <c r="BJ292" s="19">
        <v>588</v>
      </c>
      <c r="BK292" s="19">
        <v>591</v>
      </c>
      <c r="BL292" s="19">
        <v>615</v>
      </c>
      <c r="BM292" s="19">
        <v>590</v>
      </c>
      <c r="BN292" s="19">
        <v>583</v>
      </c>
      <c r="BO292" s="19">
        <v>626</v>
      </c>
      <c r="BP292" s="19">
        <v>656</v>
      </c>
      <c r="BQ292" s="19">
        <v>694</v>
      </c>
      <c r="BR292" s="19">
        <v>751</v>
      </c>
      <c r="BS292" s="19">
        <v>714</v>
      </c>
      <c r="BT292" s="19">
        <v>653</v>
      </c>
      <c r="BU292" s="19">
        <v>632</v>
      </c>
      <c r="BV292" s="19">
        <v>597</v>
      </c>
      <c r="BW292" s="19">
        <v>590</v>
      </c>
      <c r="BX292" s="19">
        <v>598</v>
      </c>
      <c r="BY292" s="19">
        <v>587</v>
      </c>
      <c r="BZ292" s="19">
        <v>590</v>
      </c>
      <c r="CA292" s="19">
        <v>648</v>
      </c>
      <c r="CB292" s="19">
        <v>672</v>
      </c>
      <c r="CC292" s="19">
        <v>748</v>
      </c>
      <c r="CD292" s="19">
        <v>761</v>
      </c>
      <c r="CE292" s="19">
        <v>763</v>
      </c>
      <c r="CF292" s="19">
        <v>637</v>
      </c>
      <c r="CG292" s="19">
        <v>642</v>
      </c>
      <c r="CH292" s="49">
        <v>594</v>
      </c>
      <c r="CI292" s="49">
        <v>610</v>
      </c>
      <c r="CJ292" s="49">
        <v>666</v>
      </c>
      <c r="CK292" s="49">
        <v>615</v>
      </c>
      <c r="CL292" s="49">
        <v>622</v>
      </c>
      <c r="CM292" s="49">
        <v>641</v>
      </c>
      <c r="CN292" s="49">
        <v>695</v>
      </c>
      <c r="CO292" s="17" t="s">
        <v>336</v>
      </c>
      <c r="CT292" t="s">
        <v>337</v>
      </c>
      <c r="CV292" t="s">
        <v>336</v>
      </c>
      <c r="CX292">
        <v>25700</v>
      </c>
      <c r="CY292">
        <v>26000</v>
      </c>
      <c r="CZ292">
        <v>24900</v>
      </c>
      <c r="DA292">
        <v>24700</v>
      </c>
      <c r="DB292">
        <v>24700</v>
      </c>
      <c r="DC292">
        <v>24700</v>
      </c>
      <c r="DD292">
        <v>25700</v>
      </c>
      <c r="DE292">
        <v>23400</v>
      </c>
      <c r="DF292">
        <v>24600</v>
      </c>
      <c r="DG292">
        <v>24300</v>
      </c>
      <c r="DH292">
        <v>24200</v>
      </c>
      <c r="DI292">
        <v>25000</v>
      </c>
      <c r="DJ292">
        <v>25600</v>
      </c>
      <c r="DK292">
        <v>24000</v>
      </c>
      <c r="DL292">
        <v>25100</v>
      </c>
      <c r="DM292">
        <v>27000</v>
      </c>
      <c r="DN292">
        <v>27900</v>
      </c>
      <c r="DO292">
        <v>28000</v>
      </c>
      <c r="DP292">
        <v>26800</v>
      </c>
      <c r="DQ292">
        <v>26200</v>
      </c>
      <c r="DR292">
        <v>26000</v>
      </c>
      <c r="DS292">
        <v>27200</v>
      </c>
      <c r="DT292">
        <v>27000</v>
      </c>
      <c r="DU292">
        <v>26200</v>
      </c>
      <c r="DV292">
        <v>25500</v>
      </c>
      <c r="DW292">
        <v>25000</v>
      </c>
      <c r="DX292">
        <v>26600</v>
      </c>
      <c r="DY292" s="19"/>
      <c r="DZ292" s="19"/>
      <c r="EA292" s="19"/>
      <c r="EB292" s="19"/>
      <c r="ED292" s="31">
        <f t="shared" si="108"/>
        <v>1.5797665369649806E-2</v>
      </c>
      <c r="EE292" s="31">
        <f t="shared" si="109"/>
        <v>1.2653846153846154E-2</v>
      </c>
      <c r="EF292" s="31">
        <f t="shared" si="110"/>
        <v>1.4377510040160642E-2</v>
      </c>
      <c r="EG292" s="31">
        <f t="shared" si="111"/>
        <v>1.5991902834008098E-2</v>
      </c>
      <c r="EH292" s="31">
        <f t="shared" si="112"/>
        <v>1.4696356275303643E-2</v>
      </c>
      <c r="EI292" s="31">
        <f t="shared" si="113"/>
        <v>1.2226720647773279E-2</v>
      </c>
      <c r="EJ292" s="31">
        <f t="shared" si="114"/>
        <v>1.159533073929961E-2</v>
      </c>
      <c r="EK292" s="31">
        <f t="shared" si="115"/>
        <v>1.4487179487179487E-2</v>
      </c>
      <c r="EL292" s="31">
        <f t="shared" si="116"/>
        <v>1.3292682926829268E-2</v>
      </c>
      <c r="EM292" s="31">
        <f t="shared" si="117"/>
        <v>1.2181069958847737E-2</v>
      </c>
      <c r="EN292" s="31">
        <f t="shared" si="118"/>
        <v>1.5867768595041323E-2</v>
      </c>
      <c r="EO292" s="31">
        <f t="shared" si="119"/>
        <v>2.104E-2</v>
      </c>
      <c r="EP292" s="31">
        <f t="shared" si="120"/>
        <v>2.9023437499999999E-2</v>
      </c>
      <c r="EQ292" s="31">
        <f t="shared" si="121"/>
        <v>2.7833333333333335E-2</v>
      </c>
      <c r="ER292" s="31">
        <f t="shared" si="122"/>
        <v>2.5458167330677291E-2</v>
      </c>
      <c r="ES292" s="31">
        <f t="shared" si="123"/>
        <v>2.9259259259259259E-2</v>
      </c>
      <c r="ET292" s="31">
        <f t="shared" si="124"/>
        <v>2.917562724014337E-2</v>
      </c>
      <c r="EU292" s="31">
        <f t="shared" si="125"/>
        <v>2.1000000000000001E-2</v>
      </c>
      <c r="EV292" s="31">
        <f t="shared" si="126"/>
        <v>2.2014925373134327E-2</v>
      </c>
      <c r="EW292" s="31">
        <f t="shared" si="127"/>
        <v>2.5038167938931297E-2</v>
      </c>
      <c r="EX292" s="31">
        <f t="shared" si="128"/>
        <v>2.7461538461538461E-2</v>
      </c>
      <c r="EY292" s="31">
        <f t="shared" si="129"/>
        <v>2.1948529411764707E-2</v>
      </c>
      <c r="EZ292" s="31">
        <f t="shared" si="130"/>
        <v>2.1740740740740741E-2</v>
      </c>
      <c r="FA292" s="31">
        <f t="shared" si="131"/>
        <v>2.5648854961832061E-2</v>
      </c>
      <c r="FB292" s="50">
        <f t="shared" si="132"/>
        <v>2.9921568627450979E-2</v>
      </c>
      <c r="FC292" s="50">
        <f t="shared" si="133"/>
        <v>2.376E-2</v>
      </c>
      <c r="FD292" s="50">
        <f t="shared" si="134"/>
        <v>2.3120300751879701E-2</v>
      </c>
    </row>
    <row r="293" spans="1:160" ht="15" x14ac:dyDescent="0.25">
      <c r="A293" s="17" t="s">
        <v>337</v>
      </c>
      <c r="B293" s="19">
        <v>3442</v>
      </c>
      <c r="C293" s="19">
        <v>3524</v>
      </c>
      <c r="D293" s="19">
        <v>3598</v>
      </c>
      <c r="E293" s="19">
        <v>3555</v>
      </c>
      <c r="F293" s="19">
        <v>3450</v>
      </c>
      <c r="G293" s="19">
        <v>3484</v>
      </c>
      <c r="H293" s="19">
        <v>3668</v>
      </c>
      <c r="I293" s="19">
        <v>3904</v>
      </c>
      <c r="J293" s="19">
        <v>4100</v>
      </c>
      <c r="K293" s="19">
        <v>4121</v>
      </c>
      <c r="L293" s="19">
        <v>4193</v>
      </c>
      <c r="M293" s="19">
        <v>4150</v>
      </c>
      <c r="N293" s="19">
        <v>4163</v>
      </c>
      <c r="O293" s="19">
        <v>4176</v>
      </c>
      <c r="P293" s="19">
        <v>3713</v>
      </c>
      <c r="Q293" s="19">
        <v>4266</v>
      </c>
      <c r="R293" s="19">
        <v>4131</v>
      </c>
      <c r="S293" s="19">
        <v>4040</v>
      </c>
      <c r="T293" s="19">
        <v>4029</v>
      </c>
      <c r="U293" s="19">
        <v>4279</v>
      </c>
      <c r="V293" s="19">
        <v>4457</v>
      </c>
      <c r="W293" s="19">
        <v>4446</v>
      </c>
      <c r="X293" s="19">
        <v>4256</v>
      </c>
      <c r="Y293" s="19">
        <v>4123</v>
      </c>
      <c r="Z293" s="19">
        <v>4046</v>
      </c>
      <c r="AA293" s="19">
        <v>4106</v>
      </c>
      <c r="AB293" s="19">
        <v>4054</v>
      </c>
      <c r="AC293" s="19">
        <v>3912</v>
      </c>
      <c r="AD293" s="19">
        <v>3699</v>
      </c>
      <c r="AE293" s="19">
        <v>3605</v>
      </c>
      <c r="AF293" s="19">
        <v>3629</v>
      </c>
      <c r="AG293" s="19">
        <v>3823</v>
      </c>
      <c r="AH293" s="19">
        <v>3891</v>
      </c>
      <c r="AI293" s="19">
        <v>3873</v>
      </c>
      <c r="AJ293" s="19">
        <v>3932</v>
      </c>
      <c r="AK293" s="19">
        <v>3881</v>
      </c>
      <c r="AL293" s="19">
        <v>3883</v>
      </c>
      <c r="AM293" s="19">
        <v>4152</v>
      </c>
      <c r="AN293" s="19">
        <v>4386</v>
      </c>
      <c r="AO293" s="19">
        <v>4560</v>
      </c>
      <c r="AP293" s="19">
        <v>4647</v>
      </c>
      <c r="AQ293" s="19">
        <v>4973</v>
      </c>
      <c r="AR293" s="19">
        <v>5384</v>
      </c>
      <c r="AS293" s="19">
        <v>5926</v>
      </c>
      <c r="AT293" s="19">
        <v>6655</v>
      </c>
      <c r="AU293" s="19">
        <v>6987</v>
      </c>
      <c r="AV293" s="19">
        <v>7150</v>
      </c>
      <c r="AW293" s="19">
        <v>7362</v>
      </c>
      <c r="AX293" s="19">
        <v>7291</v>
      </c>
      <c r="AY293" s="19">
        <v>7343</v>
      </c>
      <c r="AZ293" s="19">
        <v>7521</v>
      </c>
      <c r="BA293" s="19">
        <v>7687</v>
      </c>
      <c r="BB293" s="19">
        <v>7793</v>
      </c>
      <c r="BC293" s="19">
        <v>7875</v>
      </c>
      <c r="BD293" s="19">
        <v>7884</v>
      </c>
      <c r="BE293" s="19">
        <v>8223</v>
      </c>
      <c r="BF293" s="19">
        <v>8195</v>
      </c>
      <c r="BG293" s="19">
        <v>7895</v>
      </c>
      <c r="BH293" s="19">
        <v>7705</v>
      </c>
      <c r="BI293" s="19">
        <v>7458</v>
      </c>
      <c r="BJ293" s="19">
        <v>7286</v>
      </c>
      <c r="BK293" s="19">
        <v>7329</v>
      </c>
      <c r="BL293" s="19">
        <v>7348</v>
      </c>
      <c r="BM293" s="19">
        <v>7219</v>
      </c>
      <c r="BN293" s="19">
        <v>7025</v>
      </c>
      <c r="BO293" s="19">
        <v>6930</v>
      </c>
      <c r="BP293" s="19">
        <v>6892</v>
      </c>
      <c r="BQ293" s="19">
        <v>7122</v>
      </c>
      <c r="BR293" s="19">
        <v>7286</v>
      </c>
      <c r="BS293" s="19">
        <v>7150</v>
      </c>
      <c r="BT293" s="19">
        <v>7316</v>
      </c>
      <c r="BU293" s="19">
        <v>7364</v>
      </c>
      <c r="BV293" s="19">
        <v>7335</v>
      </c>
      <c r="BW293" s="19">
        <v>7594</v>
      </c>
      <c r="BX293" s="19">
        <v>7790</v>
      </c>
      <c r="BY293" s="19">
        <v>8014</v>
      </c>
      <c r="BZ293" s="19">
        <v>8012</v>
      </c>
      <c r="CA293" s="19">
        <v>8009</v>
      </c>
      <c r="CB293" s="19">
        <v>8038</v>
      </c>
      <c r="CC293" s="19">
        <v>8406</v>
      </c>
      <c r="CD293" s="19">
        <v>8595</v>
      </c>
      <c r="CE293" s="19">
        <v>8569</v>
      </c>
      <c r="CF293" s="19">
        <v>8403</v>
      </c>
      <c r="CG293" s="19">
        <v>8214</v>
      </c>
      <c r="CH293" s="49">
        <v>8171</v>
      </c>
      <c r="CI293" s="49">
        <v>8249</v>
      </c>
      <c r="CJ293" s="49">
        <v>8259</v>
      </c>
      <c r="CK293" s="49">
        <v>8314</v>
      </c>
      <c r="CL293" s="49">
        <v>8257</v>
      </c>
      <c r="CM293" s="49">
        <v>8157</v>
      </c>
      <c r="CN293" s="49">
        <v>8127</v>
      </c>
      <c r="CO293" s="17" t="s">
        <v>337</v>
      </c>
      <c r="CT293" t="s">
        <v>338</v>
      </c>
      <c r="CV293" t="s">
        <v>337</v>
      </c>
      <c r="CX293">
        <v>104900</v>
      </c>
      <c r="CY293">
        <v>108200</v>
      </c>
      <c r="CZ293">
        <v>108500</v>
      </c>
      <c r="DA293">
        <v>109200</v>
      </c>
      <c r="DB293">
        <v>108900</v>
      </c>
      <c r="DC293">
        <v>108200</v>
      </c>
      <c r="DD293">
        <v>108800</v>
      </c>
      <c r="DE293">
        <v>108500</v>
      </c>
      <c r="DF293">
        <v>109900</v>
      </c>
      <c r="DG293">
        <v>110500</v>
      </c>
      <c r="DH293">
        <v>110500</v>
      </c>
      <c r="DI293">
        <v>108500</v>
      </c>
      <c r="DJ293">
        <v>109100</v>
      </c>
      <c r="DK293">
        <v>108500</v>
      </c>
      <c r="DL293">
        <v>108900</v>
      </c>
      <c r="DM293">
        <v>107400</v>
      </c>
      <c r="DN293">
        <v>108900</v>
      </c>
      <c r="DO293">
        <v>108900</v>
      </c>
      <c r="DP293">
        <v>107800</v>
      </c>
      <c r="DQ293">
        <v>110800</v>
      </c>
      <c r="DR293">
        <v>111300</v>
      </c>
      <c r="DS293">
        <v>113300</v>
      </c>
      <c r="DT293">
        <v>115100</v>
      </c>
      <c r="DU293">
        <v>114900</v>
      </c>
      <c r="DV293">
        <v>114600</v>
      </c>
      <c r="DW293">
        <v>115900</v>
      </c>
      <c r="DX293">
        <v>114700</v>
      </c>
      <c r="DY293" s="19"/>
      <c r="DZ293" s="19"/>
      <c r="EA293" s="19"/>
      <c r="EB293" s="19"/>
      <c r="ED293" s="31">
        <f t="shared" si="108"/>
        <v>3.9285033365109627E-2</v>
      </c>
      <c r="EE293" s="31">
        <f t="shared" si="109"/>
        <v>3.8475046210720884E-2</v>
      </c>
      <c r="EF293" s="31">
        <f t="shared" si="110"/>
        <v>3.9317972350230414E-2</v>
      </c>
      <c r="EG293" s="31">
        <f t="shared" si="111"/>
        <v>3.6895604395604395E-2</v>
      </c>
      <c r="EH293" s="31">
        <f t="shared" si="112"/>
        <v>4.0826446280991732E-2</v>
      </c>
      <c r="EI293" s="31">
        <f t="shared" si="113"/>
        <v>3.7393715341959337E-2</v>
      </c>
      <c r="EJ293" s="31">
        <f t="shared" si="114"/>
        <v>3.5955882352941178E-2</v>
      </c>
      <c r="EK293" s="31">
        <f t="shared" si="115"/>
        <v>3.3447004608294931E-2</v>
      </c>
      <c r="EL293" s="31">
        <f t="shared" si="116"/>
        <v>3.5241128298453141E-2</v>
      </c>
      <c r="EM293" s="31">
        <f t="shared" si="117"/>
        <v>3.5140271493212673E-2</v>
      </c>
      <c r="EN293" s="31">
        <f t="shared" si="118"/>
        <v>4.1266968325791853E-2</v>
      </c>
      <c r="EO293" s="31">
        <f t="shared" si="119"/>
        <v>4.9622119815668206E-2</v>
      </c>
      <c r="EP293" s="31">
        <f t="shared" si="120"/>
        <v>6.4042163153070583E-2</v>
      </c>
      <c r="EQ293" s="31">
        <f t="shared" si="121"/>
        <v>6.7198156682027652E-2</v>
      </c>
      <c r="ER293" s="31">
        <f t="shared" si="122"/>
        <v>7.0587695133149678E-2</v>
      </c>
      <c r="ES293" s="31">
        <f t="shared" si="123"/>
        <v>7.3407821229050277E-2</v>
      </c>
      <c r="ET293" s="31">
        <f t="shared" si="124"/>
        <v>7.2497704315886133E-2</v>
      </c>
      <c r="EU293" s="31">
        <f t="shared" si="125"/>
        <v>6.6905417814508719E-2</v>
      </c>
      <c r="EV293" s="31">
        <f t="shared" si="126"/>
        <v>6.696660482374768E-2</v>
      </c>
      <c r="EW293" s="31">
        <f t="shared" si="127"/>
        <v>6.2202166064981947E-2</v>
      </c>
      <c r="EX293" s="31">
        <f t="shared" si="128"/>
        <v>6.4240790655884991E-2</v>
      </c>
      <c r="EY293" s="31">
        <f t="shared" si="129"/>
        <v>6.4739629302736093E-2</v>
      </c>
      <c r="EZ293" s="31">
        <f t="shared" si="130"/>
        <v>6.9626411815812334E-2</v>
      </c>
      <c r="FA293" s="31">
        <f t="shared" si="131"/>
        <v>6.9956483899042646E-2</v>
      </c>
      <c r="FB293" s="50">
        <f t="shared" si="132"/>
        <v>7.4773123909249561E-2</v>
      </c>
      <c r="FC293" s="50">
        <f t="shared" si="133"/>
        <v>7.0500431406384817E-2</v>
      </c>
      <c r="FD293" s="50">
        <f t="shared" si="134"/>
        <v>7.2484742807323449E-2</v>
      </c>
    </row>
    <row r="294" spans="1:160" ht="15" x14ac:dyDescent="0.25">
      <c r="A294" s="17" t="s">
        <v>338</v>
      </c>
      <c r="B294" s="19">
        <v>7720</v>
      </c>
      <c r="C294" s="19">
        <v>7980</v>
      </c>
      <c r="D294" s="19">
        <v>8166</v>
      </c>
      <c r="E294" s="19">
        <v>8139</v>
      </c>
      <c r="F294" s="19">
        <v>7976</v>
      </c>
      <c r="G294" s="19">
        <v>7915</v>
      </c>
      <c r="H294" s="19">
        <v>8059</v>
      </c>
      <c r="I294" s="19">
        <v>8542</v>
      </c>
      <c r="J294" s="19">
        <v>8798</v>
      </c>
      <c r="K294" s="19">
        <v>8896</v>
      </c>
      <c r="L294" s="19">
        <v>8898</v>
      </c>
      <c r="M294" s="19">
        <v>8744</v>
      </c>
      <c r="N294" s="19">
        <v>8643</v>
      </c>
      <c r="O294" s="19">
        <v>8814</v>
      </c>
      <c r="P294" s="19">
        <v>8956</v>
      </c>
      <c r="Q294" s="19">
        <v>8995</v>
      </c>
      <c r="R294" s="19">
        <v>8683</v>
      </c>
      <c r="S294" s="19">
        <v>8633</v>
      </c>
      <c r="T294" s="19">
        <v>8801</v>
      </c>
      <c r="U294" s="19">
        <v>9044</v>
      </c>
      <c r="V294" s="19">
        <v>9020</v>
      </c>
      <c r="W294" s="19">
        <v>8698</v>
      </c>
      <c r="X294" s="19">
        <v>8376</v>
      </c>
      <c r="Y294" s="19">
        <v>8150</v>
      </c>
      <c r="Z294" s="19">
        <v>7873</v>
      </c>
      <c r="AA294" s="19">
        <v>7824</v>
      </c>
      <c r="AB294" s="19">
        <v>7948</v>
      </c>
      <c r="AC294" s="19">
        <v>7740</v>
      </c>
      <c r="AD294" s="19">
        <v>7551</v>
      </c>
      <c r="AE294" s="19">
        <v>7209</v>
      </c>
      <c r="AF294" s="19">
        <v>7203</v>
      </c>
      <c r="AG294" s="19">
        <v>7437</v>
      </c>
      <c r="AH294" s="19">
        <v>7373</v>
      </c>
      <c r="AI294" s="19">
        <v>7222</v>
      </c>
      <c r="AJ294" s="19">
        <v>7286</v>
      </c>
      <c r="AK294" s="19">
        <v>7298</v>
      </c>
      <c r="AL294" s="19">
        <v>7401</v>
      </c>
      <c r="AM294" s="19">
        <v>7565</v>
      </c>
      <c r="AN294" s="19">
        <v>7933</v>
      </c>
      <c r="AO294" s="19">
        <v>8278</v>
      </c>
      <c r="AP294" s="19">
        <v>8491</v>
      </c>
      <c r="AQ294" s="19">
        <v>8980</v>
      </c>
      <c r="AR294" s="19">
        <v>9836</v>
      </c>
      <c r="AS294" s="19">
        <v>10788</v>
      </c>
      <c r="AT294" s="19">
        <v>11827</v>
      </c>
      <c r="AU294" s="19">
        <v>12304</v>
      </c>
      <c r="AV294" s="19">
        <v>12606</v>
      </c>
      <c r="AW294" s="19">
        <v>12829</v>
      </c>
      <c r="AX294" s="19">
        <v>12888</v>
      </c>
      <c r="AY294" s="19">
        <v>12949</v>
      </c>
      <c r="AZ294" s="19">
        <v>13463</v>
      </c>
      <c r="BA294" s="19">
        <v>13792</v>
      </c>
      <c r="BB294" s="19">
        <v>13713</v>
      </c>
      <c r="BC294" s="19">
        <v>13607</v>
      </c>
      <c r="BD294" s="19">
        <v>13650</v>
      </c>
      <c r="BE294" s="19">
        <v>13969</v>
      </c>
      <c r="BF294" s="19">
        <v>13931</v>
      </c>
      <c r="BG294" s="19">
        <v>13490</v>
      </c>
      <c r="BH294" s="19">
        <v>13138</v>
      </c>
      <c r="BI294" s="19">
        <v>12682</v>
      </c>
      <c r="BJ294" s="19">
        <v>12287</v>
      </c>
      <c r="BK294" s="19">
        <v>12192</v>
      </c>
      <c r="BL294" s="19">
        <v>12201</v>
      </c>
      <c r="BM294" s="19">
        <v>12268</v>
      </c>
      <c r="BN294" s="19">
        <v>12078</v>
      </c>
      <c r="BO294" s="19">
        <v>12132</v>
      </c>
      <c r="BP294" s="19">
        <v>12413</v>
      </c>
      <c r="BQ294" s="19">
        <v>12871</v>
      </c>
      <c r="BR294" s="19">
        <v>12976</v>
      </c>
      <c r="BS294" s="19">
        <v>12978</v>
      </c>
      <c r="BT294" s="19">
        <v>13256</v>
      </c>
      <c r="BU294" s="19">
        <v>13283</v>
      </c>
      <c r="BV294" s="19">
        <v>13240</v>
      </c>
      <c r="BW294" s="19">
        <v>13560</v>
      </c>
      <c r="BX294" s="19">
        <v>13696</v>
      </c>
      <c r="BY294" s="19">
        <v>13703</v>
      </c>
      <c r="BZ294" s="19">
        <v>13676</v>
      </c>
      <c r="CA294" s="19">
        <v>13497</v>
      </c>
      <c r="CB294" s="19">
        <v>13478</v>
      </c>
      <c r="CC294" s="19">
        <v>13884</v>
      </c>
      <c r="CD294" s="19">
        <v>14146</v>
      </c>
      <c r="CE294" s="19">
        <v>14081</v>
      </c>
      <c r="CF294" s="19">
        <v>13810</v>
      </c>
      <c r="CG294" s="19">
        <v>13715</v>
      </c>
      <c r="CH294" s="49">
        <v>13608</v>
      </c>
      <c r="CI294" s="49">
        <v>13647</v>
      </c>
      <c r="CJ294" s="49">
        <v>13805</v>
      </c>
      <c r="CK294" s="49">
        <v>13790</v>
      </c>
      <c r="CL294" s="49">
        <v>13714</v>
      </c>
      <c r="CM294" s="49">
        <v>13586</v>
      </c>
      <c r="CN294" s="49">
        <v>13346</v>
      </c>
      <c r="CO294" s="17" t="s">
        <v>338</v>
      </c>
      <c r="CT294" t="s">
        <v>339</v>
      </c>
      <c r="CV294" t="s">
        <v>338</v>
      </c>
      <c r="CX294">
        <v>125600</v>
      </c>
      <c r="CY294">
        <v>125300</v>
      </c>
      <c r="CZ294">
        <v>125300</v>
      </c>
      <c r="DA294">
        <v>126700</v>
      </c>
      <c r="DB294">
        <v>124500</v>
      </c>
      <c r="DC294">
        <v>126100</v>
      </c>
      <c r="DD294">
        <v>128700</v>
      </c>
      <c r="DE294">
        <v>125900</v>
      </c>
      <c r="DF294">
        <v>128300</v>
      </c>
      <c r="DG294">
        <v>127100</v>
      </c>
      <c r="DH294">
        <v>125300</v>
      </c>
      <c r="DI294">
        <v>127000</v>
      </c>
      <c r="DJ294">
        <v>126200</v>
      </c>
      <c r="DK294">
        <v>128300</v>
      </c>
      <c r="DL294">
        <v>129300</v>
      </c>
      <c r="DM294">
        <v>130000</v>
      </c>
      <c r="DN294">
        <v>130800</v>
      </c>
      <c r="DO294">
        <v>129400</v>
      </c>
      <c r="DP294">
        <v>126600</v>
      </c>
      <c r="DQ294">
        <v>127800</v>
      </c>
      <c r="DR294">
        <v>130100</v>
      </c>
      <c r="DS294">
        <v>126900</v>
      </c>
      <c r="DT294">
        <v>131900</v>
      </c>
      <c r="DU294">
        <v>133400</v>
      </c>
      <c r="DV294">
        <v>135000</v>
      </c>
      <c r="DW294">
        <v>135800</v>
      </c>
      <c r="DX294">
        <v>137300</v>
      </c>
      <c r="DY294" s="19"/>
      <c r="DZ294" s="19"/>
      <c r="EA294" s="19"/>
      <c r="EB294" s="19"/>
      <c r="ED294" s="31">
        <f t="shared" si="108"/>
        <v>7.0828025477707002E-2</v>
      </c>
      <c r="EE294" s="31">
        <f t="shared" si="109"/>
        <v>6.8978451715881878E-2</v>
      </c>
      <c r="EF294" s="31">
        <f t="shared" si="110"/>
        <v>7.1787709497206698E-2</v>
      </c>
      <c r="EG294" s="31">
        <f t="shared" si="111"/>
        <v>6.9463299131807418E-2</v>
      </c>
      <c r="EH294" s="31">
        <f t="shared" si="112"/>
        <v>6.9863453815261045E-2</v>
      </c>
      <c r="EI294" s="31">
        <f t="shared" si="113"/>
        <v>6.2434575733544807E-2</v>
      </c>
      <c r="EJ294" s="31">
        <f t="shared" si="114"/>
        <v>6.0139860139860141E-2</v>
      </c>
      <c r="EK294" s="31">
        <f t="shared" si="115"/>
        <v>5.721207307386815E-2</v>
      </c>
      <c r="EL294" s="31">
        <f t="shared" si="116"/>
        <v>5.628994544037412E-2</v>
      </c>
      <c r="EM294" s="31">
        <f t="shared" si="117"/>
        <v>5.8229740361919746E-2</v>
      </c>
      <c r="EN294" s="31">
        <f t="shared" si="118"/>
        <v>6.606544293695131E-2</v>
      </c>
      <c r="EO294" s="31">
        <f t="shared" si="119"/>
        <v>7.74488188976378E-2</v>
      </c>
      <c r="EP294" s="31">
        <f t="shared" si="120"/>
        <v>9.7496038034865298E-2</v>
      </c>
      <c r="EQ294" s="31">
        <f t="shared" si="121"/>
        <v>0.10045206547155106</v>
      </c>
      <c r="ER294" s="31">
        <f t="shared" si="122"/>
        <v>0.10666666666666667</v>
      </c>
      <c r="ES294" s="31">
        <f t="shared" si="123"/>
        <v>0.105</v>
      </c>
      <c r="ET294" s="31">
        <f t="shared" si="124"/>
        <v>0.10313455657492354</v>
      </c>
      <c r="EU294" s="31">
        <f t="shared" si="125"/>
        <v>9.4953632148377126E-2</v>
      </c>
      <c r="EV294" s="31">
        <f t="shared" si="126"/>
        <v>9.6903633491311217E-2</v>
      </c>
      <c r="EW294" s="31">
        <f t="shared" si="127"/>
        <v>9.7128325508607199E-2</v>
      </c>
      <c r="EX294" s="31">
        <f t="shared" si="128"/>
        <v>9.9754035357417364E-2</v>
      </c>
      <c r="EY294" s="31">
        <f t="shared" si="129"/>
        <v>0.10433412135539795</v>
      </c>
      <c r="EZ294" s="31">
        <f t="shared" si="130"/>
        <v>0.10388931008339651</v>
      </c>
      <c r="FA294" s="31">
        <f t="shared" si="131"/>
        <v>0.10103448275862069</v>
      </c>
      <c r="FB294" s="50">
        <f t="shared" si="132"/>
        <v>0.1043037037037037</v>
      </c>
      <c r="FC294" s="50">
        <f t="shared" si="133"/>
        <v>0.1002061855670103</v>
      </c>
      <c r="FD294" s="50">
        <f t="shared" si="134"/>
        <v>0.10043699927166788</v>
      </c>
    </row>
    <row r="295" spans="1:160" ht="15" x14ac:dyDescent="0.25">
      <c r="A295" s="17" t="s">
        <v>339</v>
      </c>
      <c r="B295" s="19">
        <v>1330</v>
      </c>
      <c r="C295" s="19">
        <v>1320</v>
      </c>
      <c r="D295" s="19">
        <v>1320</v>
      </c>
      <c r="E295" s="19">
        <v>1345</v>
      </c>
      <c r="F295" s="19">
        <v>1503</v>
      </c>
      <c r="G295" s="19">
        <v>1672</v>
      </c>
      <c r="H295" s="19">
        <v>1859</v>
      </c>
      <c r="I295" s="19">
        <v>2057</v>
      </c>
      <c r="J295" s="19">
        <v>1976</v>
      </c>
      <c r="K295" s="19">
        <v>1978</v>
      </c>
      <c r="L295" s="19">
        <v>1796</v>
      </c>
      <c r="M295" s="19">
        <v>1711</v>
      </c>
      <c r="N295" s="19">
        <v>1689</v>
      </c>
      <c r="O295" s="19">
        <v>1715</v>
      </c>
      <c r="P295" s="19">
        <v>1647</v>
      </c>
      <c r="Q295" s="19">
        <v>1717</v>
      </c>
      <c r="R295" s="19">
        <v>1791</v>
      </c>
      <c r="S295" s="19">
        <v>1839</v>
      </c>
      <c r="T295" s="19">
        <v>2053</v>
      </c>
      <c r="U295" s="19">
        <v>2136</v>
      </c>
      <c r="V295" s="19">
        <v>2145</v>
      </c>
      <c r="W295" s="19">
        <v>2010</v>
      </c>
      <c r="X295" s="19">
        <v>1697</v>
      </c>
      <c r="Y295" s="19">
        <v>1595</v>
      </c>
      <c r="Z295" s="19">
        <v>1469</v>
      </c>
      <c r="AA295" s="19">
        <v>1510</v>
      </c>
      <c r="AB295" s="19">
        <v>1531</v>
      </c>
      <c r="AC295" s="19">
        <v>1567</v>
      </c>
      <c r="AD295" s="19">
        <v>1529</v>
      </c>
      <c r="AE295" s="19">
        <v>1607</v>
      </c>
      <c r="AF295" s="19">
        <v>1732</v>
      </c>
      <c r="AG295" s="19">
        <v>1855</v>
      </c>
      <c r="AH295" s="19">
        <v>1891</v>
      </c>
      <c r="AI295" s="19">
        <v>1686</v>
      </c>
      <c r="AJ295" s="19">
        <v>1610</v>
      </c>
      <c r="AK295" s="19">
        <v>1553</v>
      </c>
      <c r="AL295" s="19">
        <v>1490</v>
      </c>
      <c r="AM295" s="19">
        <v>1589</v>
      </c>
      <c r="AN295" s="19">
        <v>1616</v>
      </c>
      <c r="AO295" s="19">
        <v>1631</v>
      </c>
      <c r="AP295" s="19">
        <v>1750</v>
      </c>
      <c r="AQ295" s="19">
        <v>2023</v>
      </c>
      <c r="AR295" s="19">
        <v>2383</v>
      </c>
      <c r="AS295" s="19">
        <v>2637</v>
      </c>
      <c r="AT295" s="19">
        <v>3048</v>
      </c>
      <c r="AU295" s="19">
        <v>2934</v>
      </c>
      <c r="AV295" s="19">
        <v>2757</v>
      </c>
      <c r="AW295" s="19">
        <v>2668</v>
      </c>
      <c r="AX295" s="19">
        <v>2536</v>
      </c>
      <c r="AY295" s="19">
        <v>2478</v>
      </c>
      <c r="AZ295" s="19">
        <v>2439</v>
      </c>
      <c r="BA295" s="19">
        <v>2502</v>
      </c>
      <c r="BB295" s="19">
        <v>2717</v>
      </c>
      <c r="BC295" s="19">
        <v>3028</v>
      </c>
      <c r="BD295" s="19">
        <v>3213</v>
      </c>
      <c r="BE295" s="19">
        <v>3435</v>
      </c>
      <c r="BF295" s="19">
        <v>3453</v>
      </c>
      <c r="BG295" s="19">
        <v>3231</v>
      </c>
      <c r="BH295" s="19">
        <v>2929</v>
      </c>
      <c r="BI295" s="19">
        <v>2723</v>
      </c>
      <c r="BJ295" s="19">
        <v>2546</v>
      </c>
      <c r="BK295" s="19">
        <v>2460</v>
      </c>
      <c r="BL295" s="19">
        <v>2432</v>
      </c>
      <c r="BM295" s="19">
        <v>2338</v>
      </c>
      <c r="BN295" s="19">
        <v>2395</v>
      </c>
      <c r="BO295" s="19">
        <v>2681</v>
      </c>
      <c r="BP295" s="19">
        <v>2853</v>
      </c>
      <c r="BQ295" s="19">
        <v>3039</v>
      </c>
      <c r="BR295" s="19">
        <v>3088</v>
      </c>
      <c r="BS295" s="19">
        <v>2893</v>
      </c>
      <c r="BT295" s="19">
        <v>2506</v>
      </c>
      <c r="BU295" s="19">
        <v>2435</v>
      </c>
      <c r="BV295" s="19">
        <v>2402</v>
      </c>
      <c r="BW295" s="19">
        <v>2532</v>
      </c>
      <c r="BX295" s="19">
        <v>2576</v>
      </c>
      <c r="BY295" s="19">
        <v>2669</v>
      </c>
      <c r="BZ295" s="19">
        <v>2737</v>
      </c>
      <c r="CA295" s="19">
        <v>2947</v>
      </c>
      <c r="CB295" s="19">
        <v>3120</v>
      </c>
      <c r="CC295" s="19">
        <v>3345</v>
      </c>
      <c r="CD295" s="19">
        <v>3411</v>
      </c>
      <c r="CE295" s="19">
        <v>3198</v>
      </c>
      <c r="CF295" s="19">
        <v>2827</v>
      </c>
      <c r="CG295" s="19">
        <v>2777</v>
      </c>
      <c r="CH295" s="49">
        <v>2656</v>
      </c>
      <c r="CI295" s="49">
        <v>2689</v>
      </c>
      <c r="CJ295" s="49">
        <v>2671</v>
      </c>
      <c r="CK295" s="49">
        <v>2683</v>
      </c>
      <c r="CL295" s="49">
        <v>2736</v>
      </c>
      <c r="CM295" s="49">
        <v>2873</v>
      </c>
      <c r="CN295" s="49">
        <v>3139</v>
      </c>
      <c r="CO295" s="17" t="s">
        <v>339</v>
      </c>
      <c r="CT295" t="s">
        <v>340</v>
      </c>
      <c r="CV295" t="s">
        <v>339</v>
      </c>
      <c r="CX295">
        <v>51600</v>
      </c>
      <c r="CY295">
        <v>51300</v>
      </c>
      <c r="CZ295">
        <v>50700</v>
      </c>
      <c r="DA295">
        <v>49300</v>
      </c>
      <c r="DB295">
        <v>50800</v>
      </c>
      <c r="DC295">
        <v>47300</v>
      </c>
      <c r="DD295">
        <v>45800</v>
      </c>
      <c r="DE295">
        <v>44700</v>
      </c>
      <c r="DF295">
        <v>47800</v>
      </c>
      <c r="DG295">
        <v>48000</v>
      </c>
      <c r="DH295">
        <v>50300</v>
      </c>
      <c r="DI295">
        <v>52600</v>
      </c>
      <c r="DJ295">
        <v>49700</v>
      </c>
      <c r="DK295">
        <v>50300</v>
      </c>
      <c r="DL295">
        <v>49300</v>
      </c>
      <c r="DM295">
        <v>47000</v>
      </c>
      <c r="DN295">
        <v>46600</v>
      </c>
      <c r="DO295">
        <v>47400</v>
      </c>
      <c r="DP295">
        <v>47400</v>
      </c>
      <c r="DQ295">
        <v>47000</v>
      </c>
      <c r="DR295">
        <v>49200</v>
      </c>
      <c r="DS295">
        <v>47700</v>
      </c>
      <c r="DT295">
        <v>51100</v>
      </c>
      <c r="DU295">
        <v>53700</v>
      </c>
      <c r="DV295">
        <v>52500</v>
      </c>
      <c r="DW295">
        <v>51800</v>
      </c>
      <c r="DX295">
        <v>49800</v>
      </c>
      <c r="DY295" s="19"/>
      <c r="DZ295" s="19"/>
      <c r="EA295" s="19"/>
      <c r="EB295" s="19"/>
      <c r="ED295" s="31">
        <f t="shared" si="108"/>
        <v>3.833333333333333E-2</v>
      </c>
      <c r="EE295" s="31">
        <f t="shared" si="109"/>
        <v>3.2923976608187133E-2</v>
      </c>
      <c r="EF295" s="31">
        <f t="shared" si="110"/>
        <v>3.3865877712031561E-2</v>
      </c>
      <c r="EG295" s="31">
        <f t="shared" si="111"/>
        <v>4.1643002028397567E-2</v>
      </c>
      <c r="EH295" s="31">
        <f t="shared" si="112"/>
        <v>3.9566929133858265E-2</v>
      </c>
      <c r="EI295" s="31">
        <f t="shared" si="113"/>
        <v>3.105708245243129E-2</v>
      </c>
      <c r="EJ295" s="31">
        <f t="shared" si="114"/>
        <v>3.4213973799126635E-2</v>
      </c>
      <c r="EK295" s="31">
        <f t="shared" si="115"/>
        <v>3.8747203579418348E-2</v>
      </c>
      <c r="EL295" s="31">
        <f t="shared" si="116"/>
        <v>3.5271966527196649E-2</v>
      </c>
      <c r="EM295" s="31">
        <f t="shared" si="117"/>
        <v>3.1041666666666665E-2</v>
      </c>
      <c r="EN295" s="31">
        <f t="shared" si="118"/>
        <v>3.2425447316103383E-2</v>
      </c>
      <c r="EO295" s="31">
        <f t="shared" si="119"/>
        <v>4.5304182509505707E-2</v>
      </c>
      <c r="EP295" s="31">
        <f t="shared" si="120"/>
        <v>5.9034205231388331E-2</v>
      </c>
      <c r="EQ295" s="31">
        <f t="shared" si="121"/>
        <v>5.0417495029821076E-2</v>
      </c>
      <c r="ER295" s="31">
        <f t="shared" si="122"/>
        <v>5.0750507099391481E-2</v>
      </c>
      <c r="ES295" s="31">
        <f t="shared" si="123"/>
        <v>6.8361702127659574E-2</v>
      </c>
      <c r="ET295" s="31">
        <f t="shared" si="124"/>
        <v>6.9334763948497857E-2</v>
      </c>
      <c r="EU295" s="31">
        <f t="shared" si="125"/>
        <v>5.3713080168776371E-2</v>
      </c>
      <c r="EV295" s="31">
        <f t="shared" si="126"/>
        <v>4.9324894514767931E-2</v>
      </c>
      <c r="EW295" s="31">
        <f t="shared" si="127"/>
        <v>6.0702127659574466E-2</v>
      </c>
      <c r="EX295" s="31">
        <f t="shared" si="128"/>
        <v>5.880081300813008E-2</v>
      </c>
      <c r="EY295" s="31">
        <f t="shared" si="129"/>
        <v>5.0356394129979033E-2</v>
      </c>
      <c r="EZ295" s="31">
        <f t="shared" si="130"/>
        <v>5.2230919765166341E-2</v>
      </c>
      <c r="FA295" s="31">
        <f t="shared" si="131"/>
        <v>5.8100558659217878E-2</v>
      </c>
      <c r="FB295" s="50">
        <f t="shared" si="132"/>
        <v>6.0914285714285712E-2</v>
      </c>
      <c r="FC295" s="50">
        <f t="shared" si="133"/>
        <v>5.1274131274131274E-2</v>
      </c>
      <c r="FD295" s="50">
        <f t="shared" si="134"/>
        <v>5.3875502008032129E-2</v>
      </c>
    </row>
    <row r="296" spans="1:160" ht="15" x14ac:dyDescent="0.25">
      <c r="A296" s="17" t="s">
        <v>340</v>
      </c>
      <c r="B296" s="19">
        <v>984</v>
      </c>
      <c r="C296" s="19">
        <v>980</v>
      </c>
      <c r="D296" s="19">
        <v>969</v>
      </c>
      <c r="E296" s="19">
        <v>879</v>
      </c>
      <c r="F296" s="19">
        <v>868</v>
      </c>
      <c r="G296" s="19">
        <v>944</v>
      </c>
      <c r="H296" s="19">
        <v>1010</v>
      </c>
      <c r="I296" s="19">
        <v>1166</v>
      </c>
      <c r="J296" s="19">
        <v>1237</v>
      </c>
      <c r="K296" s="19">
        <v>1243</v>
      </c>
      <c r="L296" s="19">
        <v>1184</v>
      </c>
      <c r="M296" s="19">
        <v>1095</v>
      </c>
      <c r="N296" s="19">
        <v>1063</v>
      </c>
      <c r="O296" s="19">
        <v>1065</v>
      </c>
      <c r="P296" s="19">
        <v>1112</v>
      </c>
      <c r="Q296" s="19">
        <v>1065</v>
      </c>
      <c r="R296" s="19">
        <v>1045</v>
      </c>
      <c r="S296" s="19">
        <v>1000</v>
      </c>
      <c r="T296" s="19">
        <v>1000</v>
      </c>
      <c r="U296" s="19">
        <v>1078</v>
      </c>
      <c r="V296" s="19">
        <v>1118</v>
      </c>
      <c r="W296" s="19">
        <v>1093</v>
      </c>
      <c r="X296" s="19">
        <v>978</v>
      </c>
      <c r="Y296" s="19">
        <v>885</v>
      </c>
      <c r="Z296" s="19">
        <v>829</v>
      </c>
      <c r="AA296" s="19">
        <v>789</v>
      </c>
      <c r="AB296" s="19">
        <v>861</v>
      </c>
      <c r="AC296" s="19">
        <v>796</v>
      </c>
      <c r="AD296" s="19">
        <v>797</v>
      </c>
      <c r="AE296" s="19">
        <v>768</v>
      </c>
      <c r="AF296" s="19">
        <v>815</v>
      </c>
      <c r="AG296" s="19">
        <v>854</v>
      </c>
      <c r="AH296" s="19">
        <v>911</v>
      </c>
      <c r="AI296" s="19">
        <v>954</v>
      </c>
      <c r="AJ296" s="19">
        <v>899</v>
      </c>
      <c r="AK296" s="19">
        <v>867</v>
      </c>
      <c r="AL296" s="19">
        <v>913</v>
      </c>
      <c r="AM296" s="19">
        <v>1001</v>
      </c>
      <c r="AN296" s="19">
        <v>1081</v>
      </c>
      <c r="AO296" s="19">
        <v>1043</v>
      </c>
      <c r="AP296" s="19">
        <v>1078</v>
      </c>
      <c r="AQ296" s="19">
        <v>1194</v>
      </c>
      <c r="AR296" s="19">
        <v>1388</v>
      </c>
      <c r="AS296" s="19">
        <v>1629</v>
      </c>
      <c r="AT296" s="19">
        <v>1932</v>
      </c>
      <c r="AU296" s="19">
        <v>2013</v>
      </c>
      <c r="AV296" s="19">
        <v>1940</v>
      </c>
      <c r="AW296" s="19">
        <v>1873</v>
      </c>
      <c r="AX296" s="19">
        <v>1870</v>
      </c>
      <c r="AY296" s="19">
        <v>1875</v>
      </c>
      <c r="AZ296" s="19">
        <v>1897</v>
      </c>
      <c r="BA296" s="19">
        <v>1780</v>
      </c>
      <c r="BB296" s="19">
        <v>1763</v>
      </c>
      <c r="BC296" s="19">
        <v>1859</v>
      </c>
      <c r="BD296" s="19">
        <v>1914</v>
      </c>
      <c r="BE296" s="19">
        <v>2173</v>
      </c>
      <c r="BF296" s="19">
        <v>2271</v>
      </c>
      <c r="BG296" s="19">
        <v>2196</v>
      </c>
      <c r="BH296" s="19">
        <v>2066</v>
      </c>
      <c r="BI296" s="19">
        <v>1952</v>
      </c>
      <c r="BJ296" s="19">
        <v>1951</v>
      </c>
      <c r="BK296" s="19">
        <v>1915</v>
      </c>
      <c r="BL296" s="19">
        <v>1965</v>
      </c>
      <c r="BM296" s="19">
        <v>1881</v>
      </c>
      <c r="BN296" s="19">
        <v>1898</v>
      </c>
      <c r="BO296" s="19">
        <v>1891</v>
      </c>
      <c r="BP296" s="19">
        <v>2004</v>
      </c>
      <c r="BQ296" s="19">
        <v>2241</v>
      </c>
      <c r="BR296" s="19">
        <v>2276</v>
      </c>
      <c r="BS296" s="19">
        <v>2231</v>
      </c>
      <c r="BT296" s="19">
        <v>2125</v>
      </c>
      <c r="BU296" s="19">
        <v>2037</v>
      </c>
      <c r="BV296" s="19">
        <v>1975</v>
      </c>
      <c r="BW296" s="19">
        <v>2148</v>
      </c>
      <c r="BX296" s="19">
        <v>2204</v>
      </c>
      <c r="BY296" s="19">
        <v>2052</v>
      </c>
      <c r="BZ296" s="19">
        <v>1980</v>
      </c>
      <c r="CA296" s="19">
        <v>2013</v>
      </c>
      <c r="CB296" s="19">
        <v>2036</v>
      </c>
      <c r="CC296" s="19">
        <v>2274</v>
      </c>
      <c r="CD296" s="19">
        <v>2357</v>
      </c>
      <c r="CE296" s="19">
        <v>2346</v>
      </c>
      <c r="CF296" s="19">
        <v>2193</v>
      </c>
      <c r="CG296" s="19">
        <v>2053</v>
      </c>
      <c r="CH296" s="49">
        <v>2025</v>
      </c>
      <c r="CI296" s="49">
        <v>2072</v>
      </c>
      <c r="CJ296" s="49">
        <v>2099</v>
      </c>
      <c r="CK296" s="49">
        <v>1981</v>
      </c>
      <c r="CL296" s="49">
        <v>1969</v>
      </c>
      <c r="CM296" s="49">
        <v>1969</v>
      </c>
      <c r="CN296" s="49">
        <v>1984</v>
      </c>
      <c r="CO296" s="17" t="s">
        <v>340</v>
      </c>
      <c r="CT296" t="s">
        <v>341</v>
      </c>
      <c r="CV296" t="s">
        <v>340</v>
      </c>
      <c r="CX296">
        <v>53400</v>
      </c>
      <c r="CY296">
        <v>53200</v>
      </c>
      <c r="CZ296">
        <v>53700</v>
      </c>
      <c r="DA296">
        <v>54500</v>
      </c>
      <c r="DB296">
        <v>54700</v>
      </c>
      <c r="DC296">
        <v>55600</v>
      </c>
      <c r="DD296">
        <v>55800</v>
      </c>
      <c r="DE296">
        <v>55900</v>
      </c>
      <c r="DF296">
        <v>56200</v>
      </c>
      <c r="DG296">
        <v>56300</v>
      </c>
      <c r="DH296">
        <v>56800</v>
      </c>
      <c r="DI296">
        <v>56800</v>
      </c>
      <c r="DJ296">
        <v>56800</v>
      </c>
      <c r="DK296">
        <v>56600</v>
      </c>
      <c r="DL296">
        <v>57000</v>
      </c>
      <c r="DM296">
        <v>56300</v>
      </c>
      <c r="DN296">
        <v>54800</v>
      </c>
      <c r="DO296">
        <v>54300</v>
      </c>
      <c r="DP296">
        <v>53000</v>
      </c>
      <c r="DQ296">
        <v>52800</v>
      </c>
      <c r="DR296">
        <v>53800</v>
      </c>
      <c r="DS296">
        <v>54100</v>
      </c>
      <c r="DT296">
        <v>53900</v>
      </c>
      <c r="DU296">
        <v>53700</v>
      </c>
      <c r="DV296">
        <v>53000</v>
      </c>
      <c r="DW296">
        <v>52700</v>
      </c>
      <c r="DX296">
        <v>52800</v>
      </c>
      <c r="DY296" s="19"/>
      <c r="DZ296" s="19"/>
      <c r="EA296" s="19"/>
      <c r="EB296" s="19"/>
      <c r="ED296" s="31">
        <f t="shared" si="108"/>
        <v>2.3277153558052436E-2</v>
      </c>
      <c r="EE296" s="31">
        <f t="shared" si="109"/>
        <v>1.9981203007518798E-2</v>
      </c>
      <c r="EF296" s="31">
        <f t="shared" si="110"/>
        <v>1.9832402234636871E-2</v>
      </c>
      <c r="EG296" s="31">
        <f t="shared" si="111"/>
        <v>1.834862385321101E-2</v>
      </c>
      <c r="EH296" s="31">
        <f t="shared" si="112"/>
        <v>1.9981718464351005E-2</v>
      </c>
      <c r="EI296" s="31">
        <f t="shared" si="113"/>
        <v>1.4910071942446044E-2</v>
      </c>
      <c r="EJ296" s="31">
        <f t="shared" si="114"/>
        <v>1.4265232974910395E-2</v>
      </c>
      <c r="EK296" s="31">
        <f t="shared" si="115"/>
        <v>1.4579606440071556E-2</v>
      </c>
      <c r="EL296" s="31">
        <f t="shared" si="116"/>
        <v>1.6975088967971529E-2</v>
      </c>
      <c r="EM296" s="31">
        <f t="shared" si="117"/>
        <v>1.6216696269982237E-2</v>
      </c>
      <c r="EN296" s="31">
        <f t="shared" si="118"/>
        <v>1.8362676056338029E-2</v>
      </c>
      <c r="EO296" s="31">
        <f t="shared" si="119"/>
        <v>2.4436619718309859E-2</v>
      </c>
      <c r="EP296" s="31">
        <f t="shared" si="120"/>
        <v>3.5440140845070425E-2</v>
      </c>
      <c r="EQ296" s="31">
        <f t="shared" si="121"/>
        <v>3.3038869257950527E-2</v>
      </c>
      <c r="ER296" s="31">
        <f t="shared" si="122"/>
        <v>3.1228070175438598E-2</v>
      </c>
      <c r="ES296" s="31">
        <f t="shared" si="123"/>
        <v>3.3996447602131441E-2</v>
      </c>
      <c r="ET296" s="31">
        <f t="shared" si="124"/>
        <v>4.0072992700729927E-2</v>
      </c>
      <c r="EU296" s="31">
        <f t="shared" si="125"/>
        <v>3.5930018416206265E-2</v>
      </c>
      <c r="EV296" s="31">
        <f t="shared" si="126"/>
        <v>3.549056603773585E-2</v>
      </c>
      <c r="EW296" s="31">
        <f t="shared" si="127"/>
        <v>3.7954545454545456E-2</v>
      </c>
      <c r="EX296" s="31">
        <f t="shared" si="128"/>
        <v>4.1468401486988847E-2</v>
      </c>
      <c r="EY296" s="31">
        <f t="shared" si="129"/>
        <v>3.6506469500924212E-2</v>
      </c>
      <c r="EZ296" s="31">
        <f t="shared" si="130"/>
        <v>3.8070500927643781E-2</v>
      </c>
      <c r="FA296" s="31">
        <f t="shared" si="131"/>
        <v>3.791433891992551E-2</v>
      </c>
      <c r="FB296" s="50">
        <f t="shared" si="132"/>
        <v>4.4264150943396224E-2</v>
      </c>
      <c r="FC296" s="50">
        <f t="shared" si="133"/>
        <v>3.8425047438330168E-2</v>
      </c>
      <c r="FD296" s="50">
        <f t="shared" si="134"/>
        <v>3.7518939393939396E-2</v>
      </c>
    </row>
    <row r="297" spans="1:160" ht="15" x14ac:dyDescent="0.25">
      <c r="A297" s="17" t="s">
        <v>341</v>
      </c>
      <c r="B297" s="19">
        <v>825</v>
      </c>
      <c r="C297" s="19">
        <v>873</v>
      </c>
      <c r="D297" s="19">
        <v>865</v>
      </c>
      <c r="E297" s="19">
        <v>865</v>
      </c>
      <c r="F297" s="19">
        <v>761</v>
      </c>
      <c r="G297" s="19">
        <v>747</v>
      </c>
      <c r="H297" s="19">
        <v>766</v>
      </c>
      <c r="I297" s="19">
        <v>856</v>
      </c>
      <c r="J297" s="19">
        <v>1012</v>
      </c>
      <c r="K297" s="19">
        <v>983</v>
      </c>
      <c r="L297" s="19">
        <v>1022</v>
      </c>
      <c r="M297" s="19">
        <v>942</v>
      </c>
      <c r="N297" s="19">
        <v>960</v>
      </c>
      <c r="O297" s="19">
        <v>1015</v>
      </c>
      <c r="P297" s="19">
        <v>1041</v>
      </c>
      <c r="Q297" s="19">
        <v>1027</v>
      </c>
      <c r="R297" s="19">
        <v>962</v>
      </c>
      <c r="S297" s="19">
        <v>990</v>
      </c>
      <c r="T297" s="19">
        <v>1053</v>
      </c>
      <c r="U297" s="19">
        <v>1108</v>
      </c>
      <c r="V297" s="19">
        <v>1179</v>
      </c>
      <c r="W297" s="19">
        <v>1111</v>
      </c>
      <c r="X297" s="19">
        <v>1059</v>
      </c>
      <c r="Y297" s="19">
        <v>979</v>
      </c>
      <c r="Z297" s="19">
        <v>966</v>
      </c>
      <c r="AA297" s="19">
        <v>890</v>
      </c>
      <c r="AB297" s="19">
        <v>952</v>
      </c>
      <c r="AC297" s="19">
        <v>886</v>
      </c>
      <c r="AD297" s="19">
        <v>880</v>
      </c>
      <c r="AE297" s="19">
        <v>866</v>
      </c>
      <c r="AF297" s="19">
        <v>872</v>
      </c>
      <c r="AG297" s="19">
        <v>986</v>
      </c>
      <c r="AH297" s="19">
        <v>1016</v>
      </c>
      <c r="AI297" s="19">
        <v>1031</v>
      </c>
      <c r="AJ297" s="19">
        <v>959</v>
      </c>
      <c r="AK297" s="19">
        <v>921</v>
      </c>
      <c r="AL297" s="19">
        <v>843</v>
      </c>
      <c r="AM297" s="19">
        <v>908</v>
      </c>
      <c r="AN297" s="19">
        <v>1017</v>
      </c>
      <c r="AO297" s="19">
        <v>1016</v>
      </c>
      <c r="AP297" s="19">
        <v>1103</v>
      </c>
      <c r="AQ297" s="19">
        <v>1331</v>
      </c>
      <c r="AR297" s="19">
        <v>1584</v>
      </c>
      <c r="AS297" s="19">
        <v>1815</v>
      </c>
      <c r="AT297" s="19">
        <v>2150</v>
      </c>
      <c r="AU297" s="19">
        <v>2198</v>
      </c>
      <c r="AV297" s="19">
        <v>2191</v>
      </c>
      <c r="AW297" s="19">
        <v>2170</v>
      </c>
      <c r="AX297" s="19">
        <v>2092</v>
      </c>
      <c r="AY297" s="19">
        <v>2047</v>
      </c>
      <c r="AZ297" s="19">
        <v>2060</v>
      </c>
      <c r="BA297" s="19">
        <v>1994</v>
      </c>
      <c r="BB297" s="19">
        <v>1912</v>
      </c>
      <c r="BC297" s="19">
        <v>1931</v>
      </c>
      <c r="BD297" s="19">
        <v>2078</v>
      </c>
      <c r="BE297" s="19">
        <v>2224</v>
      </c>
      <c r="BF297" s="19">
        <v>2309</v>
      </c>
      <c r="BG297" s="19">
        <v>2216</v>
      </c>
      <c r="BH297" s="19">
        <v>2074</v>
      </c>
      <c r="BI297" s="19">
        <v>1916</v>
      </c>
      <c r="BJ297" s="19">
        <v>1773</v>
      </c>
      <c r="BK297" s="19">
        <v>1816</v>
      </c>
      <c r="BL297" s="19">
        <v>1783</v>
      </c>
      <c r="BM297" s="19">
        <v>1759</v>
      </c>
      <c r="BN297" s="19">
        <v>1750</v>
      </c>
      <c r="BO297" s="19">
        <v>1824</v>
      </c>
      <c r="BP297" s="19">
        <v>1908</v>
      </c>
      <c r="BQ297" s="19">
        <v>2000</v>
      </c>
      <c r="BR297" s="19">
        <v>2145</v>
      </c>
      <c r="BS297" s="19">
        <v>2100</v>
      </c>
      <c r="BT297" s="19">
        <v>1954</v>
      </c>
      <c r="BU297" s="19">
        <v>1840</v>
      </c>
      <c r="BV297" s="19">
        <v>1770</v>
      </c>
      <c r="BW297" s="19">
        <v>1845</v>
      </c>
      <c r="BX297" s="19">
        <v>1923</v>
      </c>
      <c r="BY297" s="19">
        <v>2025</v>
      </c>
      <c r="BZ297" s="19">
        <v>2050</v>
      </c>
      <c r="CA297" s="19">
        <v>2055</v>
      </c>
      <c r="CB297" s="19">
        <v>2160</v>
      </c>
      <c r="CC297" s="19">
        <v>2281</v>
      </c>
      <c r="CD297" s="19">
        <v>2376</v>
      </c>
      <c r="CE297" s="19">
        <v>2299</v>
      </c>
      <c r="CF297" s="19">
        <v>2109</v>
      </c>
      <c r="CG297" s="19">
        <v>2010</v>
      </c>
      <c r="CH297" s="49">
        <v>1910</v>
      </c>
      <c r="CI297" s="49">
        <v>1906</v>
      </c>
      <c r="CJ297" s="49">
        <v>1870</v>
      </c>
      <c r="CK297" s="49">
        <v>1858</v>
      </c>
      <c r="CL297" s="49">
        <v>1845</v>
      </c>
      <c r="CM297" s="49">
        <v>1899</v>
      </c>
      <c r="CN297" s="49">
        <v>1950</v>
      </c>
      <c r="CO297" s="17" t="s">
        <v>341</v>
      </c>
      <c r="CT297" t="s">
        <v>342</v>
      </c>
      <c r="CV297" t="s">
        <v>341</v>
      </c>
      <c r="CX297">
        <v>53300</v>
      </c>
      <c r="CY297">
        <v>52600</v>
      </c>
      <c r="CZ297">
        <v>51700</v>
      </c>
      <c r="DA297">
        <v>53100</v>
      </c>
      <c r="DB297">
        <v>52800</v>
      </c>
      <c r="DC297">
        <v>53100</v>
      </c>
      <c r="DD297">
        <v>53100</v>
      </c>
      <c r="DE297">
        <v>50800</v>
      </c>
      <c r="DF297">
        <v>51100</v>
      </c>
      <c r="DG297">
        <v>53400</v>
      </c>
      <c r="DH297">
        <v>54700</v>
      </c>
      <c r="DI297">
        <v>54700</v>
      </c>
      <c r="DJ297">
        <v>56600</v>
      </c>
      <c r="DK297">
        <v>54500</v>
      </c>
      <c r="DL297">
        <v>54800</v>
      </c>
      <c r="DM297">
        <v>53600</v>
      </c>
      <c r="DN297">
        <v>53000</v>
      </c>
      <c r="DO297">
        <v>51100</v>
      </c>
      <c r="DP297">
        <v>49300</v>
      </c>
      <c r="DQ297">
        <v>50100</v>
      </c>
      <c r="DR297">
        <v>48700</v>
      </c>
      <c r="DS297">
        <v>50100</v>
      </c>
      <c r="DT297">
        <v>51900</v>
      </c>
      <c r="DU297">
        <v>51600</v>
      </c>
      <c r="DV297">
        <v>51400</v>
      </c>
      <c r="DW297">
        <v>53500</v>
      </c>
      <c r="DX297">
        <v>51900</v>
      </c>
      <c r="DY297" s="19"/>
      <c r="DZ297" s="19"/>
      <c r="EA297" s="19"/>
      <c r="EB297" s="19"/>
      <c r="ED297" s="31">
        <f t="shared" si="108"/>
        <v>1.8442776735459663E-2</v>
      </c>
      <c r="EE297" s="31">
        <f t="shared" si="109"/>
        <v>1.8250950570342206E-2</v>
      </c>
      <c r="EF297" s="31">
        <f t="shared" si="110"/>
        <v>1.9864603481624759E-2</v>
      </c>
      <c r="EG297" s="31">
        <f t="shared" si="111"/>
        <v>1.9830508474576271E-2</v>
      </c>
      <c r="EH297" s="31">
        <f t="shared" si="112"/>
        <v>2.1041666666666667E-2</v>
      </c>
      <c r="EI297" s="31">
        <f t="shared" si="113"/>
        <v>1.8192090395480226E-2</v>
      </c>
      <c r="EJ297" s="31">
        <f t="shared" si="114"/>
        <v>1.6685499058380415E-2</v>
      </c>
      <c r="EK297" s="31">
        <f t="shared" si="115"/>
        <v>1.7165354330708663E-2</v>
      </c>
      <c r="EL297" s="31">
        <f t="shared" si="116"/>
        <v>2.0176125244618395E-2</v>
      </c>
      <c r="EM297" s="31">
        <f t="shared" si="117"/>
        <v>1.5786516853932585E-2</v>
      </c>
      <c r="EN297" s="31">
        <f t="shared" si="118"/>
        <v>1.8574040219378429E-2</v>
      </c>
      <c r="EO297" s="31">
        <f t="shared" si="119"/>
        <v>2.8957952468007312E-2</v>
      </c>
      <c r="EP297" s="31">
        <f t="shared" si="120"/>
        <v>3.8833922261484098E-2</v>
      </c>
      <c r="EQ297" s="31">
        <f t="shared" si="121"/>
        <v>3.8385321100917434E-2</v>
      </c>
      <c r="ER297" s="31">
        <f t="shared" si="122"/>
        <v>3.6386861313868611E-2</v>
      </c>
      <c r="ES297" s="31">
        <f t="shared" si="123"/>
        <v>3.876865671641791E-2</v>
      </c>
      <c r="ET297" s="31">
        <f t="shared" si="124"/>
        <v>4.1811320754716982E-2</v>
      </c>
      <c r="EU297" s="31">
        <f t="shared" si="125"/>
        <v>3.4696673189823876E-2</v>
      </c>
      <c r="EV297" s="31">
        <f t="shared" si="126"/>
        <v>3.5679513184584177E-2</v>
      </c>
      <c r="EW297" s="31">
        <f t="shared" si="127"/>
        <v>3.8083832335329339E-2</v>
      </c>
      <c r="EX297" s="31">
        <f t="shared" si="128"/>
        <v>4.3121149897330596E-2</v>
      </c>
      <c r="EY297" s="31">
        <f t="shared" si="129"/>
        <v>3.5329341317365266E-2</v>
      </c>
      <c r="EZ297" s="31">
        <f t="shared" si="130"/>
        <v>3.9017341040462429E-2</v>
      </c>
      <c r="FA297" s="31">
        <f t="shared" si="131"/>
        <v>4.1860465116279069E-2</v>
      </c>
      <c r="FB297" s="50">
        <f t="shared" si="132"/>
        <v>4.4727626459143972E-2</v>
      </c>
      <c r="FC297" s="50">
        <f t="shared" si="133"/>
        <v>3.570093457943925E-2</v>
      </c>
      <c r="FD297" s="50">
        <f t="shared" si="134"/>
        <v>3.579961464354528E-2</v>
      </c>
    </row>
    <row r="298" spans="1:160" ht="15" x14ac:dyDescent="0.25">
      <c r="A298" s="17" t="s">
        <v>342</v>
      </c>
      <c r="B298" s="19">
        <v>4045</v>
      </c>
      <c r="C298" s="19">
        <v>4128</v>
      </c>
      <c r="D298" s="19">
        <v>4197</v>
      </c>
      <c r="E298" s="19">
        <v>4176</v>
      </c>
      <c r="F298" s="19">
        <v>4196</v>
      </c>
      <c r="G298" s="19">
        <v>4399</v>
      </c>
      <c r="H298" s="19">
        <v>4536</v>
      </c>
      <c r="I298" s="19">
        <v>4910</v>
      </c>
      <c r="J298" s="19">
        <v>5050</v>
      </c>
      <c r="K298" s="19">
        <v>5116</v>
      </c>
      <c r="L298" s="19">
        <v>4960</v>
      </c>
      <c r="M298" s="19">
        <v>4841</v>
      </c>
      <c r="N298" s="19">
        <v>4750</v>
      </c>
      <c r="O298" s="19">
        <v>4839</v>
      </c>
      <c r="P298" s="19">
        <v>4920</v>
      </c>
      <c r="Q298" s="19">
        <v>4922</v>
      </c>
      <c r="R298" s="19">
        <v>4951</v>
      </c>
      <c r="S298" s="19">
        <v>4927</v>
      </c>
      <c r="T298" s="19">
        <v>4979</v>
      </c>
      <c r="U298" s="19">
        <v>5261</v>
      </c>
      <c r="V298" s="19">
        <v>5243</v>
      </c>
      <c r="W298" s="19">
        <v>5178</v>
      </c>
      <c r="X298" s="19">
        <v>5015</v>
      </c>
      <c r="Y298" s="19">
        <v>4861</v>
      </c>
      <c r="Z298" s="19">
        <v>4689</v>
      </c>
      <c r="AA298" s="19">
        <v>4800</v>
      </c>
      <c r="AB298" s="19">
        <v>4867</v>
      </c>
      <c r="AC298" s="19">
        <v>4818</v>
      </c>
      <c r="AD298" s="19">
        <v>4791</v>
      </c>
      <c r="AE298" s="19">
        <v>4722</v>
      </c>
      <c r="AF298" s="19">
        <v>4903</v>
      </c>
      <c r="AG298" s="19">
        <v>5192</v>
      </c>
      <c r="AH298" s="19">
        <v>5234</v>
      </c>
      <c r="AI298" s="19">
        <v>5169</v>
      </c>
      <c r="AJ298" s="19">
        <v>5041</v>
      </c>
      <c r="AK298" s="19">
        <v>5013</v>
      </c>
      <c r="AL298" s="19">
        <v>4965</v>
      </c>
      <c r="AM298" s="19">
        <v>5235</v>
      </c>
      <c r="AN298" s="19">
        <v>5515</v>
      </c>
      <c r="AO298" s="19">
        <v>5642</v>
      </c>
      <c r="AP298" s="19">
        <v>5748</v>
      </c>
      <c r="AQ298" s="19">
        <v>6145</v>
      </c>
      <c r="AR298" s="19">
        <v>6555</v>
      </c>
      <c r="AS298" s="19">
        <v>7070</v>
      </c>
      <c r="AT298" s="19">
        <v>7636</v>
      </c>
      <c r="AU298" s="19">
        <v>7857</v>
      </c>
      <c r="AV298" s="19">
        <v>8001</v>
      </c>
      <c r="AW298" s="19">
        <v>8468</v>
      </c>
      <c r="AX298" s="19">
        <v>8558</v>
      </c>
      <c r="AY298" s="19">
        <v>8669</v>
      </c>
      <c r="AZ298" s="19">
        <v>8707</v>
      </c>
      <c r="BA298" s="19">
        <v>8669</v>
      </c>
      <c r="BB298" s="19">
        <v>8538</v>
      </c>
      <c r="BC298" s="19">
        <v>8456</v>
      </c>
      <c r="BD298" s="19">
        <v>8433</v>
      </c>
      <c r="BE298" s="19">
        <v>8848</v>
      </c>
      <c r="BF298" s="19">
        <v>8763</v>
      </c>
      <c r="BG298" s="19">
        <v>8503</v>
      </c>
      <c r="BH298" s="19">
        <v>8328</v>
      </c>
      <c r="BI298" s="19">
        <v>8006</v>
      </c>
      <c r="BJ298" s="19">
        <v>7799</v>
      </c>
      <c r="BK298" s="19">
        <v>7861</v>
      </c>
      <c r="BL298" s="19">
        <v>8026</v>
      </c>
      <c r="BM298" s="19">
        <v>8052</v>
      </c>
      <c r="BN298" s="19">
        <v>7933</v>
      </c>
      <c r="BO298" s="19">
        <v>8028</v>
      </c>
      <c r="BP298" s="19">
        <v>8054</v>
      </c>
      <c r="BQ298" s="19">
        <v>8425</v>
      </c>
      <c r="BR298" s="19">
        <v>8501</v>
      </c>
      <c r="BS298" s="19">
        <v>8474</v>
      </c>
      <c r="BT298" s="19">
        <v>8342</v>
      </c>
      <c r="BU298" s="19">
        <v>8382</v>
      </c>
      <c r="BV298" s="19">
        <v>8476</v>
      </c>
      <c r="BW298" s="19">
        <v>8720</v>
      </c>
      <c r="BX298" s="19">
        <v>8835</v>
      </c>
      <c r="BY298" s="19">
        <v>8861</v>
      </c>
      <c r="BZ298" s="19">
        <v>8759</v>
      </c>
      <c r="CA298" s="19">
        <v>8712</v>
      </c>
      <c r="CB298" s="19">
        <v>8661</v>
      </c>
      <c r="CC298" s="19">
        <v>9033</v>
      </c>
      <c r="CD298" s="19">
        <v>9189</v>
      </c>
      <c r="CE298" s="19">
        <v>9080</v>
      </c>
      <c r="CF298" s="19">
        <v>8848</v>
      </c>
      <c r="CG298" s="19">
        <v>8788</v>
      </c>
      <c r="CH298" s="49">
        <v>8617</v>
      </c>
      <c r="CI298" s="49">
        <v>8575</v>
      </c>
      <c r="CJ298" s="49">
        <v>8516</v>
      </c>
      <c r="CK298" s="49">
        <v>8551</v>
      </c>
      <c r="CL298" s="49">
        <v>8560</v>
      </c>
      <c r="CM298" s="49">
        <v>8503</v>
      </c>
      <c r="CN298" s="49">
        <v>8347</v>
      </c>
      <c r="CO298" s="17" t="s">
        <v>342</v>
      </c>
      <c r="CT298" t="s">
        <v>343</v>
      </c>
      <c r="CV298" t="s">
        <v>342</v>
      </c>
      <c r="CX298">
        <v>125100</v>
      </c>
      <c r="CY298">
        <v>124400</v>
      </c>
      <c r="CZ298">
        <v>124000</v>
      </c>
      <c r="DA298">
        <v>123700</v>
      </c>
      <c r="DB298">
        <v>123900</v>
      </c>
      <c r="DC298">
        <v>123400</v>
      </c>
      <c r="DD298">
        <v>124700</v>
      </c>
      <c r="DE298">
        <v>123700</v>
      </c>
      <c r="DF298">
        <v>124300</v>
      </c>
      <c r="DG298">
        <v>124100</v>
      </c>
      <c r="DH298">
        <v>124200</v>
      </c>
      <c r="DI298">
        <v>126300</v>
      </c>
      <c r="DJ298">
        <v>128200</v>
      </c>
      <c r="DK298">
        <v>129700</v>
      </c>
      <c r="DL298">
        <v>129700</v>
      </c>
      <c r="DM298">
        <v>129300</v>
      </c>
      <c r="DN298">
        <v>125700</v>
      </c>
      <c r="DO298">
        <v>125300</v>
      </c>
      <c r="DP298">
        <v>128500</v>
      </c>
      <c r="DQ298">
        <v>129900</v>
      </c>
      <c r="DR298">
        <v>131600</v>
      </c>
      <c r="DS298">
        <v>133000</v>
      </c>
      <c r="DT298">
        <v>128600</v>
      </c>
      <c r="DU298">
        <v>126600</v>
      </c>
      <c r="DV298">
        <v>127400</v>
      </c>
      <c r="DW298">
        <v>125800</v>
      </c>
      <c r="DX298">
        <v>125400</v>
      </c>
      <c r="DY298" s="19"/>
      <c r="DZ298" s="19"/>
      <c r="EA298" s="19"/>
      <c r="EB298" s="19"/>
      <c r="ED298" s="31">
        <f t="shared" si="108"/>
        <v>4.0895283772981614E-2</v>
      </c>
      <c r="EE298" s="31">
        <f t="shared" si="109"/>
        <v>3.8183279742765273E-2</v>
      </c>
      <c r="EF298" s="31">
        <f t="shared" si="110"/>
        <v>3.9693548387096773E-2</v>
      </c>
      <c r="EG298" s="31">
        <f t="shared" si="111"/>
        <v>4.0250606305578009E-2</v>
      </c>
      <c r="EH298" s="31">
        <f t="shared" si="112"/>
        <v>4.1791767554479421E-2</v>
      </c>
      <c r="EI298" s="31">
        <f t="shared" si="113"/>
        <v>3.7998379254457051E-2</v>
      </c>
      <c r="EJ298" s="31">
        <f t="shared" si="114"/>
        <v>3.8636728147554131E-2</v>
      </c>
      <c r="EK298" s="31">
        <f t="shared" si="115"/>
        <v>3.963621665319321E-2</v>
      </c>
      <c r="EL298" s="31">
        <f t="shared" si="116"/>
        <v>4.1584875301689458E-2</v>
      </c>
      <c r="EM298" s="31">
        <f t="shared" si="117"/>
        <v>4.0008058017727638E-2</v>
      </c>
      <c r="EN298" s="31">
        <f t="shared" si="118"/>
        <v>4.5426731078904992E-2</v>
      </c>
      <c r="EO298" s="31">
        <f t="shared" si="119"/>
        <v>5.1900237529691209E-2</v>
      </c>
      <c r="EP298" s="31">
        <f t="shared" si="120"/>
        <v>6.1287051482059283E-2</v>
      </c>
      <c r="EQ298" s="31">
        <f t="shared" si="121"/>
        <v>6.5983037779491133E-2</v>
      </c>
      <c r="ER298" s="31">
        <f t="shared" si="122"/>
        <v>6.6838858905165763E-2</v>
      </c>
      <c r="ES298" s="31">
        <f t="shared" si="123"/>
        <v>6.5220417633410674E-2</v>
      </c>
      <c r="ET298" s="31">
        <f t="shared" si="124"/>
        <v>6.7645186953062847E-2</v>
      </c>
      <c r="EU298" s="31">
        <f t="shared" si="125"/>
        <v>6.2242617717478049E-2</v>
      </c>
      <c r="EV298" s="31">
        <f t="shared" si="126"/>
        <v>6.266147859922179E-2</v>
      </c>
      <c r="EW298" s="31">
        <f t="shared" si="127"/>
        <v>6.2001539645881447E-2</v>
      </c>
      <c r="EX298" s="31">
        <f t="shared" si="128"/>
        <v>6.4392097264437689E-2</v>
      </c>
      <c r="EY298" s="31">
        <f t="shared" si="129"/>
        <v>6.3729323308270677E-2</v>
      </c>
      <c r="EZ298" s="31">
        <f t="shared" si="130"/>
        <v>6.8903576982892692E-2</v>
      </c>
      <c r="FA298" s="31">
        <f t="shared" si="131"/>
        <v>6.8412322274881518E-2</v>
      </c>
      <c r="FB298" s="50">
        <f t="shared" si="132"/>
        <v>7.1271585557299844E-2</v>
      </c>
      <c r="FC298" s="50">
        <f t="shared" si="133"/>
        <v>6.8497615262321149E-2</v>
      </c>
      <c r="FD298" s="50">
        <f t="shared" si="134"/>
        <v>6.818979266347687E-2</v>
      </c>
    </row>
    <row r="299" spans="1:160" ht="15" x14ac:dyDescent="0.25">
      <c r="A299" s="17" t="s">
        <v>343</v>
      </c>
      <c r="B299" s="19">
        <v>692</v>
      </c>
      <c r="C299" s="19">
        <v>685</v>
      </c>
      <c r="D299" s="19">
        <v>701</v>
      </c>
      <c r="E299" s="19">
        <v>717</v>
      </c>
      <c r="F299" s="19">
        <v>723</v>
      </c>
      <c r="G299" s="19">
        <v>740</v>
      </c>
      <c r="H299" s="19">
        <v>794</v>
      </c>
      <c r="I299" s="19">
        <v>851</v>
      </c>
      <c r="J299" s="19">
        <v>883</v>
      </c>
      <c r="K299" s="19">
        <v>880</v>
      </c>
      <c r="L299" s="19">
        <v>859</v>
      </c>
      <c r="M299" s="19">
        <v>851</v>
      </c>
      <c r="N299" s="19">
        <v>902</v>
      </c>
      <c r="O299" s="19">
        <v>952</v>
      </c>
      <c r="P299" s="19">
        <v>929</v>
      </c>
      <c r="Q299" s="19">
        <v>912</v>
      </c>
      <c r="R299" s="19">
        <v>873</v>
      </c>
      <c r="S299" s="19">
        <v>865</v>
      </c>
      <c r="T299" s="19">
        <v>863</v>
      </c>
      <c r="U299" s="19">
        <v>913</v>
      </c>
      <c r="V299" s="19">
        <v>882</v>
      </c>
      <c r="W299" s="19">
        <v>854</v>
      </c>
      <c r="X299" s="19">
        <v>797</v>
      </c>
      <c r="Y299" s="19">
        <v>758</v>
      </c>
      <c r="Z299" s="19">
        <v>742</v>
      </c>
      <c r="AA299" s="19">
        <v>733</v>
      </c>
      <c r="AB299" s="19">
        <v>723</v>
      </c>
      <c r="AC299" s="19">
        <v>695</v>
      </c>
      <c r="AD299" s="19">
        <v>672</v>
      </c>
      <c r="AE299" s="19">
        <v>680</v>
      </c>
      <c r="AF299" s="19">
        <v>674</v>
      </c>
      <c r="AG299" s="19">
        <v>733</v>
      </c>
      <c r="AH299" s="19">
        <v>755</v>
      </c>
      <c r="AI299" s="19">
        <v>758</v>
      </c>
      <c r="AJ299" s="19">
        <v>755</v>
      </c>
      <c r="AK299" s="19">
        <v>736</v>
      </c>
      <c r="AL299" s="19">
        <v>712</v>
      </c>
      <c r="AM299" s="19">
        <v>715</v>
      </c>
      <c r="AN299" s="19">
        <v>817</v>
      </c>
      <c r="AO299" s="19">
        <v>871</v>
      </c>
      <c r="AP299" s="19">
        <v>904</v>
      </c>
      <c r="AQ299" s="19">
        <v>1038</v>
      </c>
      <c r="AR299" s="19">
        <v>1128</v>
      </c>
      <c r="AS299" s="19">
        <v>1363</v>
      </c>
      <c r="AT299" s="19">
        <v>1623</v>
      </c>
      <c r="AU299" s="19">
        <v>1729</v>
      </c>
      <c r="AV299" s="19">
        <v>1797</v>
      </c>
      <c r="AW299" s="19">
        <v>1775</v>
      </c>
      <c r="AX299" s="19">
        <v>1679</v>
      </c>
      <c r="AY299" s="19">
        <v>1656</v>
      </c>
      <c r="AZ299" s="19">
        <v>1718</v>
      </c>
      <c r="BA299" s="19">
        <v>1761</v>
      </c>
      <c r="BB299" s="19">
        <v>1701</v>
      </c>
      <c r="BC299" s="19">
        <v>1711</v>
      </c>
      <c r="BD299" s="19">
        <v>1646</v>
      </c>
      <c r="BE299" s="19">
        <v>1784</v>
      </c>
      <c r="BF299" s="19">
        <v>1829</v>
      </c>
      <c r="BG299" s="19">
        <v>1747</v>
      </c>
      <c r="BH299" s="19">
        <v>1690</v>
      </c>
      <c r="BI299" s="19">
        <v>1602</v>
      </c>
      <c r="BJ299" s="19">
        <v>1492</v>
      </c>
      <c r="BK299" s="19">
        <v>1494</v>
      </c>
      <c r="BL299" s="19">
        <v>1514</v>
      </c>
      <c r="BM299" s="19">
        <v>1446</v>
      </c>
      <c r="BN299" s="19">
        <v>1375</v>
      </c>
      <c r="BO299" s="19">
        <v>1410</v>
      </c>
      <c r="BP299" s="19">
        <v>1482</v>
      </c>
      <c r="BQ299" s="19">
        <v>1616</v>
      </c>
      <c r="BR299" s="19">
        <v>1652</v>
      </c>
      <c r="BS299" s="19">
        <v>1605</v>
      </c>
      <c r="BT299" s="19">
        <v>1540</v>
      </c>
      <c r="BU299" s="19">
        <v>1499</v>
      </c>
      <c r="BV299" s="19">
        <v>1496</v>
      </c>
      <c r="BW299" s="19">
        <v>1553</v>
      </c>
      <c r="BX299" s="19">
        <v>1560</v>
      </c>
      <c r="BY299" s="19">
        <v>1594</v>
      </c>
      <c r="BZ299" s="19">
        <v>1601</v>
      </c>
      <c r="CA299" s="19">
        <v>1544</v>
      </c>
      <c r="CB299" s="19">
        <v>1584</v>
      </c>
      <c r="CC299" s="19">
        <v>1711</v>
      </c>
      <c r="CD299" s="19">
        <v>1733</v>
      </c>
      <c r="CE299" s="19">
        <v>1694</v>
      </c>
      <c r="CF299" s="19">
        <v>1637</v>
      </c>
      <c r="CG299" s="19">
        <v>1603</v>
      </c>
      <c r="CH299" s="49">
        <v>1526</v>
      </c>
      <c r="CI299" s="49">
        <v>1529</v>
      </c>
      <c r="CJ299" s="49">
        <v>1486</v>
      </c>
      <c r="CK299" s="49">
        <v>1424</v>
      </c>
      <c r="CL299" s="49">
        <v>1370</v>
      </c>
      <c r="CM299" s="49">
        <v>1303</v>
      </c>
      <c r="CN299" s="49">
        <v>1268</v>
      </c>
      <c r="CO299" s="17" t="s">
        <v>343</v>
      </c>
      <c r="CT299" t="s">
        <v>344</v>
      </c>
      <c r="CV299" t="s">
        <v>343</v>
      </c>
      <c r="CX299">
        <v>39000</v>
      </c>
      <c r="CY299">
        <v>38600</v>
      </c>
      <c r="CZ299">
        <v>37600</v>
      </c>
      <c r="DA299">
        <v>37500</v>
      </c>
      <c r="DB299">
        <v>36900</v>
      </c>
      <c r="DC299">
        <v>38400</v>
      </c>
      <c r="DD299">
        <v>39600</v>
      </c>
      <c r="DE299">
        <v>39500</v>
      </c>
      <c r="DF299">
        <v>40500</v>
      </c>
      <c r="DG299">
        <v>42200</v>
      </c>
      <c r="DH299">
        <v>42400</v>
      </c>
      <c r="DI299">
        <v>43800</v>
      </c>
      <c r="DJ299">
        <v>42900</v>
      </c>
      <c r="DK299">
        <v>40200</v>
      </c>
      <c r="DL299">
        <v>39900</v>
      </c>
      <c r="DM299">
        <v>39000</v>
      </c>
      <c r="DN299">
        <v>40600</v>
      </c>
      <c r="DO299">
        <v>41200</v>
      </c>
      <c r="DP299">
        <v>41700</v>
      </c>
      <c r="DQ299">
        <v>43700</v>
      </c>
      <c r="DR299">
        <v>42400</v>
      </c>
      <c r="DS299">
        <v>43100</v>
      </c>
      <c r="DT299">
        <v>43000</v>
      </c>
      <c r="DU299">
        <v>42800</v>
      </c>
      <c r="DV299">
        <v>44300</v>
      </c>
      <c r="DW299">
        <v>44600</v>
      </c>
      <c r="DX299">
        <v>44700</v>
      </c>
      <c r="DY299" s="19"/>
      <c r="DZ299" s="19"/>
      <c r="EA299" s="19"/>
      <c r="EB299" s="19"/>
      <c r="ED299" s="31">
        <f t="shared" si="108"/>
        <v>2.2564102564102566E-2</v>
      </c>
      <c r="EE299" s="31">
        <f t="shared" si="109"/>
        <v>2.3367875647668394E-2</v>
      </c>
      <c r="EF299" s="31">
        <f t="shared" si="110"/>
        <v>2.425531914893617E-2</v>
      </c>
      <c r="EG299" s="31">
        <f t="shared" si="111"/>
        <v>2.3013333333333334E-2</v>
      </c>
      <c r="EH299" s="31">
        <f t="shared" si="112"/>
        <v>2.3143631436314364E-2</v>
      </c>
      <c r="EI299" s="31">
        <f t="shared" si="113"/>
        <v>1.9322916666666665E-2</v>
      </c>
      <c r="EJ299" s="31">
        <f t="shared" si="114"/>
        <v>1.7550505050505049E-2</v>
      </c>
      <c r="EK299" s="31">
        <f t="shared" si="115"/>
        <v>1.7063291139240506E-2</v>
      </c>
      <c r="EL299" s="31">
        <f t="shared" si="116"/>
        <v>1.8716049382716048E-2</v>
      </c>
      <c r="EM299" s="31">
        <f t="shared" si="117"/>
        <v>1.6872037914691943E-2</v>
      </c>
      <c r="EN299" s="31">
        <f t="shared" si="118"/>
        <v>2.0542452830188681E-2</v>
      </c>
      <c r="EO299" s="31">
        <f t="shared" si="119"/>
        <v>2.5753424657534246E-2</v>
      </c>
      <c r="EP299" s="31">
        <f t="shared" si="120"/>
        <v>4.0303030303030306E-2</v>
      </c>
      <c r="EQ299" s="31">
        <f t="shared" si="121"/>
        <v>4.1766169154228858E-2</v>
      </c>
      <c r="ER299" s="31">
        <f t="shared" si="122"/>
        <v>4.4135338345864659E-2</v>
      </c>
      <c r="ES299" s="31">
        <f t="shared" si="123"/>
        <v>4.2205128205128208E-2</v>
      </c>
      <c r="ET299" s="31">
        <f t="shared" si="124"/>
        <v>4.3029556650246305E-2</v>
      </c>
      <c r="EU299" s="31">
        <f t="shared" si="125"/>
        <v>3.6213592233009712E-2</v>
      </c>
      <c r="EV299" s="31">
        <f t="shared" si="126"/>
        <v>3.4676258992805756E-2</v>
      </c>
      <c r="EW299" s="31">
        <f t="shared" si="127"/>
        <v>3.3913043478260872E-2</v>
      </c>
      <c r="EX299" s="31">
        <f t="shared" si="128"/>
        <v>3.7853773584905659E-2</v>
      </c>
      <c r="EY299" s="31">
        <f t="shared" si="129"/>
        <v>3.4709976798143853E-2</v>
      </c>
      <c r="EZ299" s="31">
        <f t="shared" si="130"/>
        <v>3.7069767441860468E-2</v>
      </c>
      <c r="FA299" s="31">
        <f t="shared" si="131"/>
        <v>3.7009345794392523E-2</v>
      </c>
      <c r="FB299" s="50">
        <f t="shared" si="132"/>
        <v>3.8239277652370202E-2</v>
      </c>
      <c r="FC299" s="50">
        <f t="shared" si="133"/>
        <v>3.42152466367713E-2</v>
      </c>
      <c r="FD299" s="50">
        <f t="shared" si="134"/>
        <v>3.185682326621924E-2</v>
      </c>
    </row>
    <row r="300" spans="1:160" ht="15" x14ac:dyDescent="0.25">
      <c r="A300" s="17" t="s">
        <v>344</v>
      </c>
      <c r="B300" s="19">
        <v>650</v>
      </c>
      <c r="C300" s="19">
        <v>674</v>
      </c>
      <c r="D300" s="19">
        <v>696</v>
      </c>
      <c r="E300" s="19">
        <v>699</v>
      </c>
      <c r="F300" s="19">
        <v>653</v>
      </c>
      <c r="G300" s="19">
        <v>656</v>
      </c>
      <c r="H300" s="19">
        <v>690</v>
      </c>
      <c r="I300" s="19">
        <v>726</v>
      </c>
      <c r="J300" s="19">
        <v>741</v>
      </c>
      <c r="K300" s="19">
        <v>706</v>
      </c>
      <c r="L300" s="19">
        <v>687</v>
      </c>
      <c r="M300" s="19">
        <v>755</v>
      </c>
      <c r="N300" s="19">
        <v>716</v>
      </c>
      <c r="O300" s="19">
        <v>728</v>
      </c>
      <c r="P300" s="19">
        <v>733</v>
      </c>
      <c r="Q300" s="19">
        <v>718</v>
      </c>
      <c r="R300" s="19">
        <v>733</v>
      </c>
      <c r="S300" s="19">
        <v>698</v>
      </c>
      <c r="T300" s="19">
        <v>685</v>
      </c>
      <c r="U300" s="19">
        <v>714</v>
      </c>
      <c r="V300" s="19">
        <v>727</v>
      </c>
      <c r="W300" s="19">
        <v>664</v>
      </c>
      <c r="X300" s="19">
        <v>614</v>
      </c>
      <c r="Y300" s="19">
        <v>610</v>
      </c>
      <c r="Z300" s="19">
        <v>547</v>
      </c>
      <c r="AA300" s="19">
        <v>567</v>
      </c>
      <c r="AB300" s="19">
        <v>541</v>
      </c>
      <c r="AC300" s="19">
        <v>518</v>
      </c>
      <c r="AD300" s="19">
        <v>499</v>
      </c>
      <c r="AE300" s="19">
        <v>520</v>
      </c>
      <c r="AF300" s="19">
        <v>492</v>
      </c>
      <c r="AG300" s="19">
        <v>520</v>
      </c>
      <c r="AH300" s="19">
        <v>511</v>
      </c>
      <c r="AI300" s="19">
        <v>514</v>
      </c>
      <c r="AJ300" s="19">
        <v>505</v>
      </c>
      <c r="AK300" s="19">
        <v>511</v>
      </c>
      <c r="AL300" s="19">
        <v>497</v>
      </c>
      <c r="AM300" s="19">
        <v>521</v>
      </c>
      <c r="AN300" s="19">
        <v>580</v>
      </c>
      <c r="AO300" s="19">
        <v>669</v>
      </c>
      <c r="AP300" s="19">
        <v>698</v>
      </c>
      <c r="AQ300" s="19">
        <v>798</v>
      </c>
      <c r="AR300" s="19">
        <v>924</v>
      </c>
      <c r="AS300" s="19">
        <v>1082</v>
      </c>
      <c r="AT300" s="19">
        <v>1348</v>
      </c>
      <c r="AU300" s="19">
        <v>1455</v>
      </c>
      <c r="AV300" s="19">
        <v>1509</v>
      </c>
      <c r="AW300" s="19">
        <v>1499</v>
      </c>
      <c r="AX300" s="19">
        <v>1445</v>
      </c>
      <c r="AY300" s="19">
        <v>1462</v>
      </c>
      <c r="AZ300" s="19">
        <v>1466</v>
      </c>
      <c r="BA300" s="19">
        <v>1433</v>
      </c>
      <c r="BB300" s="19">
        <v>1411</v>
      </c>
      <c r="BC300" s="19">
        <v>1457</v>
      </c>
      <c r="BD300" s="19">
        <v>1405</v>
      </c>
      <c r="BE300" s="19">
        <v>1514</v>
      </c>
      <c r="BF300" s="19">
        <v>1519</v>
      </c>
      <c r="BG300" s="19">
        <v>1483</v>
      </c>
      <c r="BH300" s="19">
        <v>1430</v>
      </c>
      <c r="BI300" s="19">
        <v>1335</v>
      </c>
      <c r="BJ300" s="19">
        <v>1230</v>
      </c>
      <c r="BK300" s="19">
        <v>1204</v>
      </c>
      <c r="BL300" s="19">
        <v>1185</v>
      </c>
      <c r="BM300" s="19">
        <v>1211</v>
      </c>
      <c r="BN300" s="19">
        <v>1193</v>
      </c>
      <c r="BO300" s="19">
        <v>1196</v>
      </c>
      <c r="BP300" s="19">
        <v>1185</v>
      </c>
      <c r="BQ300" s="19">
        <v>1242</v>
      </c>
      <c r="BR300" s="19">
        <v>1262</v>
      </c>
      <c r="BS300" s="19">
        <v>1272</v>
      </c>
      <c r="BT300" s="19">
        <v>1258</v>
      </c>
      <c r="BU300" s="19">
        <v>1253</v>
      </c>
      <c r="BV300" s="19">
        <v>1209</v>
      </c>
      <c r="BW300" s="19">
        <v>1255</v>
      </c>
      <c r="BX300" s="19">
        <v>1237</v>
      </c>
      <c r="BY300" s="19">
        <v>1301</v>
      </c>
      <c r="BZ300" s="19">
        <v>1311</v>
      </c>
      <c r="CA300" s="19">
        <v>1311</v>
      </c>
      <c r="CB300" s="19">
        <v>1305</v>
      </c>
      <c r="CC300" s="19">
        <v>1388</v>
      </c>
      <c r="CD300" s="19">
        <v>1418</v>
      </c>
      <c r="CE300" s="19">
        <v>1406</v>
      </c>
      <c r="CF300" s="19">
        <v>1328</v>
      </c>
      <c r="CG300" s="19">
        <v>1301</v>
      </c>
      <c r="CH300" s="49">
        <v>1271</v>
      </c>
      <c r="CI300" s="49">
        <v>1271</v>
      </c>
      <c r="CJ300" s="49">
        <v>1264</v>
      </c>
      <c r="CK300" s="49">
        <v>1207</v>
      </c>
      <c r="CL300" s="49">
        <v>1195</v>
      </c>
      <c r="CM300" s="49">
        <v>1193</v>
      </c>
      <c r="CN300" s="49">
        <v>1180</v>
      </c>
      <c r="CO300" s="17" t="s">
        <v>344</v>
      </c>
      <c r="CT300" t="s">
        <v>345</v>
      </c>
      <c r="CV300" t="s">
        <v>344</v>
      </c>
      <c r="CX300">
        <v>52100</v>
      </c>
      <c r="CY300">
        <v>52000</v>
      </c>
      <c r="CZ300">
        <v>55500</v>
      </c>
      <c r="DA300">
        <v>55600</v>
      </c>
      <c r="DB300">
        <v>55900</v>
      </c>
      <c r="DC300">
        <v>58000</v>
      </c>
      <c r="DD300">
        <v>57800</v>
      </c>
      <c r="DE300">
        <v>60100</v>
      </c>
      <c r="DF300">
        <v>59900</v>
      </c>
      <c r="DG300">
        <v>56500</v>
      </c>
      <c r="DH300">
        <v>55400</v>
      </c>
      <c r="DI300">
        <v>53400</v>
      </c>
      <c r="DJ300">
        <v>52400</v>
      </c>
      <c r="DK300">
        <v>53600</v>
      </c>
      <c r="DL300">
        <v>55000</v>
      </c>
      <c r="DM300">
        <v>56600</v>
      </c>
      <c r="DN300">
        <v>57700</v>
      </c>
      <c r="DO300">
        <v>56800</v>
      </c>
      <c r="DP300">
        <v>54800</v>
      </c>
      <c r="DQ300">
        <v>53300</v>
      </c>
      <c r="DR300">
        <v>54800</v>
      </c>
      <c r="DS300">
        <v>57100</v>
      </c>
      <c r="DT300">
        <v>57000</v>
      </c>
      <c r="DU300">
        <v>56200</v>
      </c>
      <c r="DV300">
        <v>55700</v>
      </c>
      <c r="DW300">
        <v>53400</v>
      </c>
      <c r="DX300">
        <v>54100</v>
      </c>
      <c r="DY300" s="19"/>
      <c r="DZ300" s="19"/>
      <c r="EA300" s="19"/>
      <c r="EB300" s="19"/>
      <c r="ED300" s="31">
        <f t="shared" si="108"/>
        <v>1.3550863723608446E-2</v>
      </c>
      <c r="EE300" s="31">
        <f t="shared" si="109"/>
        <v>1.376923076923077E-2</v>
      </c>
      <c r="EF300" s="31">
        <f t="shared" si="110"/>
        <v>1.2936936936936937E-2</v>
      </c>
      <c r="EG300" s="31">
        <f t="shared" si="111"/>
        <v>1.2320143884892087E-2</v>
      </c>
      <c r="EH300" s="31">
        <f t="shared" si="112"/>
        <v>1.18783542039356E-2</v>
      </c>
      <c r="EI300" s="31">
        <f t="shared" si="113"/>
        <v>9.4310344827586209E-3</v>
      </c>
      <c r="EJ300" s="31">
        <f t="shared" si="114"/>
        <v>8.9619377162629757E-3</v>
      </c>
      <c r="EK300" s="31">
        <f t="shared" si="115"/>
        <v>8.1863560732113143E-3</v>
      </c>
      <c r="EL300" s="31">
        <f t="shared" si="116"/>
        <v>8.5809682804674457E-3</v>
      </c>
      <c r="EM300" s="31">
        <f t="shared" si="117"/>
        <v>8.7964601769911499E-3</v>
      </c>
      <c r="EN300" s="31">
        <f t="shared" si="118"/>
        <v>1.2075812274368231E-2</v>
      </c>
      <c r="EO300" s="31">
        <f t="shared" si="119"/>
        <v>1.7303370786516854E-2</v>
      </c>
      <c r="EP300" s="31">
        <f t="shared" si="120"/>
        <v>2.7767175572519082E-2</v>
      </c>
      <c r="EQ300" s="31">
        <f t="shared" si="121"/>
        <v>2.6958955223880598E-2</v>
      </c>
      <c r="ER300" s="31">
        <f t="shared" si="122"/>
        <v>2.6054545454545455E-2</v>
      </c>
      <c r="ES300" s="31">
        <f t="shared" si="123"/>
        <v>2.4823321554770319E-2</v>
      </c>
      <c r="ET300" s="31">
        <f t="shared" si="124"/>
        <v>2.5701906412478336E-2</v>
      </c>
      <c r="EU300" s="31">
        <f t="shared" si="125"/>
        <v>2.1654929577464788E-2</v>
      </c>
      <c r="EV300" s="31">
        <f t="shared" si="126"/>
        <v>2.2098540145985401E-2</v>
      </c>
      <c r="EW300" s="31">
        <f t="shared" si="127"/>
        <v>2.2232645403377112E-2</v>
      </c>
      <c r="EX300" s="31">
        <f t="shared" si="128"/>
        <v>2.3211678832116788E-2</v>
      </c>
      <c r="EY300" s="31">
        <f t="shared" si="129"/>
        <v>2.1173380035026269E-2</v>
      </c>
      <c r="EZ300" s="31">
        <f t="shared" si="130"/>
        <v>2.2824561403508772E-2</v>
      </c>
      <c r="FA300" s="31">
        <f t="shared" si="131"/>
        <v>2.3220640569395018E-2</v>
      </c>
      <c r="FB300" s="50">
        <f t="shared" si="132"/>
        <v>2.5242369838420108E-2</v>
      </c>
      <c r="FC300" s="50">
        <f t="shared" si="133"/>
        <v>2.3801498127340823E-2</v>
      </c>
      <c r="FD300" s="50">
        <f t="shared" si="134"/>
        <v>2.231053604436229E-2</v>
      </c>
    </row>
    <row r="301" spans="1:160" ht="15" x14ac:dyDescent="0.25">
      <c r="A301" s="17" t="s">
        <v>345</v>
      </c>
      <c r="B301" s="19">
        <v>7725</v>
      </c>
      <c r="C301" s="19">
        <v>7894</v>
      </c>
      <c r="D301" s="19">
        <v>7940</v>
      </c>
      <c r="E301" s="19">
        <v>8128</v>
      </c>
      <c r="F301" s="19">
        <v>8556</v>
      </c>
      <c r="G301" s="19">
        <v>8654</v>
      </c>
      <c r="H301" s="19">
        <v>8754</v>
      </c>
      <c r="I301" s="19">
        <v>9445</v>
      </c>
      <c r="J301" s="19">
        <v>9482</v>
      </c>
      <c r="K301" s="19">
        <v>9806</v>
      </c>
      <c r="L301" s="19">
        <v>9665</v>
      </c>
      <c r="M301" s="19">
        <v>9629</v>
      </c>
      <c r="N301" s="19">
        <v>9488</v>
      </c>
      <c r="O301" s="19">
        <v>9537</v>
      </c>
      <c r="P301" s="19">
        <v>9787</v>
      </c>
      <c r="Q301" s="19">
        <v>9919</v>
      </c>
      <c r="R301" s="19">
        <v>9719</v>
      </c>
      <c r="S301" s="19">
        <v>9527</v>
      </c>
      <c r="T301" s="19">
        <v>9276</v>
      </c>
      <c r="U301" s="19">
        <v>9552</v>
      </c>
      <c r="V301" s="19">
        <v>9565</v>
      </c>
      <c r="W301" s="19">
        <v>9376</v>
      </c>
      <c r="X301" s="19">
        <v>9143</v>
      </c>
      <c r="Y301" s="19">
        <v>8877</v>
      </c>
      <c r="Z301" s="19">
        <v>8599</v>
      </c>
      <c r="AA301" s="19">
        <v>8583</v>
      </c>
      <c r="AB301" s="19">
        <v>8596</v>
      </c>
      <c r="AC301" s="19">
        <v>8318</v>
      </c>
      <c r="AD301" s="19">
        <v>8015</v>
      </c>
      <c r="AE301" s="19">
        <v>7698</v>
      </c>
      <c r="AF301" s="19">
        <v>7691</v>
      </c>
      <c r="AG301" s="19">
        <v>8200</v>
      </c>
      <c r="AH301" s="19">
        <v>8460</v>
      </c>
      <c r="AI301" s="19">
        <v>8357</v>
      </c>
      <c r="AJ301" s="19">
        <v>8352</v>
      </c>
      <c r="AK301" s="19">
        <v>8262</v>
      </c>
      <c r="AL301" s="19">
        <v>8535</v>
      </c>
      <c r="AM301" s="19">
        <v>8922</v>
      </c>
      <c r="AN301" s="19">
        <v>9484</v>
      </c>
      <c r="AO301" s="19">
        <v>9741</v>
      </c>
      <c r="AP301" s="19">
        <v>9964</v>
      </c>
      <c r="AQ301" s="19">
        <v>10525</v>
      </c>
      <c r="AR301" s="19">
        <v>11359</v>
      </c>
      <c r="AS301" s="19">
        <v>12508</v>
      </c>
      <c r="AT301" s="19">
        <v>14007</v>
      </c>
      <c r="AU301" s="19">
        <v>14682</v>
      </c>
      <c r="AV301" s="19">
        <v>15341</v>
      </c>
      <c r="AW301" s="19">
        <v>15356</v>
      </c>
      <c r="AX301" s="19">
        <v>15430</v>
      </c>
      <c r="AY301" s="19">
        <v>16016</v>
      </c>
      <c r="AZ301" s="19">
        <v>16518</v>
      </c>
      <c r="BA301" s="19">
        <v>16616</v>
      </c>
      <c r="BB301" s="19">
        <v>16450</v>
      </c>
      <c r="BC301" s="19">
        <v>16177</v>
      </c>
      <c r="BD301" s="19">
        <v>16240</v>
      </c>
      <c r="BE301" s="19">
        <v>16915</v>
      </c>
      <c r="BF301" s="19">
        <v>17068</v>
      </c>
      <c r="BG301" s="19">
        <v>16561</v>
      </c>
      <c r="BH301" s="19">
        <v>16403</v>
      </c>
      <c r="BI301" s="19">
        <v>16007</v>
      </c>
      <c r="BJ301" s="19">
        <v>15273</v>
      </c>
      <c r="BK301" s="19">
        <v>15214</v>
      </c>
      <c r="BL301" s="19">
        <v>15162</v>
      </c>
      <c r="BM301" s="19">
        <v>15240</v>
      </c>
      <c r="BN301" s="19">
        <v>14851</v>
      </c>
      <c r="BO301" s="19">
        <v>14750</v>
      </c>
      <c r="BP301" s="19">
        <v>14839</v>
      </c>
      <c r="BQ301" s="19">
        <v>15913</v>
      </c>
      <c r="BR301" s="19">
        <v>16003</v>
      </c>
      <c r="BS301" s="19">
        <v>15908</v>
      </c>
      <c r="BT301" s="19">
        <v>16054</v>
      </c>
      <c r="BU301" s="19">
        <v>16167</v>
      </c>
      <c r="BV301" s="19">
        <v>16216</v>
      </c>
      <c r="BW301" s="19">
        <v>17021</v>
      </c>
      <c r="BX301" s="19">
        <v>17412</v>
      </c>
      <c r="BY301" s="19">
        <v>17658</v>
      </c>
      <c r="BZ301" s="19">
        <v>17479</v>
      </c>
      <c r="CA301" s="19">
        <v>17289</v>
      </c>
      <c r="CB301" s="19">
        <v>17380</v>
      </c>
      <c r="CC301" s="19">
        <v>18142</v>
      </c>
      <c r="CD301" s="19">
        <v>18386</v>
      </c>
      <c r="CE301" s="19">
        <v>18073</v>
      </c>
      <c r="CF301" s="19">
        <v>17889</v>
      </c>
      <c r="CG301" s="19">
        <v>17837</v>
      </c>
      <c r="CH301" s="49">
        <v>17615</v>
      </c>
      <c r="CI301" s="49">
        <v>17627</v>
      </c>
      <c r="CJ301" s="49">
        <v>17745</v>
      </c>
      <c r="CK301" s="49">
        <v>17526</v>
      </c>
      <c r="CL301" s="49">
        <v>17248</v>
      </c>
      <c r="CM301" s="49">
        <v>17136</v>
      </c>
      <c r="CN301" s="49">
        <v>16958</v>
      </c>
      <c r="CO301" s="17" t="s">
        <v>345</v>
      </c>
      <c r="CT301" t="s">
        <v>346</v>
      </c>
      <c r="CV301" t="s">
        <v>345</v>
      </c>
      <c r="CX301">
        <v>250300</v>
      </c>
      <c r="CY301">
        <v>252100</v>
      </c>
      <c r="CZ301">
        <v>253500</v>
      </c>
      <c r="DA301">
        <v>252900</v>
      </c>
      <c r="DB301">
        <v>253900</v>
      </c>
      <c r="DC301">
        <v>254400</v>
      </c>
      <c r="DD301">
        <v>257200</v>
      </c>
      <c r="DE301">
        <v>261600</v>
      </c>
      <c r="DF301">
        <v>261600</v>
      </c>
      <c r="DG301">
        <v>262700</v>
      </c>
      <c r="DH301">
        <v>262200</v>
      </c>
      <c r="DI301">
        <v>266400</v>
      </c>
      <c r="DJ301">
        <v>272800</v>
      </c>
      <c r="DK301">
        <v>276500</v>
      </c>
      <c r="DL301">
        <v>271500</v>
      </c>
      <c r="DM301">
        <v>267900</v>
      </c>
      <c r="DN301">
        <v>267500</v>
      </c>
      <c r="DO301">
        <v>268500</v>
      </c>
      <c r="DP301">
        <v>266600</v>
      </c>
      <c r="DQ301">
        <v>269900</v>
      </c>
      <c r="DR301">
        <v>272200</v>
      </c>
      <c r="DS301">
        <v>271400</v>
      </c>
      <c r="DT301">
        <v>275600</v>
      </c>
      <c r="DU301">
        <v>276500</v>
      </c>
      <c r="DV301">
        <v>272800</v>
      </c>
      <c r="DW301">
        <v>275000</v>
      </c>
      <c r="DX301">
        <v>280400</v>
      </c>
      <c r="DY301" s="19"/>
      <c r="DZ301" s="19"/>
      <c r="EA301" s="19"/>
      <c r="EB301" s="19"/>
      <c r="ED301" s="31">
        <f t="shared" si="108"/>
        <v>3.9176987614862165E-2</v>
      </c>
      <c r="EE301" s="31">
        <f t="shared" si="109"/>
        <v>3.7635858786195957E-2</v>
      </c>
      <c r="EF301" s="31">
        <f t="shared" si="110"/>
        <v>3.9128205128205126E-2</v>
      </c>
      <c r="EG301" s="31">
        <f t="shared" si="111"/>
        <v>3.6678529062870703E-2</v>
      </c>
      <c r="EH301" s="31">
        <f t="shared" si="112"/>
        <v>3.6927924379677041E-2</v>
      </c>
      <c r="EI301" s="31">
        <f t="shared" si="113"/>
        <v>3.3801100628930818E-2</v>
      </c>
      <c r="EJ301" s="31">
        <f t="shared" si="114"/>
        <v>3.2340590979782272E-2</v>
      </c>
      <c r="EK301" s="31">
        <f t="shared" si="115"/>
        <v>2.9399847094801222E-2</v>
      </c>
      <c r="EL301" s="31">
        <f t="shared" si="116"/>
        <v>3.1945718654434248E-2</v>
      </c>
      <c r="EM301" s="31">
        <f t="shared" si="117"/>
        <v>3.2489531785306433E-2</v>
      </c>
      <c r="EN301" s="31">
        <f t="shared" si="118"/>
        <v>3.715102974828375E-2</v>
      </c>
      <c r="EO301" s="31">
        <f t="shared" si="119"/>
        <v>4.2638888888888886E-2</v>
      </c>
      <c r="EP301" s="31">
        <f t="shared" si="120"/>
        <v>5.3819648093841641E-2</v>
      </c>
      <c r="EQ301" s="31">
        <f t="shared" si="121"/>
        <v>5.5804701627486436E-2</v>
      </c>
      <c r="ER301" s="31">
        <f t="shared" si="122"/>
        <v>6.1200736648250459E-2</v>
      </c>
      <c r="ES301" s="31">
        <f t="shared" si="123"/>
        <v>6.0619634191862636E-2</v>
      </c>
      <c r="ET301" s="31">
        <f t="shared" si="124"/>
        <v>6.1910280373831776E-2</v>
      </c>
      <c r="EU301" s="31">
        <f t="shared" si="125"/>
        <v>5.6882681564245807E-2</v>
      </c>
      <c r="EV301" s="31">
        <f t="shared" si="126"/>
        <v>5.7164291072768193E-2</v>
      </c>
      <c r="EW301" s="31">
        <f t="shared" si="127"/>
        <v>5.497962208225269E-2</v>
      </c>
      <c r="EX301" s="31">
        <f t="shared" si="128"/>
        <v>5.8442321822189565E-2</v>
      </c>
      <c r="EY301" s="31">
        <f t="shared" si="129"/>
        <v>5.9749447310243183E-2</v>
      </c>
      <c r="EZ301" s="31">
        <f t="shared" si="130"/>
        <v>6.4071117561683599E-2</v>
      </c>
      <c r="FA301" s="31">
        <f t="shared" si="131"/>
        <v>6.2857142857142861E-2</v>
      </c>
      <c r="FB301" s="50">
        <f t="shared" si="132"/>
        <v>6.6250000000000003E-2</v>
      </c>
      <c r="FC301" s="50">
        <f t="shared" si="133"/>
        <v>6.4054545454545461E-2</v>
      </c>
      <c r="FD301" s="50">
        <f t="shared" si="134"/>
        <v>6.2503566333808838E-2</v>
      </c>
    </row>
    <row r="302" spans="1:160" ht="15" x14ac:dyDescent="0.25">
      <c r="A302" s="17" t="s">
        <v>346</v>
      </c>
      <c r="B302" s="19">
        <v>1499</v>
      </c>
      <c r="C302" s="19">
        <v>1479</v>
      </c>
      <c r="D302" s="19">
        <v>1504</v>
      </c>
      <c r="E302" s="19">
        <v>1558</v>
      </c>
      <c r="F302" s="19">
        <v>1518</v>
      </c>
      <c r="G302" s="19">
        <v>1563</v>
      </c>
      <c r="H302" s="19">
        <v>1634</v>
      </c>
      <c r="I302" s="19">
        <v>1736</v>
      </c>
      <c r="J302" s="19">
        <v>1872</v>
      </c>
      <c r="K302" s="19">
        <v>1804</v>
      </c>
      <c r="L302" s="19">
        <v>1781</v>
      </c>
      <c r="M302" s="19">
        <v>1784</v>
      </c>
      <c r="N302" s="19">
        <v>1776</v>
      </c>
      <c r="O302" s="19">
        <v>1795</v>
      </c>
      <c r="P302" s="19">
        <v>1761</v>
      </c>
      <c r="Q302" s="19">
        <v>1756</v>
      </c>
      <c r="R302" s="19">
        <v>1779</v>
      </c>
      <c r="S302" s="19">
        <v>1762</v>
      </c>
      <c r="T302" s="19">
        <v>1776</v>
      </c>
      <c r="U302" s="19">
        <v>1852</v>
      </c>
      <c r="V302" s="19">
        <v>1851</v>
      </c>
      <c r="W302" s="19">
        <v>1851</v>
      </c>
      <c r="X302" s="19">
        <v>1808</v>
      </c>
      <c r="Y302" s="19">
        <v>1732</v>
      </c>
      <c r="Z302" s="19">
        <v>1635</v>
      </c>
      <c r="AA302" s="19">
        <v>1607</v>
      </c>
      <c r="AB302" s="19">
        <v>1604</v>
      </c>
      <c r="AC302" s="19">
        <v>1537</v>
      </c>
      <c r="AD302" s="19">
        <v>1466</v>
      </c>
      <c r="AE302" s="19">
        <v>1395</v>
      </c>
      <c r="AF302" s="19">
        <v>1381</v>
      </c>
      <c r="AG302" s="19">
        <v>1446</v>
      </c>
      <c r="AH302" s="19">
        <v>1426</v>
      </c>
      <c r="AI302" s="19">
        <v>1418</v>
      </c>
      <c r="AJ302" s="19">
        <v>1430</v>
      </c>
      <c r="AK302" s="19">
        <v>1469</v>
      </c>
      <c r="AL302" s="19">
        <v>1418</v>
      </c>
      <c r="AM302" s="19">
        <v>1407</v>
      </c>
      <c r="AN302" s="19">
        <v>1484</v>
      </c>
      <c r="AO302" s="19">
        <v>1537</v>
      </c>
      <c r="AP302" s="19">
        <v>1615</v>
      </c>
      <c r="AQ302" s="19">
        <v>1747</v>
      </c>
      <c r="AR302" s="19">
        <v>1915</v>
      </c>
      <c r="AS302" s="19">
        <v>2161</v>
      </c>
      <c r="AT302" s="19">
        <v>2380</v>
      </c>
      <c r="AU302" s="19">
        <v>2447</v>
      </c>
      <c r="AV302" s="19">
        <v>2453</v>
      </c>
      <c r="AW302" s="19">
        <v>2468</v>
      </c>
      <c r="AX302" s="19">
        <v>2371</v>
      </c>
      <c r="AY302" s="19">
        <v>2290</v>
      </c>
      <c r="AZ302" s="19">
        <v>2422</v>
      </c>
      <c r="BA302" s="19">
        <v>2391</v>
      </c>
      <c r="BB302" s="19">
        <v>2439</v>
      </c>
      <c r="BC302" s="19">
        <v>2532</v>
      </c>
      <c r="BD302" s="19">
        <v>2619</v>
      </c>
      <c r="BE302" s="19">
        <v>2751</v>
      </c>
      <c r="BF302" s="19">
        <v>2768</v>
      </c>
      <c r="BG302" s="19">
        <v>2743</v>
      </c>
      <c r="BH302" s="19">
        <v>2633</v>
      </c>
      <c r="BI302" s="19">
        <v>2568</v>
      </c>
      <c r="BJ302" s="19">
        <v>2413</v>
      </c>
      <c r="BK302" s="19">
        <v>2397</v>
      </c>
      <c r="BL302" s="19">
        <v>2413</v>
      </c>
      <c r="BM302" s="19">
        <v>2329</v>
      </c>
      <c r="BN302" s="19">
        <v>2329</v>
      </c>
      <c r="BO302" s="19">
        <v>2400</v>
      </c>
      <c r="BP302" s="19">
        <v>2462</v>
      </c>
      <c r="BQ302" s="19">
        <v>2562</v>
      </c>
      <c r="BR302" s="19">
        <v>2585</v>
      </c>
      <c r="BS302" s="19">
        <v>2472</v>
      </c>
      <c r="BT302" s="19">
        <v>2464</v>
      </c>
      <c r="BU302" s="19">
        <v>2458</v>
      </c>
      <c r="BV302" s="19">
        <v>2435</v>
      </c>
      <c r="BW302" s="19">
        <v>2504</v>
      </c>
      <c r="BX302" s="19">
        <v>2577</v>
      </c>
      <c r="BY302" s="19">
        <v>2596</v>
      </c>
      <c r="BZ302" s="19">
        <v>2652</v>
      </c>
      <c r="CA302" s="19">
        <v>2706</v>
      </c>
      <c r="CB302" s="19">
        <v>2808</v>
      </c>
      <c r="CC302" s="19">
        <v>2833</v>
      </c>
      <c r="CD302" s="19">
        <v>2892</v>
      </c>
      <c r="CE302" s="19">
        <v>2874</v>
      </c>
      <c r="CF302" s="19">
        <v>2777</v>
      </c>
      <c r="CG302" s="19">
        <v>2768</v>
      </c>
      <c r="CH302" s="49">
        <v>2715</v>
      </c>
      <c r="CI302" s="49">
        <v>2717</v>
      </c>
      <c r="CJ302" s="49">
        <v>2721</v>
      </c>
      <c r="CK302" s="49">
        <v>2663</v>
      </c>
      <c r="CL302" s="49">
        <v>2639</v>
      </c>
      <c r="CM302" s="49">
        <v>2660</v>
      </c>
      <c r="CN302" s="49">
        <v>2730</v>
      </c>
      <c r="CO302" s="17" t="s">
        <v>346</v>
      </c>
      <c r="CT302" t="s">
        <v>347</v>
      </c>
      <c r="CV302" t="s">
        <v>346</v>
      </c>
      <c r="CX302">
        <v>44000</v>
      </c>
      <c r="CY302">
        <v>44200</v>
      </c>
      <c r="CZ302">
        <v>44300</v>
      </c>
      <c r="DA302">
        <v>45100</v>
      </c>
      <c r="DB302">
        <v>46300</v>
      </c>
      <c r="DC302">
        <v>44900</v>
      </c>
      <c r="DD302">
        <v>46000</v>
      </c>
      <c r="DE302">
        <v>48300</v>
      </c>
      <c r="DF302">
        <v>47500</v>
      </c>
      <c r="DG302">
        <v>48700</v>
      </c>
      <c r="DH302">
        <v>47000</v>
      </c>
      <c r="DI302">
        <v>45200</v>
      </c>
      <c r="DJ302">
        <v>45300</v>
      </c>
      <c r="DK302">
        <v>46500</v>
      </c>
      <c r="DL302">
        <v>47000</v>
      </c>
      <c r="DM302">
        <v>47300</v>
      </c>
      <c r="DN302">
        <v>46300</v>
      </c>
      <c r="DO302">
        <v>46700</v>
      </c>
      <c r="DP302">
        <v>47500</v>
      </c>
      <c r="DQ302">
        <v>48100</v>
      </c>
      <c r="DR302">
        <v>48700</v>
      </c>
      <c r="DS302">
        <v>47700</v>
      </c>
      <c r="DT302">
        <v>47200</v>
      </c>
      <c r="DU302">
        <v>48500</v>
      </c>
      <c r="DV302">
        <v>48300</v>
      </c>
      <c r="DW302">
        <v>47600</v>
      </c>
      <c r="DX302">
        <v>47400</v>
      </c>
      <c r="DY302" s="19"/>
      <c r="DZ302" s="19"/>
      <c r="EA302" s="19"/>
      <c r="EB302" s="19"/>
      <c r="ED302" s="31">
        <f t="shared" si="108"/>
        <v>4.1000000000000002E-2</v>
      </c>
      <c r="EE302" s="31">
        <f t="shared" si="109"/>
        <v>4.018099547511312E-2</v>
      </c>
      <c r="EF302" s="31">
        <f t="shared" si="110"/>
        <v>3.9638826185101582E-2</v>
      </c>
      <c r="EG302" s="31">
        <f t="shared" si="111"/>
        <v>3.9379157427937919E-2</v>
      </c>
      <c r="EH302" s="31">
        <f t="shared" si="112"/>
        <v>3.9978401727861768E-2</v>
      </c>
      <c r="EI302" s="31">
        <f t="shared" si="113"/>
        <v>3.6414253897550111E-2</v>
      </c>
      <c r="EJ302" s="31">
        <f t="shared" si="114"/>
        <v>3.3413043478260872E-2</v>
      </c>
      <c r="EK302" s="31">
        <f t="shared" si="115"/>
        <v>2.8592132505175984E-2</v>
      </c>
      <c r="EL302" s="31">
        <f t="shared" si="116"/>
        <v>2.9852631578947367E-2</v>
      </c>
      <c r="EM302" s="31">
        <f t="shared" si="117"/>
        <v>2.9117043121149898E-2</v>
      </c>
      <c r="EN302" s="31">
        <f t="shared" si="118"/>
        <v>3.2702127659574469E-2</v>
      </c>
      <c r="EO302" s="31">
        <f t="shared" si="119"/>
        <v>4.2367256637168144E-2</v>
      </c>
      <c r="EP302" s="31">
        <f t="shared" si="120"/>
        <v>5.4017660044150109E-2</v>
      </c>
      <c r="EQ302" s="31">
        <f t="shared" si="121"/>
        <v>5.0989247311827954E-2</v>
      </c>
      <c r="ER302" s="31">
        <f t="shared" si="122"/>
        <v>5.0872340425531917E-2</v>
      </c>
      <c r="ES302" s="31">
        <f t="shared" si="123"/>
        <v>5.5369978858350953E-2</v>
      </c>
      <c r="ET302" s="31">
        <f t="shared" si="124"/>
        <v>5.9244060475161987E-2</v>
      </c>
      <c r="EU302" s="31">
        <f t="shared" si="125"/>
        <v>5.1670235546038543E-2</v>
      </c>
      <c r="EV302" s="31">
        <f t="shared" si="126"/>
        <v>4.9031578947368419E-2</v>
      </c>
      <c r="EW302" s="31">
        <f t="shared" si="127"/>
        <v>5.1185031185031184E-2</v>
      </c>
      <c r="EX302" s="31">
        <f t="shared" si="128"/>
        <v>5.0759753593429158E-2</v>
      </c>
      <c r="EY302" s="31">
        <f t="shared" si="129"/>
        <v>5.1048218029350105E-2</v>
      </c>
      <c r="EZ302" s="31">
        <f t="shared" si="130"/>
        <v>5.5E-2</v>
      </c>
      <c r="FA302" s="31">
        <f t="shared" si="131"/>
        <v>5.7896907216494847E-2</v>
      </c>
      <c r="FB302" s="50">
        <f t="shared" si="132"/>
        <v>5.9503105590062111E-2</v>
      </c>
      <c r="FC302" s="50">
        <f t="shared" si="133"/>
        <v>5.7037815126050419E-2</v>
      </c>
      <c r="FD302" s="50">
        <f t="shared" si="134"/>
        <v>5.6181434599156116E-2</v>
      </c>
    </row>
    <row r="303" spans="1:160" ht="15" x14ac:dyDescent="0.25">
      <c r="A303" s="17" t="s">
        <v>347</v>
      </c>
      <c r="B303" s="19">
        <v>237</v>
      </c>
      <c r="C303" s="19">
        <v>225</v>
      </c>
      <c r="D303" s="19">
        <v>229</v>
      </c>
      <c r="E303" s="19">
        <v>234</v>
      </c>
      <c r="F303" s="19">
        <v>212</v>
      </c>
      <c r="G303" s="19">
        <v>237</v>
      </c>
      <c r="H303" s="19">
        <v>231</v>
      </c>
      <c r="I303" s="19">
        <v>260</v>
      </c>
      <c r="J303" s="19">
        <v>268</v>
      </c>
      <c r="K303" s="19">
        <v>270</v>
      </c>
      <c r="L303" s="19">
        <v>266</v>
      </c>
      <c r="M303" s="19">
        <v>239</v>
      </c>
      <c r="N303" s="19">
        <v>219</v>
      </c>
      <c r="O303" s="19">
        <v>207</v>
      </c>
      <c r="P303" s="19">
        <v>211</v>
      </c>
      <c r="Q303" s="19">
        <v>202</v>
      </c>
      <c r="R303" s="19">
        <v>191</v>
      </c>
      <c r="S303" s="19">
        <v>183</v>
      </c>
      <c r="T303" s="19">
        <v>191</v>
      </c>
      <c r="U303" s="19">
        <v>170</v>
      </c>
      <c r="V303" s="19">
        <v>191</v>
      </c>
      <c r="W303" s="19">
        <v>199</v>
      </c>
      <c r="X303" s="19">
        <v>192</v>
      </c>
      <c r="Y303" s="19">
        <v>174</v>
      </c>
      <c r="Z303" s="19">
        <v>150</v>
      </c>
      <c r="AA303" s="19">
        <v>137</v>
      </c>
      <c r="AB303" s="19">
        <v>136</v>
      </c>
      <c r="AC303" s="19">
        <v>104</v>
      </c>
      <c r="AD303" s="19">
        <v>98</v>
      </c>
      <c r="AE303" s="19">
        <v>114</v>
      </c>
      <c r="AF303" s="19">
        <v>122</v>
      </c>
      <c r="AG303" s="19">
        <v>115</v>
      </c>
      <c r="AH303" s="19">
        <v>109</v>
      </c>
      <c r="AI303" s="19">
        <v>128</v>
      </c>
      <c r="AJ303" s="19">
        <v>139</v>
      </c>
      <c r="AK303" s="19">
        <v>114</v>
      </c>
      <c r="AL303" s="19">
        <v>100</v>
      </c>
      <c r="AM303" s="19">
        <v>99</v>
      </c>
      <c r="AN303" s="19">
        <v>106</v>
      </c>
      <c r="AO303" s="19">
        <v>107</v>
      </c>
      <c r="AP303" s="19">
        <v>142</v>
      </c>
      <c r="AQ303" s="19">
        <v>153</v>
      </c>
      <c r="AR303" s="19">
        <v>150</v>
      </c>
      <c r="AS303" s="19">
        <v>160</v>
      </c>
      <c r="AT303" s="19">
        <v>175</v>
      </c>
      <c r="AU303" s="19">
        <v>191</v>
      </c>
      <c r="AV303" s="19">
        <v>189</v>
      </c>
      <c r="AW303" s="19">
        <v>202</v>
      </c>
      <c r="AX303" s="19">
        <v>191</v>
      </c>
      <c r="AY303" s="19">
        <v>195</v>
      </c>
      <c r="AZ303" s="19">
        <v>201</v>
      </c>
      <c r="BA303" s="19">
        <v>186</v>
      </c>
      <c r="BB303" s="19">
        <v>190</v>
      </c>
      <c r="BC303" s="19">
        <v>192</v>
      </c>
      <c r="BD303" s="19">
        <v>182</v>
      </c>
      <c r="BE303" s="19">
        <v>185</v>
      </c>
      <c r="BF303" s="19">
        <v>202</v>
      </c>
      <c r="BG303" s="19">
        <v>223</v>
      </c>
      <c r="BH303" s="19">
        <v>200</v>
      </c>
      <c r="BI303" s="19">
        <v>225</v>
      </c>
      <c r="BJ303" s="19">
        <v>206</v>
      </c>
      <c r="BK303" s="19">
        <v>206</v>
      </c>
      <c r="BL303" s="19">
        <v>209</v>
      </c>
      <c r="BM303" s="19">
        <v>183</v>
      </c>
      <c r="BN303" s="19">
        <v>202</v>
      </c>
      <c r="BO303" s="19">
        <v>208</v>
      </c>
      <c r="BP303" s="19">
        <v>199</v>
      </c>
      <c r="BQ303" s="19">
        <v>217</v>
      </c>
      <c r="BR303" s="19">
        <v>233</v>
      </c>
      <c r="BS303" s="19">
        <v>244</v>
      </c>
      <c r="BT303" s="19">
        <v>213</v>
      </c>
      <c r="BU303" s="19">
        <v>216</v>
      </c>
      <c r="BV303" s="19">
        <v>191</v>
      </c>
      <c r="BW303" s="19">
        <v>180</v>
      </c>
      <c r="BX303" s="19">
        <v>173</v>
      </c>
      <c r="BY303" s="19">
        <v>172</v>
      </c>
      <c r="BZ303" s="19">
        <v>179</v>
      </c>
      <c r="CA303" s="19">
        <v>191</v>
      </c>
      <c r="CB303" s="19">
        <v>186</v>
      </c>
      <c r="CC303" s="19">
        <v>221</v>
      </c>
      <c r="CD303" s="19">
        <v>212</v>
      </c>
      <c r="CE303" s="19">
        <v>232</v>
      </c>
      <c r="CF303" s="19">
        <v>225</v>
      </c>
      <c r="CG303" s="19">
        <v>223</v>
      </c>
      <c r="CH303" s="49">
        <v>220</v>
      </c>
      <c r="CI303" s="49">
        <v>231</v>
      </c>
      <c r="CJ303" s="49">
        <v>215</v>
      </c>
      <c r="CK303" s="49">
        <v>173</v>
      </c>
      <c r="CL303" s="49">
        <v>193</v>
      </c>
      <c r="CM303" s="49">
        <v>217</v>
      </c>
      <c r="CN303" s="49">
        <v>215</v>
      </c>
      <c r="CO303" s="17" t="s">
        <v>347</v>
      </c>
      <c r="CT303" t="s">
        <v>348</v>
      </c>
      <c r="CV303" t="s">
        <v>347</v>
      </c>
      <c r="CX303">
        <v>11900</v>
      </c>
      <c r="CY303">
        <v>12000</v>
      </c>
      <c r="CZ303">
        <v>12100</v>
      </c>
      <c r="DA303">
        <v>12200</v>
      </c>
      <c r="DB303">
        <v>12300</v>
      </c>
      <c r="DC303">
        <v>12300</v>
      </c>
      <c r="DD303">
        <v>12700</v>
      </c>
      <c r="DE303">
        <v>12200</v>
      </c>
      <c r="DF303">
        <v>12100</v>
      </c>
      <c r="DG303">
        <v>12300</v>
      </c>
      <c r="DH303">
        <v>12300</v>
      </c>
      <c r="DI303">
        <v>12100</v>
      </c>
      <c r="DJ303">
        <v>11900</v>
      </c>
      <c r="DK303">
        <v>12000</v>
      </c>
      <c r="DL303">
        <v>12100</v>
      </c>
      <c r="DM303">
        <v>12300</v>
      </c>
      <c r="DN303">
        <v>12500</v>
      </c>
      <c r="DO303">
        <v>12500</v>
      </c>
      <c r="DP303">
        <v>12700</v>
      </c>
      <c r="DQ303">
        <v>12500</v>
      </c>
      <c r="DR303">
        <v>12300</v>
      </c>
      <c r="DS303">
        <v>12400</v>
      </c>
      <c r="DT303">
        <v>11900</v>
      </c>
      <c r="DU303">
        <v>11700</v>
      </c>
      <c r="DV303">
        <v>11800</v>
      </c>
      <c r="DW303">
        <v>11800</v>
      </c>
      <c r="DX303">
        <v>12100</v>
      </c>
      <c r="DY303" s="19"/>
      <c r="DZ303" s="19"/>
      <c r="EA303" s="19"/>
      <c r="EB303" s="19"/>
      <c r="ED303" s="31">
        <f t="shared" si="108"/>
        <v>2.26890756302521E-2</v>
      </c>
      <c r="EE303" s="31">
        <f t="shared" si="109"/>
        <v>1.8249999999999999E-2</v>
      </c>
      <c r="EF303" s="31">
        <f t="shared" si="110"/>
        <v>1.6694214876033057E-2</v>
      </c>
      <c r="EG303" s="31">
        <f t="shared" si="111"/>
        <v>1.5655737704918033E-2</v>
      </c>
      <c r="EH303" s="31">
        <f t="shared" si="112"/>
        <v>1.6178861788617886E-2</v>
      </c>
      <c r="EI303" s="31">
        <f t="shared" si="113"/>
        <v>1.2195121951219513E-2</v>
      </c>
      <c r="EJ303" s="31">
        <f t="shared" si="114"/>
        <v>8.1889763779527565E-3</v>
      </c>
      <c r="EK303" s="31">
        <f t="shared" si="115"/>
        <v>0.01</v>
      </c>
      <c r="EL303" s="31">
        <f t="shared" si="116"/>
        <v>1.0578512396694216E-2</v>
      </c>
      <c r="EM303" s="31">
        <f t="shared" si="117"/>
        <v>8.130081300813009E-3</v>
      </c>
      <c r="EN303" s="31">
        <f t="shared" si="118"/>
        <v>8.6991869918699189E-3</v>
      </c>
      <c r="EO303" s="31">
        <f t="shared" si="119"/>
        <v>1.2396694214876033E-2</v>
      </c>
      <c r="EP303" s="31">
        <f t="shared" si="120"/>
        <v>1.6050420168067226E-2</v>
      </c>
      <c r="EQ303" s="31">
        <f t="shared" si="121"/>
        <v>1.5916666666666666E-2</v>
      </c>
      <c r="ER303" s="31">
        <f t="shared" si="122"/>
        <v>1.537190082644628E-2</v>
      </c>
      <c r="ES303" s="31">
        <f t="shared" si="123"/>
        <v>1.4796747967479675E-2</v>
      </c>
      <c r="ET303" s="31">
        <f t="shared" si="124"/>
        <v>1.7840000000000002E-2</v>
      </c>
      <c r="EU303" s="31">
        <f t="shared" si="125"/>
        <v>1.6480000000000002E-2</v>
      </c>
      <c r="EV303" s="31">
        <f t="shared" si="126"/>
        <v>1.4409448818897637E-2</v>
      </c>
      <c r="EW303" s="31">
        <f t="shared" si="127"/>
        <v>1.592E-2</v>
      </c>
      <c r="EX303" s="31">
        <f t="shared" si="128"/>
        <v>1.9837398373983739E-2</v>
      </c>
      <c r="EY303" s="31">
        <f t="shared" si="129"/>
        <v>1.5403225806451613E-2</v>
      </c>
      <c r="EZ303" s="31">
        <f t="shared" si="130"/>
        <v>1.4453781512605042E-2</v>
      </c>
      <c r="FA303" s="31">
        <f t="shared" si="131"/>
        <v>1.5897435897435898E-2</v>
      </c>
      <c r="FB303" s="50">
        <f t="shared" si="132"/>
        <v>1.9661016949152541E-2</v>
      </c>
      <c r="FC303" s="50">
        <f t="shared" si="133"/>
        <v>1.864406779661017E-2</v>
      </c>
      <c r="FD303" s="50">
        <f t="shared" si="134"/>
        <v>1.4297520661157024E-2</v>
      </c>
    </row>
    <row r="304" spans="1:160" ht="15" x14ac:dyDescent="0.25">
      <c r="A304" s="17" t="s">
        <v>348</v>
      </c>
      <c r="B304" s="19">
        <v>1998</v>
      </c>
      <c r="C304" s="19">
        <v>2093</v>
      </c>
      <c r="D304" s="19">
        <v>2154</v>
      </c>
      <c r="E304" s="19">
        <v>2184</v>
      </c>
      <c r="F304" s="19">
        <v>2234</v>
      </c>
      <c r="G304" s="19">
        <v>2327</v>
      </c>
      <c r="H304" s="19">
        <v>2367</v>
      </c>
      <c r="I304" s="19">
        <v>2549</v>
      </c>
      <c r="J304" s="19">
        <v>2686</v>
      </c>
      <c r="K304" s="19">
        <v>2783</v>
      </c>
      <c r="L304" s="19">
        <v>2786</v>
      </c>
      <c r="M304" s="19">
        <v>2604</v>
      </c>
      <c r="N304" s="19">
        <v>2599</v>
      </c>
      <c r="O304" s="19">
        <v>2648</v>
      </c>
      <c r="P304" s="19">
        <v>2639</v>
      </c>
      <c r="Q304" s="19">
        <v>2657</v>
      </c>
      <c r="R304" s="19">
        <v>2572</v>
      </c>
      <c r="S304" s="19">
        <v>2560</v>
      </c>
      <c r="T304" s="19">
        <v>2594</v>
      </c>
      <c r="U304" s="19">
        <v>2752</v>
      </c>
      <c r="V304" s="19">
        <v>2802</v>
      </c>
      <c r="W304" s="19">
        <v>2688</v>
      </c>
      <c r="X304" s="19">
        <v>2617</v>
      </c>
      <c r="Y304" s="19">
        <v>2526</v>
      </c>
      <c r="Z304" s="19">
        <v>2480</v>
      </c>
      <c r="AA304" s="19">
        <v>2478</v>
      </c>
      <c r="AB304" s="19">
        <v>2553</v>
      </c>
      <c r="AC304" s="19">
        <v>2449</v>
      </c>
      <c r="AD304" s="19">
        <v>2385</v>
      </c>
      <c r="AE304" s="19">
        <v>2327</v>
      </c>
      <c r="AF304" s="19">
        <v>2264</v>
      </c>
      <c r="AG304" s="19">
        <v>2424</v>
      </c>
      <c r="AH304" s="19">
        <v>2519</v>
      </c>
      <c r="AI304" s="19">
        <v>2414</v>
      </c>
      <c r="AJ304" s="19">
        <v>2420</v>
      </c>
      <c r="AK304" s="19">
        <v>2427</v>
      </c>
      <c r="AL304" s="19">
        <v>2403</v>
      </c>
      <c r="AM304" s="19">
        <v>2535</v>
      </c>
      <c r="AN304" s="19">
        <v>2741</v>
      </c>
      <c r="AO304" s="19">
        <v>2780</v>
      </c>
      <c r="AP304" s="19">
        <v>2905</v>
      </c>
      <c r="AQ304" s="19">
        <v>3250</v>
      </c>
      <c r="AR304" s="19">
        <v>3592</v>
      </c>
      <c r="AS304" s="19">
        <v>4139</v>
      </c>
      <c r="AT304" s="19">
        <v>4880</v>
      </c>
      <c r="AU304" s="19">
        <v>5122</v>
      </c>
      <c r="AV304" s="19">
        <v>5191</v>
      </c>
      <c r="AW304" s="19">
        <v>5086</v>
      </c>
      <c r="AX304" s="19">
        <v>4995</v>
      </c>
      <c r="AY304" s="19">
        <v>4997</v>
      </c>
      <c r="AZ304" s="19">
        <v>5057</v>
      </c>
      <c r="BA304" s="19">
        <v>4922</v>
      </c>
      <c r="BB304" s="19">
        <v>4836</v>
      </c>
      <c r="BC304" s="19">
        <v>4798</v>
      </c>
      <c r="BD304" s="19">
        <v>4788</v>
      </c>
      <c r="BE304" s="19">
        <v>5239</v>
      </c>
      <c r="BF304" s="19">
        <v>5379</v>
      </c>
      <c r="BG304" s="19">
        <v>5171</v>
      </c>
      <c r="BH304" s="19">
        <v>4944</v>
      </c>
      <c r="BI304" s="19">
        <v>4699</v>
      </c>
      <c r="BJ304" s="19">
        <v>4463</v>
      </c>
      <c r="BK304" s="19">
        <v>4473</v>
      </c>
      <c r="BL304" s="19">
        <v>4517</v>
      </c>
      <c r="BM304" s="19">
        <v>4502</v>
      </c>
      <c r="BN304" s="19">
        <v>4452</v>
      </c>
      <c r="BO304" s="19">
        <v>4502</v>
      </c>
      <c r="BP304" s="19">
        <v>4608</v>
      </c>
      <c r="BQ304" s="19">
        <v>4929</v>
      </c>
      <c r="BR304" s="19">
        <v>5021</v>
      </c>
      <c r="BS304" s="19">
        <v>4863</v>
      </c>
      <c r="BT304" s="19">
        <v>4686</v>
      </c>
      <c r="BU304" s="19">
        <v>4699</v>
      </c>
      <c r="BV304" s="19">
        <v>4708</v>
      </c>
      <c r="BW304" s="19">
        <v>4766</v>
      </c>
      <c r="BX304" s="19">
        <v>4871</v>
      </c>
      <c r="BY304" s="19">
        <v>4927</v>
      </c>
      <c r="BZ304" s="19">
        <v>4864</v>
      </c>
      <c r="CA304" s="19">
        <v>4874</v>
      </c>
      <c r="CB304" s="19">
        <v>4906</v>
      </c>
      <c r="CC304" s="19">
        <v>5198</v>
      </c>
      <c r="CD304" s="19">
        <v>5350</v>
      </c>
      <c r="CE304" s="19">
        <v>5173</v>
      </c>
      <c r="CF304" s="19">
        <v>5009</v>
      </c>
      <c r="CG304" s="19">
        <v>4866</v>
      </c>
      <c r="CH304" s="49">
        <v>4728</v>
      </c>
      <c r="CI304" s="49">
        <v>4818</v>
      </c>
      <c r="CJ304" s="49">
        <v>4928</v>
      </c>
      <c r="CK304" s="49">
        <v>4845</v>
      </c>
      <c r="CL304" s="49">
        <v>4766</v>
      </c>
      <c r="CM304" s="49">
        <v>4732</v>
      </c>
      <c r="CN304" s="49">
        <v>4642</v>
      </c>
      <c r="CO304" s="17" t="s">
        <v>348</v>
      </c>
      <c r="CT304" t="s">
        <v>349</v>
      </c>
      <c r="CV304" t="s">
        <v>348</v>
      </c>
      <c r="CX304">
        <v>139100</v>
      </c>
      <c r="CY304">
        <v>136900</v>
      </c>
      <c r="CZ304">
        <v>137900</v>
      </c>
      <c r="DA304">
        <v>137600</v>
      </c>
      <c r="DB304">
        <v>138200</v>
      </c>
      <c r="DC304">
        <v>138400</v>
      </c>
      <c r="DD304">
        <v>136100</v>
      </c>
      <c r="DE304">
        <v>137100</v>
      </c>
      <c r="DF304">
        <v>137500</v>
      </c>
      <c r="DG304">
        <v>137300</v>
      </c>
      <c r="DH304">
        <v>137100</v>
      </c>
      <c r="DI304">
        <v>137700</v>
      </c>
      <c r="DJ304">
        <v>138800</v>
      </c>
      <c r="DK304">
        <v>139500</v>
      </c>
      <c r="DL304">
        <v>142400</v>
      </c>
      <c r="DM304">
        <v>141800</v>
      </c>
      <c r="DN304">
        <v>141500</v>
      </c>
      <c r="DO304">
        <v>142900</v>
      </c>
      <c r="DP304">
        <v>140000</v>
      </c>
      <c r="DQ304">
        <v>140300</v>
      </c>
      <c r="DR304">
        <v>140100</v>
      </c>
      <c r="DS304">
        <v>140400</v>
      </c>
      <c r="DT304">
        <v>141200</v>
      </c>
      <c r="DU304">
        <v>140900</v>
      </c>
      <c r="DV304">
        <v>142700</v>
      </c>
      <c r="DW304">
        <v>142000</v>
      </c>
      <c r="DX304">
        <v>142700</v>
      </c>
      <c r="DY304" s="19"/>
      <c r="DZ304" s="19"/>
      <c r="EA304" s="19"/>
      <c r="EB304" s="19"/>
      <c r="ED304" s="31">
        <f t="shared" si="108"/>
        <v>2.0007189072609632E-2</v>
      </c>
      <c r="EE304" s="31">
        <f t="shared" si="109"/>
        <v>1.8984660336011688E-2</v>
      </c>
      <c r="EF304" s="31">
        <f t="shared" si="110"/>
        <v>1.92675852066715E-2</v>
      </c>
      <c r="EG304" s="31">
        <f t="shared" si="111"/>
        <v>1.8851744186046512E-2</v>
      </c>
      <c r="EH304" s="31">
        <f t="shared" si="112"/>
        <v>1.9450072358900145E-2</v>
      </c>
      <c r="EI304" s="31">
        <f t="shared" si="113"/>
        <v>1.7919075144508672E-2</v>
      </c>
      <c r="EJ304" s="31">
        <f t="shared" si="114"/>
        <v>1.7994121969140339E-2</v>
      </c>
      <c r="EK304" s="31">
        <f t="shared" si="115"/>
        <v>1.6513493800145877E-2</v>
      </c>
      <c r="EL304" s="31">
        <f t="shared" si="116"/>
        <v>1.7556363636363637E-2</v>
      </c>
      <c r="EM304" s="31">
        <f t="shared" si="117"/>
        <v>1.7501820830298616E-2</v>
      </c>
      <c r="EN304" s="31">
        <f t="shared" si="118"/>
        <v>2.0277169948942377E-2</v>
      </c>
      <c r="EO304" s="31">
        <f t="shared" si="119"/>
        <v>2.6085693536673928E-2</v>
      </c>
      <c r="EP304" s="31">
        <f t="shared" si="120"/>
        <v>3.6902017291066284E-2</v>
      </c>
      <c r="EQ304" s="31">
        <f t="shared" si="121"/>
        <v>3.5806451612903224E-2</v>
      </c>
      <c r="ER304" s="31">
        <f t="shared" si="122"/>
        <v>3.4564606741573037E-2</v>
      </c>
      <c r="ES304" s="31">
        <f t="shared" si="123"/>
        <v>3.3765867418899857E-2</v>
      </c>
      <c r="ET304" s="31">
        <f t="shared" si="124"/>
        <v>3.6544169611307423E-2</v>
      </c>
      <c r="EU304" s="31">
        <f t="shared" si="125"/>
        <v>3.1231630510846747E-2</v>
      </c>
      <c r="EV304" s="31">
        <f t="shared" si="126"/>
        <v>3.2157142857142856E-2</v>
      </c>
      <c r="EW304" s="31">
        <f t="shared" si="127"/>
        <v>3.2843905915894513E-2</v>
      </c>
      <c r="EX304" s="31">
        <f t="shared" si="128"/>
        <v>3.4710920770877944E-2</v>
      </c>
      <c r="EY304" s="31">
        <f t="shared" si="129"/>
        <v>3.3532763532763535E-2</v>
      </c>
      <c r="EZ304" s="31">
        <f t="shared" si="130"/>
        <v>3.4893767705382439E-2</v>
      </c>
      <c r="FA304" s="31">
        <f t="shared" si="131"/>
        <v>3.4819020581973031E-2</v>
      </c>
      <c r="FB304" s="50">
        <f t="shared" si="132"/>
        <v>3.6250875963559914E-2</v>
      </c>
      <c r="FC304" s="50">
        <f t="shared" si="133"/>
        <v>3.3295774647887327E-2</v>
      </c>
      <c r="FD304" s="50">
        <f t="shared" si="134"/>
        <v>3.3952347582340572E-2</v>
      </c>
    </row>
    <row r="305" spans="1:160" ht="15" x14ac:dyDescent="0.25">
      <c r="A305" s="17" t="s">
        <v>349</v>
      </c>
      <c r="B305" s="19">
        <v>1866</v>
      </c>
      <c r="C305" s="19">
        <v>1687</v>
      </c>
      <c r="D305" s="19">
        <v>1592</v>
      </c>
      <c r="E305" s="19">
        <v>1545</v>
      </c>
      <c r="F305" s="19">
        <v>1831</v>
      </c>
      <c r="G305" s="19">
        <v>1879</v>
      </c>
      <c r="H305" s="19">
        <v>1865</v>
      </c>
      <c r="I305" s="19">
        <v>1973</v>
      </c>
      <c r="J305" s="19">
        <v>2019</v>
      </c>
      <c r="K305" s="19">
        <v>1931</v>
      </c>
      <c r="L305" s="19">
        <v>1870</v>
      </c>
      <c r="M305" s="19">
        <v>2018</v>
      </c>
      <c r="N305" s="19">
        <v>2304</v>
      </c>
      <c r="O305" s="19">
        <v>2324</v>
      </c>
      <c r="P305" s="19">
        <v>1982</v>
      </c>
      <c r="Q305" s="19">
        <v>2362</v>
      </c>
      <c r="R305" s="19">
        <v>2327</v>
      </c>
      <c r="S305" s="19">
        <v>2117</v>
      </c>
      <c r="T305" s="19">
        <v>2114</v>
      </c>
      <c r="U305" s="19">
        <v>2193</v>
      </c>
      <c r="V305" s="19">
        <v>2143</v>
      </c>
      <c r="W305" s="19">
        <v>2108</v>
      </c>
      <c r="X305" s="19">
        <v>1982</v>
      </c>
      <c r="Y305" s="19">
        <v>1929</v>
      </c>
      <c r="Z305" s="19">
        <v>1896</v>
      </c>
      <c r="AA305" s="19">
        <v>1883</v>
      </c>
      <c r="AB305" s="19">
        <v>1927</v>
      </c>
      <c r="AC305" s="19">
        <v>1863</v>
      </c>
      <c r="AD305" s="19">
        <v>1749</v>
      </c>
      <c r="AE305" s="19">
        <v>1631</v>
      </c>
      <c r="AF305" s="19">
        <v>1594</v>
      </c>
      <c r="AG305" s="19">
        <v>1580</v>
      </c>
      <c r="AH305" s="19">
        <v>1637</v>
      </c>
      <c r="AI305" s="19">
        <v>1624</v>
      </c>
      <c r="AJ305" s="19">
        <v>1584</v>
      </c>
      <c r="AK305" s="19">
        <v>1531</v>
      </c>
      <c r="AL305" s="19">
        <v>1530</v>
      </c>
      <c r="AM305" s="19">
        <v>1621</v>
      </c>
      <c r="AN305" s="19">
        <v>1674</v>
      </c>
      <c r="AO305" s="19">
        <v>1706</v>
      </c>
      <c r="AP305" s="19">
        <v>1665</v>
      </c>
      <c r="AQ305" s="19">
        <v>1819</v>
      </c>
      <c r="AR305" s="19">
        <v>1970</v>
      </c>
      <c r="AS305" s="19">
        <v>2260</v>
      </c>
      <c r="AT305" s="19">
        <v>2791</v>
      </c>
      <c r="AU305" s="19">
        <v>3019</v>
      </c>
      <c r="AV305" s="19">
        <v>3227</v>
      </c>
      <c r="AW305" s="19">
        <v>3313</v>
      </c>
      <c r="AX305" s="19">
        <v>3418</v>
      </c>
      <c r="AY305" s="19">
        <v>3464</v>
      </c>
      <c r="AZ305" s="19">
        <v>3454</v>
      </c>
      <c r="BA305" s="19">
        <v>3415</v>
      </c>
      <c r="BB305" s="19">
        <v>3515</v>
      </c>
      <c r="BC305" s="19">
        <v>3350</v>
      </c>
      <c r="BD305" s="19">
        <v>3253</v>
      </c>
      <c r="BE305" s="19">
        <v>3553</v>
      </c>
      <c r="BF305" s="19">
        <v>3543</v>
      </c>
      <c r="BG305" s="19">
        <v>3519</v>
      </c>
      <c r="BH305" s="19">
        <v>3485</v>
      </c>
      <c r="BI305" s="19">
        <v>3295</v>
      </c>
      <c r="BJ305" s="19">
        <v>3150</v>
      </c>
      <c r="BK305" s="19">
        <v>3197</v>
      </c>
      <c r="BL305" s="19">
        <v>3174</v>
      </c>
      <c r="BM305" s="19">
        <v>3201</v>
      </c>
      <c r="BN305" s="19">
        <v>3136</v>
      </c>
      <c r="BO305" s="19">
        <v>3073</v>
      </c>
      <c r="BP305" s="19">
        <v>2993</v>
      </c>
      <c r="BQ305" s="19">
        <v>3131</v>
      </c>
      <c r="BR305" s="19">
        <v>3240</v>
      </c>
      <c r="BS305" s="19">
        <v>3334</v>
      </c>
      <c r="BT305" s="19">
        <v>3330</v>
      </c>
      <c r="BU305" s="19">
        <v>3293</v>
      </c>
      <c r="BV305" s="19">
        <v>3203</v>
      </c>
      <c r="BW305" s="19">
        <v>3255</v>
      </c>
      <c r="BX305" s="19">
        <v>3330</v>
      </c>
      <c r="BY305" s="19">
        <v>3445</v>
      </c>
      <c r="BZ305" s="19">
        <v>3333</v>
      </c>
      <c r="CA305" s="19">
        <v>3327</v>
      </c>
      <c r="CB305" s="19">
        <v>3329</v>
      </c>
      <c r="CC305" s="19">
        <v>3388</v>
      </c>
      <c r="CD305" s="19">
        <v>3465</v>
      </c>
      <c r="CE305" s="19">
        <v>3439</v>
      </c>
      <c r="CF305" s="19">
        <v>3422</v>
      </c>
      <c r="CG305" s="19">
        <v>3359</v>
      </c>
      <c r="CH305" s="49">
        <v>3360</v>
      </c>
      <c r="CI305" s="49">
        <v>3305</v>
      </c>
      <c r="CJ305" s="49">
        <v>3366</v>
      </c>
      <c r="CK305" s="49">
        <v>3337</v>
      </c>
      <c r="CL305" s="49">
        <v>3363</v>
      </c>
      <c r="CM305" s="49">
        <v>3392</v>
      </c>
      <c r="CN305" s="49">
        <v>3356</v>
      </c>
      <c r="CO305" s="17" t="s">
        <v>349</v>
      </c>
      <c r="CT305" t="s">
        <v>350</v>
      </c>
      <c r="CV305" t="s">
        <v>349</v>
      </c>
      <c r="CX305">
        <v>62600</v>
      </c>
      <c r="CY305">
        <v>62400</v>
      </c>
      <c r="CZ305">
        <v>63400</v>
      </c>
      <c r="DA305">
        <v>64500</v>
      </c>
      <c r="DB305">
        <v>64400</v>
      </c>
      <c r="DC305">
        <v>64900</v>
      </c>
      <c r="DD305">
        <v>63900</v>
      </c>
      <c r="DE305">
        <v>62200</v>
      </c>
      <c r="DF305">
        <v>62600</v>
      </c>
      <c r="DG305">
        <v>63500</v>
      </c>
      <c r="DH305">
        <v>65000</v>
      </c>
      <c r="DI305">
        <v>65300</v>
      </c>
      <c r="DJ305">
        <v>65700</v>
      </c>
      <c r="DK305">
        <v>65000</v>
      </c>
      <c r="DL305">
        <v>66700</v>
      </c>
      <c r="DM305">
        <v>67000</v>
      </c>
      <c r="DN305">
        <v>67400</v>
      </c>
      <c r="DO305">
        <v>66500</v>
      </c>
      <c r="DP305">
        <v>66400</v>
      </c>
      <c r="DQ305">
        <v>65800</v>
      </c>
      <c r="DR305">
        <v>66000</v>
      </c>
      <c r="DS305">
        <v>68000</v>
      </c>
      <c r="DT305">
        <v>67700</v>
      </c>
      <c r="DU305">
        <v>68600</v>
      </c>
      <c r="DV305">
        <v>69000</v>
      </c>
      <c r="DW305">
        <v>69600</v>
      </c>
      <c r="DX305">
        <v>69100</v>
      </c>
      <c r="DY305" s="19"/>
      <c r="DZ305" s="19"/>
      <c r="EA305" s="19"/>
      <c r="EB305" s="19"/>
      <c r="ED305" s="31">
        <f t="shared" si="108"/>
        <v>3.0846645367412141E-2</v>
      </c>
      <c r="EE305" s="31">
        <f t="shared" si="109"/>
        <v>3.6923076923076927E-2</v>
      </c>
      <c r="EF305" s="31">
        <f t="shared" si="110"/>
        <v>3.7255520504731861E-2</v>
      </c>
      <c r="EG305" s="31">
        <f t="shared" si="111"/>
        <v>3.2775193798449613E-2</v>
      </c>
      <c r="EH305" s="31">
        <f t="shared" si="112"/>
        <v>3.2732919254658384E-2</v>
      </c>
      <c r="EI305" s="31">
        <f t="shared" si="113"/>
        <v>2.9214175654853621E-2</v>
      </c>
      <c r="EJ305" s="31">
        <f t="shared" si="114"/>
        <v>2.9154929577464787E-2</v>
      </c>
      <c r="EK305" s="31">
        <f t="shared" si="115"/>
        <v>2.5627009646302251E-2</v>
      </c>
      <c r="EL305" s="31">
        <f t="shared" si="116"/>
        <v>2.5942492012779553E-2</v>
      </c>
      <c r="EM305" s="31">
        <f t="shared" si="117"/>
        <v>2.4094488188976377E-2</v>
      </c>
      <c r="EN305" s="31">
        <f t="shared" si="118"/>
        <v>2.6246153846153846E-2</v>
      </c>
      <c r="EO305" s="31">
        <f t="shared" si="119"/>
        <v>3.0168453292496171E-2</v>
      </c>
      <c r="EP305" s="31">
        <f t="shared" si="120"/>
        <v>4.5951293759512936E-2</v>
      </c>
      <c r="EQ305" s="31">
        <f t="shared" si="121"/>
        <v>5.2584615384615382E-2</v>
      </c>
      <c r="ER305" s="31">
        <f t="shared" si="122"/>
        <v>5.1199400299850074E-2</v>
      </c>
      <c r="ES305" s="31">
        <f t="shared" si="123"/>
        <v>4.8552238805970149E-2</v>
      </c>
      <c r="ET305" s="31">
        <f t="shared" si="124"/>
        <v>5.2210682492581602E-2</v>
      </c>
      <c r="EU305" s="31">
        <f t="shared" si="125"/>
        <v>4.736842105263158E-2</v>
      </c>
      <c r="EV305" s="31">
        <f t="shared" si="126"/>
        <v>4.8207831325301202E-2</v>
      </c>
      <c r="EW305" s="31">
        <f t="shared" si="127"/>
        <v>4.5486322188449849E-2</v>
      </c>
      <c r="EX305" s="31">
        <f t="shared" si="128"/>
        <v>5.0515151515151513E-2</v>
      </c>
      <c r="EY305" s="31">
        <f t="shared" si="129"/>
        <v>4.710294117647059E-2</v>
      </c>
      <c r="EZ305" s="31">
        <f t="shared" si="130"/>
        <v>5.088626292466765E-2</v>
      </c>
      <c r="FA305" s="31">
        <f t="shared" si="131"/>
        <v>4.8527696793002915E-2</v>
      </c>
      <c r="FB305" s="50">
        <f t="shared" si="132"/>
        <v>4.9840579710144925E-2</v>
      </c>
      <c r="FC305" s="50">
        <f t="shared" si="133"/>
        <v>4.8275862068965517E-2</v>
      </c>
      <c r="FD305" s="50">
        <f t="shared" si="134"/>
        <v>4.8292329956584661E-2</v>
      </c>
    </row>
    <row r="306" spans="1:160" ht="15" x14ac:dyDescent="0.25">
      <c r="A306" s="17" t="s">
        <v>350</v>
      </c>
      <c r="B306" s="19">
        <v>2304</v>
      </c>
      <c r="C306" s="19">
        <v>2331</v>
      </c>
      <c r="D306" s="19">
        <v>2277</v>
      </c>
      <c r="E306" s="19">
        <v>2261</v>
      </c>
      <c r="F306" s="19">
        <v>2186</v>
      </c>
      <c r="G306" s="19">
        <v>2219</v>
      </c>
      <c r="H306" s="19">
        <v>2369</v>
      </c>
      <c r="I306" s="19">
        <v>2613</v>
      </c>
      <c r="J306" s="19">
        <v>2661</v>
      </c>
      <c r="K306" s="19">
        <v>2772</v>
      </c>
      <c r="L306" s="19">
        <v>2801</v>
      </c>
      <c r="M306" s="19">
        <v>2647</v>
      </c>
      <c r="N306" s="19">
        <v>2654</v>
      </c>
      <c r="O306" s="19">
        <v>2690</v>
      </c>
      <c r="P306" s="19">
        <v>2799</v>
      </c>
      <c r="Q306" s="19">
        <v>2732</v>
      </c>
      <c r="R306" s="19">
        <v>2631</v>
      </c>
      <c r="S306" s="19">
        <v>2542</v>
      </c>
      <c r="T306" s="19">
        <v>2627</v>
      </c>
      <c r="U306" s="19">
        <v>2835</v>
      </c>
      <c r="V306" s="19">
        <v>2835</v>
      </c>
      <c r="W306" s="19">
        <v>2661</v>
      </c>
      <c r="X306" s="19">
        <v>2645</v>
      </c>
      <c r="Y306" s="19">
        <v>2543</v>
      </c>
      <c r="Z306" s="19">
        <v>2500</v>
      </c>
      <c r="AA306" s="19">
        <v>2559</v>
      </c>
      <c r="AB306" s="19">
        <v>2648</v>
      </c>
      <c r="AC306" s="19">
        <v>2558</v>
      </c>
      <c r="AD306" s="19">
        <v>2526</v>
      </c>
      <c r="AE306" s="19">
        <v>2364</v>
      </c>
      <c r="AF306" s="19">
        <v>2337</v>
      </c>
      <c r="AG306" s="19">
        <v>2473</v>
      </c>
      <c r="AH306" s="19">
        <v>2506</v>
      </c>
      <c r="AI306" s="19">
        <v>2508</v>
      </c>
      <c r="AJ306" s="19">
        <v>2520</v>
      </c>
      <c r="AK306" s="19">
        <v>2551</v>
      </c>
      <c r="AL306" s="19">
        <v>2582</v>
      </c>
      <c r="AM306" s="19">
        <v>2729</v>
      </c>
      <c r="AN306" s="19">
        <v>2993</v>
      </c>
      <c r="AO306" s="19">
        <v>3055</v>
      </c>
      <c r="AP306" s="19">
        <v>3035</v>
      </c>
      <c r="AQ306" s="19">
        <v>3412</v>
      </c>
      <c r="AR306" s="19">
        <v>3758</v>
      </c>
      <c r="AS306" s="19">
        <v>4225</v>
      </c>
      <c r="AT306" s="19">
        <v>4852</v>
      </c>
      <c r="AU306" s="19">
        <v>5134</v>
      </c>
      <c r="AV306" s="19">
        <v>5347</v>
      </c>
      <c r="AW306" s="19">
        <v>5357</v>
      </c>
      <c r="AX306" s="19">
        <v>5292</v>
      </c>
      <c r="AY306" s="19">
        <v>5438</v>
      </c>
      <c r="AZ306" s="19">
        <v>5530</v>
      </c>
      <c r="BA306" s="19">
        <v>5556</v>
      </c>
      <c r="BB306" s="19">
        <v>5511</v>
      </c>
      <c r="BC306" s="19">
        <v>5338</v>
      </c>
      <c r="BD306" s="19">
        <v>5258</v>
      </c>
      <c r="BE306" s="19">
        <v>5513</v>
      </c>
      <c r="BF306" s="19">
        <v>5466</v>
      </c>
      <c r="BG306" s="19">
        <v>5303</v>
      </c>
      <c r="BH306" s="19">
        <v>5148</v>
      </c>
      <c r="BI306" s="19">
        <v>4849</v>
      </c>
      <c r="BJ306" s="19">
        <v>4650</v>
      </c>
      <c r="BK306" s="19">
        <v>4658</v>
      </c>
      <c r="BL306" s="19">
        <v>4658</v>
      </c>
      <c r="BM306" s="19">
        <v>4580</v>
      </c>
      <c r="BN306" s="19">
        <v>4515</v>
      </c>
      <c r="BO306" s="19">
        <v>4434</v>
      </c>
      <c r="BP306" s="19">
        <v>4423</v>
      </c>
      <c r="BQ306" s="19">
        <v>4650</v>
      </c>
      <c r="BR306" s="19">
        <v>4756</v>
      </c>
      <c r="BS306" s="19">
        <v>4731</v>
      </c>
      <c r="BT306" s="19">
        <v>4679</v>
      </c>
      <c r="BU306" s="19">
        <v>4646</v>
      </c>
      <c r="BV306" s="19">
        <v>4566</v>
      </c>
      <c r="BW306" s="19">
        <v>4681</v>
      </c>
      <c r="BX306" s="19">
        <v>4883</v>
      </c>
      <c r="BY306" s="19">
        <v>4804</v>
      </c>
      <c r="BZ306" s="19">
        <v>4722</v>
      </c>
      <c r="CA306" s="19">
        <v>4685</v>
      </c>
      <c r="CB306" s="19">
        <v>4722</v>
      </c>
      <c r="CC306" s="19">
        <v>4938</v>
      </c>
      <c r="CD306" s="19">
        <v>4971</v>
      </c>
      <c r="CE306" s="19">
        <v>4886</v>
      </c>
      <c r="CF306" s="19">
        <v>4666</v>
      </c>
      <c r="CG306" s="19">
        <v>4585</v>
      </c>
      <c r="CH306" s="49">
        <v>4527</v>
      </c>
      <c r="CI306" s="49">
        <v>4466</v>
      </c>
      <c r="CJ306" s="49">
        <v>4476</v>
      </c>
      <c r="CK306" s="49">
        <v>4502</v>
      </c>
      <c r="CL306" s="49">
        <v>4348</v>
      </c>
      <c r="CM306" s="49">
        <v>4220</v>
      </c>
      <c r="CN306" s="49">
        <v>4130</v>
      </c>
      <c r="CO306" s="17" t="s">
        <v>350</v>
      </c>
      <c r="CT306" t="s">
        <v>351</v>
      </c>
      <c r="CV306" t="s">
        <v>350</v>
      </c>
      <c r="CX306">
        <v>98700</v>
      </c>
      <c r="CY306">
        <v>98400</v>
      </c>
      <c r="CZ306">
        <v>98600</v>
      </c>
      <c r="DA306">
        <v>100800</v>
      </c>
      <c r="DB306">
        <v>100600</v>
      </c>
      <c r="DC306">
        <v>101200</v>
      </c>
      <c r="DD306">
        <v>99400</v>
      </c>
      <c r="DE306">
        <v>97000</v>
      </c>
      <c r="DF306">
        <v>98300</v>
      </c>
      <c r="DG306">
        <v>98500</v>
      </c>
      <c r="DH306">
        <v>97900</v>
      </c>
      <c r="DI306">
        <v>98800</v>
      </c>
      <c r="DJ306">
        <v>97400</v>
      </c>
      <c r="DK306">
        <v>96000</v>
      </c>
      <c r="DL306">
        <v>95200</v>
      </c>
      <c r="DM306">
        <v>93100</v>
      </c>
      <c r="DN306">
        <v>91600</v>
      </c>
      <c r="DO306">
        <v>92700</v>
      </c>
      <c r="DP306">
        <v>92200</v>
      </c>
      <c r="DQ306">
        <v>93600</v>
      </c>
      <c r="DR306">
        <v>95300</v>
      </c>
      <c r="DS306">
        <v>95200</v>
      </c>
      <c r="DT306">
        <v>97300</v>
      </c>
      <c r="DU306">
        <v>99600</v>
      </c>
      <c r="DV306">
        <v>100000</v>
      </c>
      <c r="DW306">
        <v>100100</v>
      </c>
      <c r="DX306">
        <v>102500</v>
      </c>
      <c r="DY306" s="19"/>
      <c r="DZ306" s="19"/>
      <c r="EA306" s="19"/>
      <c r="EB306" s="19"/>
      <c r="ED306" s="31">
        <f t="shared" si="108"/>
        <v>2.8085106382978724E-2</v>
      </c>
      <c r="EE306" s="31">
        <f t="shared" si="109"/>
        <v>2.6971544715447153E-2</v>
      </c>
      <c r="EF306" s="31">
        <f t="shared" si="110"/>
        <v>2.77079107505071E-2</v>
      </c>
      <c r="EG306" s="31">
        <f t="shared" si="111"/>
        <v>2.6061507936507935E-2</v>
      </c>
      <c r="EH306" s="31">
        <f t="shared" si="112"/>
        <v>2.6451292246520874E-2</v>
      </c>
      <c r="EI306" s="31">
        <f t="shared" si="113"/>
        <v>2.4703557312252964E-2</v>
      </c>
      <c r="EJ306" s="31">
        <f t="shared" si="114"/>
        <v>2.5734406438631792E-2</v>
      </c>
      <c r="EK306" s="31">
        <f t="shared" si="115"/>
        <v>2.409278350515464E-2</v>
      </c>
      <c r="EL306" s="31">
        <f t="shared" si="116"/>
        <v>2.5513733468972535E-2</v>
      </c>
      <c r="EM306" s="31">
        <f t="shared" si="117"/>
        <v>2.6213197969543148E-2</v>
      </c>
      <c r="EN306" s="31">
        <f t="shared" si="118"/>
        <v>3.1205311542390195E-2</v>
      </c>
      <c r="EO306" s="31">
        <f t="shared" si="119"/>
        <v>3.803643724696356E-2</v>
      </c>
      <c r="EP306" s="31">
        <f t="shared" si="120"/>
        <v>5.2710472279260782E-2</v>
      </c>
      <c r="EQ306" s="31">
        <f t="shared" si="121"/>
        <v>5.5125E-2</v>
      </c>
      <c r="ER306" s="31">
        <f t="shared" si="122"/>
        <v>5.8361344537815128E-2</v>
      </c>
      <c r="ES306" s="31">
        <f t="shared" si="123"/>
        <v>5.6476906552094523E-2</v>
      </c>
      <c r="ET306" s="31">
        <f t="shared" si="124"/>
        <v>5.789301310043668E-2</v>
      </c>
      <c r="EU306" s="31">
        <f t="shared" si="125"/>
        <v>5.0161812297734629E-2</v>
      </c>
      <c r="EV306" s="31">
        <f t="shared" si="126"/>
        <v>4.9674620390455532E-2</v>
      </c>
      <c r="EW306" s="31">
        <f t="shared" si="127"/>
        <v>4.7254273504273504E-2</v>
      </c>
      <c r="EX306" s="31">
        <f t="shared" si="128"/>
        <v>4.9643231899265478E-2</v>
      </c>
      <c r="EY306" s="31">
        <f t="shared" si="129"/>
        <v>4.7962184873949577E-2</v>
      </c>
      <c r="EZ306" s="31">
        <f t="shared" si="130"/>
        <v>4.9373072970195275E-2</v>
      </c>
      <c r="FA306" s="31">
        <f t="shared" si="131"/>
        <v>4.7409638554216871E-2</v>
      </c>
      <c r="FB306" s="50">
        <f t="shared" si="132"/>
        <v>4.8860000000000001E-2</v>
      </c>
      <c r="FC306" s="50">
        <f t="shared" si="133"/>
        <v>4.5224775224775228E-2</v>
      </c>
      <c r="FD306" s="50">
        <f t="shared" si="134"/>
        <v>4.3921951219512194E-2</v>
      </c>
    </row>
    <row r="307" spans="1:160" ht="15" x14ac:dyDescent="0.25">
      <c r="A307" s="17" t="s">
        <v>351</v>
      </c>
      <c r="B307" s="19">
        <v>3363</v>
      </c>
      <c r="C307" s="19">
        <v>3376</v>
      </c>
      <c r="D307" s="19">
        <v>3431</v>
      </c>
      <c r="E307" s="19">
        <v>3623</v>
      </c>
      <c r="F307" s="19">
        <v>3274</v>
      </c>
      <c r="G307" s="19">
        <v>3241</v>
      </c>
      <c r="H307" s="19">
        <v>3239</v>
      </c>
      <c r="I307" s="19">
        <v>3563</v>
      </c>
      <c r="J307" s="19">
        <v>3997</v>
      </c>
      <c r="K307" s="19">
        <v>4059</v>
      </c>
      <c r="L307" s="19">
        <v>4229</v>
      </c>
      <c r="M307" s="19">
        <v>3937</v>
      </c>
      <c r="N307" s="19">
        <v>3763</v>
      </c>
      <c r="O307" s="19">
        <v>3779</v>
      </c>
      <c r="P307" s="19">
        <v>3917</v>
      </c>
      <c r="Q307" s="19">
        <v>3918</v>
      </c>
      <c r="R307" s="19">
        <v>3685</v>
      </c>
      <c r="S307" s="19">
        <v>3692</v>
      </c>
      <c r="T307" s="19">
        <v>4025</v>
      </c>
      <c r="U307" s="19">
        <v>4143</v>
      </c>
      <c r="V307" s="19">
        <v>4325</v>
      </c>
      <c r="W307" s="19">
        <v>3934</v>
      </c>
      <c r="X307" s="19">
        <v>3826</v>
      </c>
      <c r="Y307" s="19">
        <v>3483</v>
      </c>
      <c r="Z307" s="19">
        <v>3329</v>
      </c>
      <c r="AA307" s="19">
        <v>3293</v>
      </c>
      <c r="AB307" s="19">
        <v>3440</v>
      </c>
      <c r="AC307" s="19">
        <v>3219</v>
      </c>
      <c r="AD307" s="19">
        <v>3155</v>
      </c>
      <c r="AE307" s="19">
        <v>3178</v>
      </c>
      <c r="AF307" s="19">
        <v>3089</v>
      </c>
      <c r="AG307" s="19">
        <v>3448</v>
      </c>
      <c r="AH307" s="19">
        <v>3567</v>
      </c>
      <c r="AI307" s="19">
        <v>3475</v>
      </c>
      <c r="AJ307" s="19">
        <v>3380</v>
      </c>
      <c r="AK307" s="19">
        <v>3495</v>
      </c>
      <c r="AL307" s="19">
        <v>3330</v>
      </c>
      <c r="AM307" s="19">
        <v>3548</v>
      </c>
      <c r="AN307" s="19">
        <v>3850</v>
      </c>
      <c r="AO307" s="19">
        <v>3975</v>
      </c>
      <c r="AP307" s="19">
        <v>4189</v>
      </c>
      <c r="AQ307" s="19">
        <v>4850</v>
      </c>
      <c r="AR307" s="19">
        <v>5551</v>
      </c>
      <c r="AS307" s="19">
        <v>6528</v>
      </c>
      <c r="AT307" s="19">
        <v>7748</v>
      </c>
      <c r="AU307" s="19">
        <v>8088</v>
      </c>
      <c r="AV307" s="19">
        <v>8058</v>
      </c>
      <c r="AW307" s="19">
        <v>8006</v>
      </c>
      <c r="AX307" s="19">
        <v>7910</v>
      </c>
      <c r="AY307" s="19">
        <v>7874</v>
      </c>
      <c r="AZ307" s="19">
        <v>8005</v>
      </c>
      <c r="BA307" s="19">
        <v>7697</v>
      </c>
      <c r="BB307" s="19">
        <v>7415</v>
      </c>
      <c r="BC307" s="19">
        <v>7179</v>
      </c>
      <c r="BD307" s="19">
        <v>7393</v>
      </c>
      <c r="BE307" s="19">
        <v>8171</v>
      </c>
      <c r="BF307" s="19">
        <v>8435</v>
      </c>
      <c r="BG307" s="19">
        <v>8210</v>
      </c>
      <c r="BH307" s="19">
        <v>7765</v>
      </c>
      <c r="BI307" s="19">
        <v>7127</v>
      </c>
      <c r="BJ307" s="19">
        <v>6695</v>
      </c>
      <c r="BK307" s="19">
        <v>6572</v>
      </c>
      <c r="BL307" s="19">
        <v>6715</v>
      </c>
      <c r="BM307" s="19">
        <v>6613</v>
      </c>
      <c r="BN307" s="19">
        <v>6495</v>
      </c>
      <c r="BO307" s="19">
        <v>6542</v>
      </c>
      <c r="BP307" s="19">
        <v>6610</v>
      </c>
      <c r="BQ307" s="19">
        <v>7128</v>
      </c>
      <c r="BR307" s="19">
        <v>7480</v>
      </c>
      <c r="BS307" s="19">
        <v>7431</v>
      </c>
      <c r="BT307" s="19">
        <v>7071</v>
      </c>
      <c r="BU307" s="19">
        <v>6783</v>
      </c>
      <c r="BV307" s="19">
        <v>6564</v>
      </c>
      <c r="BW307" s="19">
        <v>6785</v>
      </c>
      <c r="BX307" s="19">
        <v>7104</v>
      </c>
      <c r="BY307" s="19">
        <v>7241</v>
      </c>
      <c r="BZ307" s="19">
        <v>7130</v>
      </c>
      <c r="CA307" s="19">
        <v>7200</v>
      </c>
      <c r="CB307" s="19">
        <v>7365</v>
      </c>
      <c r="CC307" s="19">
        <v>8003</v>
      </c>
      <c r="CD307" s="19">
        <v>8306</v>
      </c>
      <c r="CE307" s="19">
        <v>8064</v>
      </c>
      <c r="CF307" s="19">
        <v>7613</v>
      </c>
      <c r="CG307" s="19">
        <v>7338</v>
      </c>
      <c r="CH307" s="49">
        <v>6900</v>
      </c>
      <c r="CI307" s="49">
        <v>6905</v>
      </c>
      <c r="CJ307" s="49">
        <v>6881</v>
      </c>
      <c r="CK307" s="49">
        <v>6790</v>
      </c>
      <c r="CL307" s="49">
        <v>6707</v>
      </c>
      <c r="CM307" s="49">
        <v>6745</v>
      </c>
      <c r="CN307" s="49">
        <v>6740</v>
      </c>
      <c r="CO307" s="17" t="s">
        <v>351</v>
      </c>
      <c r="CT307" t="s">
        <v>352</v>
      </c>
      <c r="CV307" t="s">
        <v>351</v>
      </c>
      <c r="CX307">
        <v>244700</v>
      </c>
      <c r="CY307">
        <v>245600</v>
      </c>
      <c r="CZ307">
        <v>247200</v>
      </c>
      <c r="DA307">
        <v>246900</v>
      </c>
      <c r="DB307">
        <v>247400</v>
      </c>
      <c r="DC307">
        <v>248900</v>
      </c>
      <c r="DD307">
        <v>251000</v>
      </c>
      <c r="DE307">
        <v>253200</v>
      </c>
      <c r="DF307">
        <v>252700</v>
      </c>
      <c r="DG307">
        <v>253600</v>
      </c>
      <c r="DH307">
        <v>255900</v>
      </c>
      <c r="DI307">
        <v>255100</v>
      </c>
      <c r="DJ307">
        <v>254900</v>
      </c>
      <c r="DK307">
        <v>253700</v>
      </c>
      <c r="DL307">
        <v>252100</v>
      </c>
      <c r="DM307">
        <v>248400</v>
      </c>
      <c r="DN307">
        <v>249700</v>
      </c>
      <c r="DO307">
        <v>249400</v>
      </c>
      <c r="DP307">
        <v>247200</v>
      </c>
      <c r="DQ307">
        <v>250600</v>
      </c>
      <c r="DR307">
        <v>243400</v>
      </c>
      <c r="DS307">
        <v>244100</v>
      </c>
      <c r="DT307">
        <v>246000</v>
      </c>
      <c r="DU307">
        <v>246700</v>
      </c>
      <c r="DV307">
        <v>244800</v>
      </c>
      <c r="DW307">
        <v>246400</v>
      </c>
      <c r="DX307">
        <v>239500</v>
      </c>
      <c r="DY307" s="19"/>
      <c r="DZ307" s="19"/>
      <c r="EA307" s="19"/>
      <c r="EB307" s="19"/>
      <c r="ED307" s="31">
        <f t="shared" si="108"/>
        <v>1.6587658357172047E-2</v>
      </c>
      <c r="EE307" s="31">
        <f t="shared" si="109"/>
        <v>1.5321661237785016E-2</v>
      </c>
      <c r="EF307" s="31">
        <f t="shared" si="110"/>
        <v>1.5849514563106796E-2</v>
      </c>
      <c r="EG307" s="31">
        <f t="shared" si="111"/>
        <v>1.6302146618063992E-2</v>
      </c>
      <c r="EH307" s="31">
        <f t="shared" si="112"/>
        <v>1.5901374292643492E-2</v>
      </c>
      <c r="EI307" s="31">
        <f t="shared" si="113"/>
        <v>1.3374849337083166E-2</v>
      </c>
      <c r="EJ307" s="31">
        <f t="shared" si="114"/>
        <v>1.2824701195219123E-2</v>
      </c>
      <c r="EK307" s="31">
        <f t="shared" si="115"/>
        <v>1.2199842022116904E-2</v>
      </c>
      <c r="EL307" s="31">
        <f t="shared" si="116"/>
        <v>1.3751483973090622E-2</v>
      </c>
      <c r="EM307" s="31">
        <f t="shared" si="117"/>
        <v>1.3130914826498422E-2</v>
      </c>
      <c r="EN307" s="31">
        <f t="shared" si="118"/>
        <v>1.5533411488862838E-2</v>
      </c>
      <c r="EO307" s="31">
        <f t="shared" si="119"/>
        <v>2.1760094080752645E-2</v>
      </c>
      <c r="EP307" s="31">
        <f t="shared" si="120"/>
        <v>3.1730090231463316E-2</v>
      </c>
      <c r="EQ307" s="31">
        <f t="shared" si="121"/>
        <v>3.1178557351202209E-2</v>
      </c>
      <c r="ER307" s="31">
        <f t="shared" si="122"/>
        <v>3.0531535105117018E-2</v>
      </c>
      <c r="ES307" s="31">
        <f t="shared" si="123"/>
        <v>2.9762479871175522E-2</v>
      </c>
      <c r="ET307" s="31">
        <f t="shared" si="124"/>
        <v>3.2879455346415697E-2</v>
      </c>
      <c r="EU307" s="31">
        <f t="shared" si="125"/>
        <v>2.6844426623897355E-2</v>
      </c>
      <c r="EV307" s="31">
        <f t="shared" si="126"/>
        <v>2.6751618122977345E-2</v>
      </c>
      <c r="EW307" s="31">
        <f t="shared" si="127"/>
        <v>2.6376695929768556E-2</v>
      </c>
      <c r="EX307" s="31">
        <f t="shared" si="128"/>
        <v>3.052999178307313E-2</v>
      </c>
      <c r="EY307" s="31">
        <f t="shared" si="129"/>
        <v>2.6890618598934862E-2</v>
      </c>
      <c r="EZ307" s="31">
        <f t="shared" si="130"/>
        <v>2.9434959349593497E-2</v>
      </c>
      <c r="FA307" s="31">
        <f t="shared" si="131"/>
        <v>2.9854073773814348E-2</v>
      </c>
      <c r="FB307" s="50">
        <f t="shared" si="132"/>
        <v>3.2941176470588238E-2</v>
      </c>
      <c r="FC307" s="50">
        <f t="shared" si="133"/>
        <v>2.8003246753246752E-2</v>
      </c>
      <c r="FD307" s="50">
        <f t="shared" si="134"/>
        <v>2.8350730688935281E-2</v>
      </c>
    </row>
    <row r="308" spans="1:160" ht="15" x14ac:dyDescent="0.25">
      <c r="A308" s="17" t="s">
        <v>352</v>
      </c>
      <c r="B308" s="19">
        <v>2003</v>
      </c>
      <c r="C308" s="19">
        <v>2081</v>
      </c>
      <c r="D308" s="19">
        <v>2101</v>
      </c>
      <c r="E308" s="19">
        <v>2008</v>
      </c>
      <c r="F308" s="19">
        <v>2066</v>
      </c>
      <c r="G308" s="19">
        <v>2111</v>
      </c>
      <c r="H308" s="19">
        <v>2133</v>
      </c>
      <c r="I308" s="19">
        <v>2356</v>
      </c>
      <c r="J308" s="19">
        <v>2384</v>
      </c>
      <c r="K308" s="19">
        <v>2373</v>
      </c>
      <c r="L308" s="19">
        <v>2221</v>
      </c>
      <c r="M308" s="19">
        <v>2132</v>
      </c>
      <c r="N308" s="19">
        <v>2039</v>
      </c>
      <c r="O308" s="19">
        <v>2161</v>
      </c>
      <c r="P308" s="19">
        <v>2143</v>
      </c>
      <c r="Q308" s="19">
        <v>2027</v>
      </c>
      <c r="R308" s="19">
        <v>1977</v>
      </c>
      <c r="S308" s="19">
        <v>2047</v>
      </c>
      <c r="T308" s="19">
        <v>2067</v>
      </c>
      <c r="U308" s="19">
        <v>2167</v>
      </c>
      <c r="V308" s="19">
        <v>2165</v>
      </c>
      <c r="W308" s="19">
        <v>2054</v>
      </c>
      <c r="X308" s="19">
        <v>1939</v>
      </c>
      <c r="Y308" s="19">
        <v>1841</v>
      </c>
      <c r="Z308" s="19">
        <v>1763</v>
      </c>
      <c r="AA308" s="19">
        <v>1758</v>
      </c>
      <c r="AB308" s="19">
        <v>1735</v>
      </c>
      <c r="AC308" s="19">
        <v>1558</v>
      </c>
      <c r="AD308" s="19">
        <v>1583</v>
      </c>
      <c r="AE308" s="19">
        <v>1625</v>
      </c>
      <c r="AF308" s="19">
        <v>1713</v>
      </c>
      <c r="AG308" s="19">
        <v>1820</v>
      </c>
      <c r="AH308" s="19">
        <v>1789</v>
      </c>
      <c r="AI308" s="19">
        <v>1697</v>
      </c>
      <c r="AJ308" s="19">
        <v>1627</v>
      </c>
      <c r="AK308" s="19">
        <v>1580</v>
      </c>
      <c r="AL308" s="19">
        <v>1527</v>
      </c>
      <c r="AM308" s="19">
        <v>1676</v>
      </c>
      <c r="AN308" s="19">
        <v>1774</v>
      </c>
      <c r="AO308" s="19">
        <v>1706</v>
      </c>
      <c r="AP308" s="19">
        <v>1823</v>
      </c>
      <c r="AQ308" s="19">
        <v>2051</v>
      </c>
      <c r="AR308" s="19">
        <v>2227</v>
      </c>
      <c r="AS308" s="19">
        <v>2555</v>
      </c>
      <c r="AT308" s="19">
        <v>2761</v>
      </c>
      <c r="AU308" s="19">
        <v>2815</v>
      </c>
      <c r="AV308" s="19">
        <v>2735</v>
      </c>
      <c r="AW308" s="19">
        <v>2639</v>
      </c>
      <c r="AX308" s="19">
        <v>2585</v>
      </c>
      <c r="AY308" s="19">
        <v>2665</v>
      </c>
      <c r="AZ308" s="19">
        <v>2763</v>
      </c>
      <c r="BA308" s="19">
        <v>2645</v>
      </c>
      <c r="BB308" s="19">
        <v>2769</v>
      </c>
      <c r="BC308" s="19">
        <v>2914</v>
      </c>
      <c r="BD308" s="19">
        <v>2941</v>
      </c>
      <c r="BE308" s="19">
        <v>3236</v>
      </c>
      <c r="BF308" s="19">
        <v>3181</v>
      </c>
      <c r="BG308" s="19">
        <v>3120</v>
      </c>
      <c r="BH308" s="19">
        <v>2936</v>
      </c>
      <c r="BI308" s="19">
        <v>2717</v>
      </c>
      <c r="BJ308" s="19">
        <v>2597</v>
      </c>
      <c r="BK308" s="19">
        <v>2781</v>
      </c>
      <c r="BL308" s="19">
        <v>2832</v>
      </c>
      <c r="BM308" s="19">
        <v>2663</v>
      </c>
      <c r="BN308" s="19">
        <v>2669</v>
      </c>
      <c r="BO308" s="19">
        <v>2819</v>
      </c>
      <c r="BP308" s="19">
        <v>3003</v>
      </c>
      <c r="BQ308" s="19">
        <v>3160</v>
      </c>
      <c r="BR308" s="19">
        <v>3160</v>
      </c>
      <c r="BS308" s="19">
        <v>3056</v>
      </c>
      <c r="BT308" s="19">
        <v>2879</v>
      </c>
      <c r="BU308" s="19">
        <v>2776</v>
      </c>
      <c r="BV308" s="19">
        <v>2757</v>
      </c>
      <c r="BW308" s="19">
        <v>2932</v>
      </c>
      <c r="BX308" s="19">
        <v>2998</v>
      </c>
      <c r="BY308" s="19">
        <v>2840</v>
      </c>
      <c r="BZ308" s="19">
        <v>2876</v>
      </c>
      <c r="CA308" s="19">
        <v>3006</v>
      </c>
      <c r="CB308" s="19">
        <v>3068</v>
      </c>
      <c r="CC308" s="19">
        <v>3266</v>
      </c>
      <c r="CD308" s="19">
        <v>3350</v>
      </c>
      <c r="CE308" s="19">
        <v>3277</v>
      </c>
      <c r="CF308" s="19">
        <v>2998</v>
      </c>
      <c r="CG308" s="19">
        <v>2938</v>
      </c>
      <c r="CH308" s="49">
        <v>2938</v>
      </c>
      <c r="CI308" s="49">
        <v>3104</v>
      </c>
      <c r="CJ308" s="49">
        <v>3169</v>
      </c>
      <c r="CK308" s="49">
        <v>2936</v>
      </c>
      <c r="CL308" s="49">
        <v>2909</v>
      </c>
      <c r="CM308" s="49">
        <v>3022</v>
      </c>
      <c r="CN308" s="49">
        <v>3071</v>
      </c>
      <c r="CO308" s="17" t="s">
        <v>352</v>
      </c>
      <c r="CT308" t="s">
        <v>353</v>
      </c>
      <c r="CV308" t="s">
        <v>352</v>
      </c>
      <c r="CX308">
        <v>53400</v>
      </c>
      <c r="CY308">
        <v>53300</v>
      </c>
      <c r="CZ308">
        <v>53100</v>
      </c>
      <c r="DA308">
        <v>53100</v>
      </c>
      <c r="DB308">
        <v>53200</v>
      </c>
      <c r="DC308">
        <v>53600</v>
      </c>
      <c r="DD308">
        <v>53800</v>
      </c>
      <c r="DE308">
        <v>54200</v>
      </c>
      <c r="DF308">
        <v>54100</v>
      </c>
      <c r="DG308">
        <v>53300</v>
      </c>
      <c r="DH308">
        <v>52900</v>
      </c>
      <c r="DI308">
        <v>53000</v>
      </c>
      <c r="DJ308">
        <v>53200</v>
      </c>
      <c r="DK308">
        <v>53900</v>
      </c>
      <c r="DL308">
        <v>53300</v>
      </c>
      <c r="DM308">
        <v>53300</v>
      </c>
      <c r="DN308">
        <v>53100</v>
      </c>
      <c r="DO308">
        <v>53200</v>
      </c>
      <c r="DP308">
        <v>52500</v>
      </c>
      <c r="DQ308">
        <v>52100</v>
      </c>
      <c r="DR308">
        <v>52300</v>
      </c>
      <c r="DS308">
        <v>51500</v>
      </c>
      <c r="DT308">
        <v>51600</v>
      </c>
      <c r="DU308">
        <v>51100</v>
      </c>
      <c r="DV308">
        <v>50800</v>
      </c>
      <c r="DW308">
        <v>52600</v>
      </c>
      <c r="DX308">
        <v>52800</v>
      </c>
      <c r="DY308" s="19"/>
      <c r="DZ308" s="19"/>
      <c r="EA308" s="19"/>
      <c r="EB308" s="19"/>
      <c r="ED308" s="31">
        <f t="shared" si="108"/>
        <v>4.4438202247191014E-2</v>
      </c>
      <c r="EE308" s="31">
        <f t="shared" si="109"/>
        <v>3.8255159474671667E-2</v>
      </c>
      <c r="EF308" s="31">
        <f t="shared" si="110"/>
        <v>3.8173258003766482E-2</v>
      </c>
      <c r="EG308" s="31">
        <f t="shared" si="111"/>
        <v>3.8926553672316386E-2</v>
      </c>
      <c r="EH308" s="31">
        <f t="shared" si="112"/>
        <v>3.8609022556390975E-2</v>
      </c>
      <c r="EI308" s="31">
        <f t="shared" si="113"/>
        <v>3.2891791044776117E-2</v>
      </c>
      <c r="EJ308" s="31">
        <f t="shared" si="114"/>
        <v>2.8959107806691451E-2</v>
      </c>
      <c r="EK308" s="31">
        <f t="shared" si="115"/>
        <v>3.1605166051660513E-2</v>
      </c>
      <c r="EL308" s="31">
        <f t="shared" si="116"/>
        <v>3.1367837338262476E-2</v>
      </c>
      <c r="EM308" s="31">
        <f t="shared" si="117"/>
        <v>2.8649155722326455E-2</v>
      </c>
      <c r="EN308" s="31">
        <f t="shared" si="118"/>
        <v>3.2249527410207937E-2</v>
      </c>
      <c r="EO308" s="31">
        <f t="shared" si="119"/>
        <v>4.2018867924528303E-2</v>
      </c>
      <c r="EP308" s="31">
        <f t="shared" si="120"/>
        <v>5.2913533834586468E-2</v>
      </c>
      <c r="EQ308" s="31">
        <f t="shared" si="121"/>
        <v>4.7959183673469387E-2</v>
      </c>
      <c r="ER308" s="31">
        <f t="shared" si="122"/>
        <v>4.9624765478424017E-2</v>
      </c>
      <c r="ES308" s="31">
        <f t="shared" si="123"/>
        <v>5.517823639774859E-2</v>
      </c>
      <c r="ET308" s="31">
        <f t="shared" si="124"/>
        <v>5.8757062146892657E-2</v>
      </c>
      <c r="EU308" s="31">
        <f t="shared" si="125"/>
        <v>4.8815789473684208E-2</v>
      </c>
      <c r="EV308" s="31">
        <f t="shared" si="126"/>
        <v>5.0723809523809525E-2</v>
      </c>
      <c r="EW308" s="31">
        <f t="shared" si="127"/>
        <v>5.7639155470249517E-2</v>
      </c>
      <c r="EX308" s="31">
        <f t="shared" si="128"/>
        <v>5.8432122370936902E-2</v>
      </c>
      <c r="EY308" s="31">
        <f t="shared" si="129"/>
        <v>5.3533980582524274E-2</v>
      </c>
      <c r="EZ308" s="31">
        <f t="shared" si="130"/>
        <v>5.503875968992248E-2</v>
      </c>
      <c r="FA308" s="31">
        <f t="shared" si="131"/>
        <v>6.0039138943248534E-2</v>
      </c>
      <c r="FB308" s="50">
        <f t="shared" si="132"/>
        <v>6.4507874015748035E-2</v>
      </c>
      <c r="FC308" s="50">
        <f t="shared" si="133"/>
        <v>5.5855513307984793E-2</v>
      </c>
      <c r="FD308" s="50">
        <f t="shared" si="134"/>
        <v>5.5606060606060603E-2</v>
      </c>
    </row>
    <row r="309" spans="1:160" ht="15" x14ac:dyDescent="0.25">
      <c r="A309" s="17" t="s">
        <v>353</v>
      </c>
      <c r="B309" s="19">
        <v>321</v>
      </c>
      <c r="C309" s="19">
        <v>316</v>
      </c>
      <c r="D309" s="19">
        <v>329</v>
      </c>
      <c r="E309" s="19">
        <v>330</v>
      </c>
      <c r="F309" s="19">
        <v>344</v>
      </c>
      <c r="G309" s="19">
        <v>359</v>
      </c>
      <c r="H309" s="19">
        <v>361</v>
      </c>
      <c r="I309" s="19">
        <v>387</v>
      </c>
      <c r="J309" s="19">
        <v>405</v>
      </c>
      <c r="K309" s="19">
        <v>410</v>
      </c>
      <c r="L309" s="19">
        <v>376</v>
      </c>
      <c r="M309" s="19">
        <v>385</v>
      </c>
      <c r="N309" s="19">
        <v>392</v>
      </c>
      <c r="O309" s="19">
        <v>384</v>
      </c>
      <c r="P309" s="19">
        <v>360</v>
      </c>
      <c r="Q309" s="19">
        <v>389</v>
      </c>
      <c r="R309" s="19">
        <v>381</v>
      </c>
      <c r="S309" s="19">
        <v>356</v>
      </c>
      <c r="T309" s="19">
        <v>322</v>
      </c>
      <c r="U309" s="19">
        <v>334</v>
      </c>
      <c r="V309" s="19">
        <v>319</v>
      </c>
      <c r="W309" s="19">
        <v>327</v>
      </c>
      <c r="X309" s="19">
        <v>309</v>
      </c>
      <c r="Y309" s="19">
        <v>294</v>
      </c>
      <c r="Z309" s="19">
        <v>275</v>
      </c>
      <c r="AA309" s="19">
        <v>285</v>
      </c>
      <c r="AB309" s="19">
        <v>274</v>
      </c>
      <c r="AC309" s="19">
        <v>278</v>
      </c>
      <c r="AD309" s="19">
        <v>272</v>
      </c>
      <c r="AE309" s="19">
        <v>258</v>
      </c>
      <c r="AF309" s="19">
        <v>253</v>
      </c>
      <c r="AG309" s="19">
        <v>266</v>
      </c>
      <c r="AH309" s="19">
        <v>280</v>
      </c>
      <c r="AI309" s="19">
        <v>270</v>
      </c>
      <c r="AJ309" s="19">
        <v>276</v>
      </c>
      <c r="AK309" s="19">
        <v>292</v>
      </c>
      <c r="AL309" s="19">
        <v>289</v>
      </c>
      <c r="AM309" s="19">
        <v>306</v>
      </c>
      <c r="AN309" s="19">
        <v>339</v>
      </c>
      <c r="AO309" s="19">
        <v>335</v>
      </c>
      <c r="AP309" s="19">
        <v>350</v>
      </c>
      <c r="AQ309" s="19">
        <v>396</v>
      </c>
      <c r="AR309" s="19">
        <v>449</v>
      </c>
      <c r="AS309" s="19">
        <v>544</v>
      </c>
      <c r="AT309" s="19">
        <v>694</v>
      </c>
      <c r="AU309" s="19">
        <v>739</v>
      </c>
      <c r="AV309" s="19">
        <v>781</v>
      </c>
      <c r="AW309" s="19">
        <v>799</v>
      </c>
      <c r="AX309" s="19">
        <v>787</v>
      </c>
      <c r="AY309" s="19">
        <v>779</v>
      </c>
      <c r="AZ309" s="19">
        <v>769</v>
      </c>
      <c r="BA309" s="19">
        <v>765</v>
      </c>
      <c r="BB309" s="19">
        <v>760</v>
      </c>
      <c r="BC309" s="19">
        <v>707</v>
      </c>
      <c r="BD309" s="19">
        <v>698</v>
      </c>
      <c r="BE309" s="19">
        <v>814</v>
      </c>
      <c r="BF309" s="19">
        <v>809</v>
      </c>
      <c r="BG309" s="19">
        <v>786</v>
      </c>
      <c r="BH309" s="19">
        <v>715</v>
      </c>
      <c r="BI309" s="19">
        <v>673</v>
      </c>
      <c r="BJ309" s="19">
        <v>632</v>
      </c>
      <c r="BK309" s="19">
        <v>597</v>
      </c>
      <c r="BL309" s="19">
        <v>571</v>
      </c>
      <c r="BM309" s="19">
        <v>596</v>
      </c>
      <c r="BN309" s="19">
        <v>605</v>
      </c>
      <c r="BO309" s="19">
        <v>606</v>
      </c>
      <c r="BP309" s="19">
        <v>585</v>
      </c>
      <c r="BQ309" s="19">
        <v>621</v>
      </c>
      <c r="BR309" s="19">
        <v>615</v>
      </c>
      <c r="BS309" s="19">
        <v>616</v>
      </c>
      <c r="BT309" s="19">
        <v>595</v>
      </c>
      <c r="BU309" s="19">
        <v>559</v>
      </c>
      <c r="BV309" s="19">
        <v>542</v>
      </c>
      <c r="BW309" s="19">
        <v>544</v>
      </c>
      <c r="BX309" s="19">
        <v>558</v>
      </c>
      <c r="BY309" s="19">
        <v>573</v>
      </c>
      <c r="BZ309" s="19">
        <v>579</v>
      </c>
      <c r="CA309" s="19">
        <v>591</v>
      </c>
      <c r="CB309" s="19">
        <v>609</v>
      </c>
      <c r="CC309" s="19">
        <v>667</v>
      </c>
      <c r="CD309" s="19">
        <v>666</v>
      </c>
      <c r="CE309" s="19">
        <v>660</v>
      </c>
      <c r="CF309" s="19">
        <v>620</v>
      </c>
      <c r="CG309" s="19">
        <v>603</v>
      </c>
      <c r="CH309" s="49">
        <v>565</v>
      </c>
      <c r="CI309" s="49">
        <v>562</v>
      </c>
      <c r="CJ309" s="49">
        <v>587</v>
      </c>
      <c r="CK309" s="49">
        <v>596</v>
      </c>
      <c r="CL309" s="49">
        <v>621</v>
      </c>
      <c r="CM309" s="49">
        <v>641</v>
      </c>
      <c r="CN309" s="49">
        <v>621</v>
      </c>
      <c r="CO309" s="17" t="s">
        <v>353</v>
      </c>
      <c r="CT309" t="s">
        <v>354</v>
      </c>
      <c r="CV309" t="s">
        <v>353</v>
      </c>
      <c r="CX309">
        <v>31300</v>
      </c>
      <c r="CY309">
        <v>33600</v>
      </c>
      <c r="CZ309">
        <v>35300</v>
      </c>
      <c r="DA309">
        <v>34300</v>
      </c>
      <c r="DB309">
        <v>34500</v>
      </c>
      <c r="DC309">
        <v>32700</v>
      </c>
      <c r="DD309">
        <v>30400</v>
      </c>
      <c r="DE309">
        <v>30800</v>
      </c>
      <c r="DF309">
        <v>31800</v>
      </c>
      <c r="DG309">
        <v>32300</v>
      </c>
      <c r="DH309">
        <v>31600</v>
      </c>
      <c r="DI309">
        <v>32700</v>
      </c>
      <c r="DJ309">
        <v>32100</v>
      </c>
      <c r="DK309">
        <v>30600</v>
      </c>
      <c r="DL309">
        <v>31800</v>
      </c>
      <c r="DM309">
        <v>31300</v>
      </c>
      <c r="DN309">
        <v>30900</v>
      </c>
      <c r="DO309">
        <v>31000</v>
      </c>
      <c r="DP309">
        <v>31400</v>
      </c>
      <c r="DQ309">
        <v>30800</v>
      </c>
      <c r="DR309">
        <v>31900</v>
      </c>
      <c r="DS309">
        <v>34400</v>
      </c>
      <c r="DT309">
        <v>33700</v>
      </c>
      <c r="DU309">
        <v>33600</v>
      </c>
      <c r="DV309">
        <v>33400</v>
      </c>
      <c r="DW309">
        <v>33400</v>
      </c>
      <c r="DX309">
        <v>34700</v>
      </c>
      <c r="DY309" s="19"/>
      <c r="DZ309" s="19"/>
      <c r="EA309" s="19"/>
      <c r="EB309" s="19"/>
      <c r="ED309" s="31">
        <f t="shared" si="108"/>
        <v>1.3099041533546326E-2</v>
      </c>
      <c r="EE309" s="31">
        <f t="shared" si="109"/>
        <v>1.1666666666666667E-2</v>
      </c>
      <c r="EF309" s="31">
        <f t="shared" si="110"/>
        <v>1.1019830028328612E-2</v>
      </c>
      <c r="EG309" s="31">
        <f t="shared" si="111"/>
        <v>9.3877551020408161E-3</v>
      </c>
      <c r="EH309" s="31">
        <f t="shared" si="112"/>
        <v>9.4782608695652172E-3</v>
      </c>
      <c r="EI309" s="31">
        <f t="shared" si="113"/>
        <v>8.4097859327217118E-3</v>
      </c>
      <c r="EJ309" s="31">
        <f t="shared" si="114"/>
        <v>9.1447368421052628E-3</v>
      </c>
      <c r="EK309" s="31">
        <f t="shared" si="115"/>
        <v>8.2142857142857139E-3</v>
      </c>
      <c r="EL309" s="31">
        <f t="shared" si="116"/>
        <v>8.4905660377358489E-3</v>
      </c>
      <c r="EM309" s="31">
        <f t="shared" si="117"/>
        <v>8.9473684210526309E-3</v>
      </c>
      <c r="EN309" s="31">
        <f t="shared" si="118"/>
        <v>1.0601265822784809E-2</v>
      </c>
      <c r="EO309" s="31">
        <f t="shared" si="119"/>
        <v>1.3730886850152906E-2</v>
      </c>
      <c r="EP309" s="31">
        <f t="shared" si="120"/>
        <v>2.3021806853582554E-2</v>
      </c>
      <c r="EQ309" s="31">
        <f t="shared" si="121"/>
        <v>2.5718954248366014E-2</v>
      </c>
      <c r="ER309" s="31">
        <f t="shared" si="122"/>
        <v>2.4056603773584907E-2</v>
      </c>
      <c r="ES309" s="31">
        <f t="shared" si="123"/>
        <v>2.2300319488817891E-2</v>
      </c>
      <c r="ET309" s="31">
        <f t="shared" si="124"/>
        <v>2.5436893203883496E-2</v>
      </c>
      <c r="EU309" s="31">
        <f t="shared" si="125"/>
        <v>2.038709677419355E-2</v>
      </c>
      <c r="EV309" s="31">
        <f t="shared" si="126"/>
        <v>1.8980891719745221E-2</v>
      </c>
      <c r="EW309" s="31">
        <f t="shared" si="127"/>
        <v>1.8993506493506493E-2</v>
      </c>
      <c r="EX309" s="31">
        <f t="shared" si="128"/>
        <v>1.9310344827586208E-2</v>
      </c>
      <c r="EY309" s="31">
        <f t="shared" si="129"/>
        <v>1.5755813953488372E-2</v>
      </c>
      <c r="EZ309" s="31">
        <f t="shared" si="130"/>
        <v>1.7002967359050446E-2</v>
      </c>
      <c r="FA309" s="31">
        <f t="shared" si="131"/>
        <v>1.8124999999999999E-2</v>
      </c>
      <c r="FB309" s="50">
        <f t="shared" si="132"/>
        <v>1.9760479041916169E-2</v>
      </c>
      <c r="FC309" s="50">
        <f t="shared" si="133"/>
        <v>1.6916167664670658E-2</v>
      </c>
      <c r="FD309" s="50">
        <f t="shared" si="134"/>
        <v>1.717579250720461E-2</v>
      </c>
    </row>
    <row r="310" spans="1:160" ht="15" x14ac:dyDescent="0.25">
      <c r="A310" s="17" t="s">
        <v>354</v>
      </c>
      <c r="B310" s="19">
        <v>655</v>
      </c>
      <c r="C310" s="19">
        <v>666</v>
      </c>
      <c r="D310" s="19">
        <v>661</v>
      </c>
      <c r="E310" s="19">
        <v>645</v>
      </c>
      <c r="F310" s="19">
        <v>662</v>
      </c>
      <c r="G310" s="19">
        <v>693</v>
      </c>
      <c r="H310" s="19">
        <v>697</v>
      </c>
      <c r="I310" s="19">
        <v>728</v>
      </c>
      <c r="J310" s="19">
        <v>761</v>
      </c>
      <c r="K310" s="19">
        <v>754</v>
      </c>
      <c r="L310" s="19">
        <v>755</v>
      </c>
      <c r="M310" s="19">
        <v>755</v>
      </c>
      <c r="N310" s="19">
        <v>766</v>
      </c>
      <c r="O310" s="19">
        <v>670</v>
      </c>
      <c r="P310" s="19">
        <v>704</v>
      </c>
      <c r="Q310" s="19">
        <v>727</v>
      </c>
      <c r="R310" s="19">
        <v>764</v>
      </c>
      <c r="S310" s="19">
        <v>786</v>
      </c>
      <c r="T310" s="19">
        <v>756</v>
      </c>
      <c r="U310" s="19">
        <v>759</v>
      </c>
      <c r="V310" s="19">
        <v>737</v>
      </c>
      <c r="W310" s="19">
        <v>812</v>
      </c>
      <c r="X310" s="19">
        <v>794</v>
      </c>
      <c r="Y310" s="19">
        <v>756</v>
      </c>
      <c r="Z310" s="19">
        <v>699</v>
      </c>
      <c r="AA310" s="19">
        <v>657</v>
      </c>
      <c r="AB310" s="19">
        <v>663</v>
      </c>
      <c r="AC310" s="19">
        <v>691</v>
      </c>
      <c r="AD310" s="19">
        <v>685</v>
      </c>
      <c r="AE310" s="19">
        <v>612</v>
      </c>
      <c r="AF310" s="19">
        <v>594</v>
      </c>
      <c r="AG310" s="19">
        <v>644</v>
      </c>
      <c r="AH310" s="19">
        <v>636</v>
      </c>
      <c r="AI310" s="19">
        <v>640</v>
      </c>
      <c r="AJ310" s="19">
        <v>631</v>
      </c>
      <c r="AK310" s="19">
        <v>628</v>
      </c>
      <c r="AL310" s="19">
        <v>675</v>
      </c>
      <c r="AM310" s="19">
        <v>688</v>
      </c>
      <c r="AN310" s="19">
        <v>779</v>
      </c>
      <c r="AO310" s="19">
        <v>794</v>
      </c>
      <c r="AP310" s="19">
        <v>852</v>
      </c>
      <c r="AQ310" s="19">
        <v>969</v>
      </c>
      <c r="AR310" s="19">
        <v>1050</v>
      </c>
      <c r="AS310" s="19">
        <v>1179</v>
      </c>
      <c r="AT310" s="19">
        <v>1508</v>
      </c>
      <c r="AU310" s="19">
        <v>1581</v>
      </c>
      <c r="AV310" s="19">
        <v>1657</v>
      </c>
      <c r="AW310" s="19">
        <v>1634</v>
      </c>
      <c r="AX310" s="19">
        <v>1624</v>
      </c>
      <c r="AY310" s="19">
        <v>1621</v>
      </c>
      <c r="AZ310" s="19">
        <v>1602</v>
      </c>
      <c r="BA310" s="19">
        <v>1592</v>
      </c>
      <c r="BB310" s="19">
        <v>1530</v>
      </c>
      <c r="BC310" s="19">
        <v>1518</v>
      </c>
      <c r="BD310" s="19">
        <v>1464</v>
      </c>
      <c r="BE310" s="19">
        <v>1592</v>
      </c>
      <c r="BF310" s="19">
        <v>1573</v>
      </c>
      <c r="BG310" s="19">
        <v>1515</v>
      </c>
      <c r="BH310" s="19">
        <v>1427</v>
      </c>
      <c r="BI310" s="19">
        <v>1348</v>
      </c>
      <c r="BJ310" s="19">
        <v>1237</v>
      </c>
      <c r="BK310" s="19">
        <v>1181</v>
      </c>
      <c r="BL310" s="19">
        <v>1193</v>
      </c>
      <c r="BM310" s="19">
        <v>1198</v>
      </c>
      <c r="BN310" s="19">
        <v>1243</v>
      </c>
      <c r="BO310" s="19">
        <v>1242</v>
      </c>
      <c r="BP310" s="19">
        <v>1252</v>
      </c>
      <c r="BQ310" s="19">
        <v>1324</v>
      </c>
      <c r="BR310" s="19">
        <v>1333</v>
      </c>
      <c r="BS310" s="19">
        <v>1298</v>
      </c>
      <c r="BT310" s="19">
        <v>1246</v>
      </c>
      <c r="BU310" s="19">
        <v>1220</v>
      </c>
      <c r="BV310" s="19">
        <v>1188</v>
      </c>
      <c r="BW310" s="19">
        <v>1262</v>
      </c>
      <c r="BX310" s="19">
        <v>1251</v>
      </c>
      <c r="BY310" s="19">
        <v>1257</v>
      </c>
      <c r="BZ310" s="19">
        <v>1288</v>
      </c>
      <c r="CA310" s="19">
        <v>1301</v>
      </c>
      <c r="CB310" s="19">
        <v>1280</v>
      </c>
      <c r="CC310" s="19">
        <v>1343</v>
      </c>
      <c r="CD310" s="19">
        <v>1369</v>
      </c>
      <c r="CE310" s="19">
        <v>1379</v>
      </c>
      <c r="CF310" s="19">
        <v>1317</v>
      </c>
      <c r="CG310" s="19">
        <v>1259</v>
      </c>
      <c r="CH310" s="49">
        <v>1237</v>
      </c>
      <c r="CI310" s="49">
        <v>1300</v>
      </c>
      <c r="CJ310" s="49">
        <v>1324</v>
      </c>
      <c r="CK310" s="49">
        <v>1350</v>
      </c>
      <c r="CL310" s="49">
        <v>1354</v>
      </c>
      <c r="CM310" s="49">
        <v>1292</v>
      </c>
      <c r="CN310" s="49">
        <v>1264</v>
      </c>
      <c r="CO310" s="17" t="s">
        <v>354</v>
      </c>
      <c r="CT310" t="s">
        <v>355</v>
      </c>
      <c r="CV310" t="s">
        <v>354</v>
      </c>
      <c r="CX310">
        <v>75100</v>
      </c>
      <c r="CY310">
        <v>72500</v>
      </c>
      <c r="CZ310">
        <v>72600</v>
      </c>
      <c r="DA310">
        <v>72500</v>
      </c>
      <c r="DB310">
        <v>74000</v>
      </c>
      <c r="DC310">
        <v>75200</v>
      </c>
      <c r="DD310">
        <v>75600</v>
      </c>
      <c r="DE310">
        <v>73600</v>
      </c>
      <c r="DF310">
        <v>73400</v>
      </c>
      <c r="DG310">
        <v>73900</v>
      </c>
      <c r="DH310">
        <v>72800</v>
      </c>
      <c r="DI310">
        <v>74700</v>
      </c>
      <c r="DJ310">
        <v>75800</v>
      </c>
      <c r="DK310">
        <v>74600</v>
      </c>
      <c r="DL310">
        <v>76000</v>
      </c>
      <c r="DM310">
        <v>75300</v>
      </c>
      <c r="DN310">
        <v>74400</v>
      </c>
      <c r="DO310">
        <v>75400</v>
      </c>
      <c r="DP310">
        <v>74000</v>
      </c>
      <c r="DQ310">
        <v>73400</v>
      </c>
      <c r="DR310">
        <v>75100</v>
      </c>
      <c r="DS310">
        <v>77000</v>
      </c>
      <c r="DT310">
        <v>78600</v>
      </c>
      <c r="DU310">
        <v>79300</v>
      </c>
      <c r="DV310">
        <v>78000</v>
      </c>
      <c r="DW310">
        <v>77600</v>
      </c>
      <c r="DX310">
        <v>76500</v>
      </c>
      <c r="DY310" s="19"/>
      <c r="DZ310" s="19"/>
      <c r="EA310" s="19"/>
      <c r="EB310" s="19"/>
      <c r="ED310" s="31">
        <f t="shared" si="108"/>
        <v>1.0039946737683089E-2</v>
      </c>
      <c r="EE310" s="31">
        <f t="shared" si="109"/>
        <v>1.0565517241379311E-2</v>
      </c>
      <c r="EF310" s="31">
        <f t="shared" si="110"/>
        <v>1.0013774104683196E-2</v>
      </c>
      <c r="EG310" s="31">
        <f t="shared" si="111"/>
        <v>1.0427586206896551E-2</v>
      </c>
      <c r="EH310" s="31">
        <f t="shared" si="112"/>
        <v>1.0972972972972972E-2</v>
      </c>
      <c r="EI310" s="31">
        <f t="shared" si="113"/>
        <v>9.2952127659574474E-3</v>
      </c>
      <c r="EJ310" s="31">
        <f t="shared" si="114"/>
        <v>9.1402116402116394E-3</v>
      </c>
      <c r="EK310" s="31">
        <f t="shared" si="115"/>
        <v>8.070652173913043E-3</v>
      </c>
      <c r="EL310" s="31">
        <f t="shared" si="116"/>
        <v>8.7193460490463219E-3</v>
      </c>
      <c r="EM310" s="31">
        <f t="shared" si="117"/>
        <v>9.1339648173207038E-3</v>
      </c>
      <c r="EN310" s="31">
        <f t="shared" si="118"/>
        <v>1.0906593406593407E-2</v>
      </c>
      <c r="EO310" s="31">
        <f t="shared" si="119"/>
        <v>1.4056224899598393E-2</v>
      </c>
      <c r="EP310" s="31">
        <f t="shared" si="120"/>
        <v>2.0857519788918207E-2</v>
      </c>
      <c r="EQ310" s="31">
        <f t="shared" si="121"/>
        <v>2.1769436997319036E-2</v>
      </c>
      <c r="ER310" s="31">
        <f t="shared" si="122"/>
        <v>2.0947368421052631E-2</v>
      </c>
      <c r="ES310" s="31">
        <f t="shared" si="123"/>
        <v>1.944223107569721E-2</v>
      </c>
      <c r="ET310" s="31">
        <f t="shared" si="124"/>
        <v>2.0362903225806452E-2</v>
      </c>
      <c r="EU310" s="31">
        <f t="shared" si="125"/>
        <v>1.6405835543766577E-2</v>
      </c>
      <c r="EV310" s="31">
        <f t="shared" si="126"/>
        <v>1.6189189189189188E-2</v>
      </c>
      <c r="EW310" s="31">
        <f t="shared" si="127"/>
        <v>1.7057220708446865E-2</v>
      </c>
      <c r="EX310" s="31">
        <f t="shared" si="128"/>
        <v>1.7283621837549935E-2</v>
      </c>
      <c r="EY310" s="31">
        <f t="shared" si="129"/>
        <v>1.5428571428571429E-2</v>
      </c>
      <c r="EZ310" s="31">
        <f t="shared" si="130"/>
        <v>1.599236641221374E-2</v>
      </c>
      <c r="FA310" s="31">
        <f t="shared" si="131"/>
        <v>1.6141235813366961E-2</v>
      </c>
      <c r="FB310" s="50">
        <f t="shared" si="132"/>
        <v>1.7679487179487179E-2</v>
      </c>
      <c r="FC310" s="50">
        <f t="shared" si="133"/>
        <v>1.5940721649484537E-2</v>
      </c>
      <c r="FD310" s="50">
        <f t="shared" si="134"/>
        <v>1.7647058823529412E-2</v>
      </c>
    </row>
    <row r="311" spans="1:160" ht="15" x14ac:dyDescent="0.25">
      <c r="A311" s="17" t="s">
        <v>355</v>
      </c>
      <c r="B311" s="19">
        <v>600</v>
      </c>
      <c r="C311" s="19">
        <v>620</v>
      </c>
      <c r="D311" s="19">
        <v>621</v>
      </c>
      <c r="E311" s="19">
        <v>617</v>
      </c>
      <c r="F311" s="19">
        <v>627</v>
      </c>
      <c r="G311" s="19">
        <v>678</v>
      </c>
      <c r="H311" s="19">
        <v>698</v>
      </c>
      <c r="I311" s="19">
        <v>732</v>
      </c>
      <c r="J311" s="19">
        <v>823</v>
      </c>
      <c r="K311" s="19">
        <v>797</v>
      </c>
      <c r="L311" s="19">
        <v>783</v>
      </c>
      <c r="M311" s="19">
        <v>735</v>
      </c>
      <c r="N311" s="19">
        <v>717</v>
      </c>
      <c r="O311" s="19">
        <v>728</v>
      </c>
      <c r="P311" s="19">
        <v>733</v>
      </c>
      <c r="Q311" s="19">
        <v>721</v>
      </c>
      <c r="R311" s="19">
        <v>681</v>
      </c>
      <c r="S311" s="19">
        <v>691</v>
      </c>
      <c r="T311" s="19">
        <v>657</v>
      </c>
      <c r="U311" s="19">
        <v>713</v>
      </c>
      <c r="V311" s="19">
        <v>708</v>
      </c>
      <c r="W311" s="19">
        <v>694</v>
      </c>
      <c r="X311" s="19">
        <v>650</v>
      </c>
      <c r="Y311" s="19">
        <v>637</v>
      </c>
      <c r="Z311" s="19">
        <v>596</v>
      </c>
      <c r="AA311" s="19">
        <v>634</v>
      </c>
      <c r="AB311" s="19">
        <v>630</v>
      </c>
      <c r="AC311" s="19">
        <v>567</v>
      </c>
      <c r="AD311" s="19">
        <v>535</v>
      </c>
      <c r="AE311" s="19">
        <v>534</v>
      </c>
      <c r="AF311" s="19">
        <v>545</v>
      </c>
      <c r="AG311" s="19">
        <v>588</v>
      </c>
      <c r="AH311" s="19">
        <v>577</v>
      </c>
      <c r="AI311" s="19">
        <v>565</v>
      </c>
      <c r="AJ311" s="19">
        <v>581</v>
      </c>
      <c r="AK311" s="19">
        <v>620</v>
      </c>
      <c r="AL311" s="19">
        <v>650</v>
      </c>
      <c r="AM311" s="19">
        <v>742</v>
      </c>
      <c r="AN311" s="19">
        <v>797</v>
      </c>
      <c r="AO311" s="19">
        <v>815</v>
      </c>
      <c r="AP311" s="19">
        <v>832</v>
      </c>
      <c r="AQ311" s="19">
        <v>933</v>
      </c>
      <c r="AR311" s="19">
        <v>1130</v>
      </c>
      <c r="AS311" s="19">
        <v>1285</v>
      </c>
      <c r="AT311" s="19">
        <v>1544</v>
      </c>
      <c r="AU311" s="19">
        <v>1653</v>
      </c>
      <c r="AV311" s="19">
        <v>1731</v>
      </c>
      <c r="AW311" s="19">
        <v>1752</v>
      </c>
      <c r="AX311" s="19">
        <v>1698</v>
      </c>
      <c r="AY311" s="19">
        <v>1677</v>
      </c>
      <c r="AZ311" s="19">
        <v>1668</v>
      </c>
      <c r="BA311" s="19">
        <v>1653</v>
      </c>
      <c r="BB311" s="19">
        <v>1650</v>
      </c>
      <c r="BC311" s="19">
        <v>1659</v>
      </c>
      <c r="BD311" s="19">
        <v>1652</v>
      </c>
      <c r="BE311" s="19">
        <v>1785</v>
      </c>
      <c r="BF311" s="19">
        <v>1812</v>
      </c>
      <c r="BG311" s="19">
        <v>1729</v>
      </c>
      <c r="BH311" s="19">
        <v>1681</v>
      </c>
      <c r="BI311" s="19">
        <v>1540</v>
      </c>
      <c r="BJ311" s="19">
        <v>1383</v>
      </c>
      <c r="BK311" s="19">
        <v>1316</v>
      </c>
      <c r="BL311" s="19">
        <v>1296</v>
      </c>
      <c r="BM311" s="19">
        <v>1328</v>
      </c>
      <c r="BN311" s="19">
        <v>1234</v>
      </c>
      <c r="BO311" s="19">
        <v>1167</v>
      </c>
      <c r="BP311" s="19">
        <v>1175</v>
      </c>
      <c r="BQ311" s="19">
        <v>1292</v>
      </c>
      <c r="BR311" s="19">
        <v>1274</v>
      </c>
      <c r="BS311" s="19">
        <v>1279</v>
      </c>
      <c r="BT311" s="19">
        <v>1264</v>
      </c>
      <c r="BU311" s="19">
        <v>1174</v>
      </c>
      <c r="BV311" s="19">
        <v>1184</v>
      </c>
      <c r="BW311" s="19">
        <v>1231</v>
      </c>
      <c r="BX311" s="19">
        <v>1284</v>
      </c>
      <c r="BY311" s="19">
        <v>1345</v>
      </c>
      <c r="BZ311" s="19">
        <v>1332</v>
      </c>
      <c r="CA311" s="19">
        <v>1305</v>
      </c>
      <c r="CB311" s="19">
        <v>1327</v>
      </c>
      <c r="CC311" s="19">
        <v>1461</v>
      </c>
      <c r="CD311" s="19">
        <v>1497</v>
      </c>
      <c r="CE311" s="19">
        <v>1552</v>
      </c>
      <c r="CF311" s="19">
        <v>1446</v>
      </c>
      <c r="CG311" s="19">
        <v>1402</v>
      </c>
      <c r="CH311" s="49">
        <v>1335</v>
      </c>
      <c r="CI311" s="49">
        <v>1334</v>
      </c>
      <c r="CJ311" s="49">
        <v>1355</v>
      </c>
      <c r="CK311" s="49">
        <v>1338</v>
      </c>
      <c r="CL311" s="49">
        <v>1323</v>
      </c>
      <c r="CM311" s="49">
        <v>1267</v>
      </c>
      <c r="CN311" s="49">
        <v>1272</v>
      </c>
      <c r="CO311" s="17" t="s">
        <v>355</v>
      </c>
      <c r="CT311" t="s">
        <v>356</v>
      </c>
      <c r="CV311" t="s">
        <v>355</v>
      </c>
      <c r="CX311">
        <v>50500</v>
      </c>
      <c r="CY311">
        <v>51200</v>
      </c>
      <c r="CZ311">
        <v>50100</v>
      </c>
      <c r="DA311">
        <v>48200</v>
      </c>
      <c r="DB311">
        <v>47900</v>
      </c>
      <c r="DC311">
        <v>45700</v>
      </c>
      <c r="DD311">
        <v>46200</v>
      </c>
      <c r="DE311">
        <v>46400</v>
      </c>
      <c r="DF311">
        <v>46000</v>
      </c>
      <c r="DG311">
        <v>47600</v>
      </c>
      <c r="DH311">
        <v>46400</v>
      </c>
      <c r="DI311">
        <v>47400</v>
      </c>
      <c r="DJ311">
        <v>47300</v>
      </c>
      <c r="DK311">
        <v>48800</v>
      </c>
      <c r="DL311">
        <v>50900</v>
      </c>
      <c r="DM311">
        <v>51100</v>
      </c>
      <c r="DN311">
        <v>52000</v>
      </c>
      <c r="DO311">
        <v>51100</v>
      </c>
      <c r="DP311">
        <v>50100</v>
      </c>
      <c r="DQ311">
        <v>49200</v>
      </c>
      <c r="DR311">
        <v>50500</v>
      </c>
      <c r="DS311">
        <v>51000</v>
      </c>
      <c r="DT311">
        <v>47800</v>
      </c>
      <c r="DU311">
        <v>48500</v>
      </c>
      <c r="DV311">
        <v>46900</v>
      </c>
      <c r="DW311">
        <v>46300</v>
      </c>
      <c r="DX311">
        <v>47600</v>
      </c>
      <c r="DY311" s="19"/>
      <c r="DZ311" s="19"/>
      <c r="EA311" s="19"/>
      <c r="EB311" s="19"/>
      <c r="ED311" s="31">
        <f t="shared" si="108"/>
        <v>1.5782178217821782E-2</v>
      </c>
      <c r="EE311" s="31">
        <f t="shared" si="109"/>
        <v>1.400390625E-2</v>
      </c>
      <c r="EF311" s="31">
        <f t="shared" si="110"/>
        <v>1.4391217564870259E-2</v>
      </c>
      <c r="EG311" s="31">
        <f t="shared" si="111"/>
        <v>1.3630705394190871E-2</v>
      </c>
      <c r="EH311" s="31">
        <f t="shared" si="112"/>
        <v>1.4488517745302715E-2</v>
      </c>
      <c r="EI311" s="31">
        <f t="shared" si="113"/>
        <v>1.3041575492341357E-2</v>
      </c>
      <c r="EJ311" s="31">
        <f t="shared" si="114"/>
        <v>1.2272727272727272E-2</v>
      </c>
      <c r="EK311" s="31">
        <f t="shared" si="115"/>
        <v>1.1745689655172413E-2</v>
      </c>
      <c r="EL311" s="31">
        <f t="shared" si="116"/>
        <v>1.2282608695652173E-2</v>
      </c>
      <c r="EM311" s="31">
        <f t="shared" si="117"/>
        <v>1.365546218487395E-2</v>
      </c>
      <c r="EN311" s="31">
        <f t="shared" si="118"/>
        <v>1.7564655172413794E-2</v>
      </c>
      <c r="EO311" s="31">
        <f t="shared" si="119"/>
        <v>2.3839662447257385E-2</v>
      </c>
      <c r="EP311" s="31">
        <f t="shared" si="120"/>
        <v>3.4947145877378433E-2</v>
      </c>
      <c r="EQ311" s="31">
        <f t="shared" si="121"/>
        <v>3.4795081967213114E-2</v>
      </c>
      <c r="ER311" s="31">
        <f t="shared" si="122"/>
        <v>3.2475442043222003E-2</v>
      </c>
      <c r="ES311" s="31">
        <f t="shared" si="123"/>
        <v>3.2328767123287673E-2</v>
      </c>
      <c r="ET311" s="31">
        <f t="shared" si="124"/>
        <v>3.3250000000000002E-2</v>
      </c>
      <c r="EU311" s="31">
        <f t="shared" si="125"/>
        <v>2.7064579256360077E-2</v>
      </c>
      <c r="EV311" s="31">
        <f t="shared" si="126"/>
        <v>2.6506986027944112E-2</v>
      </c>
      <c r="EW311" s="31">
        <f t="shared" si="127"/>
        <v>2.3882113821138213E-2</v>
      </c>
      <c r="EX311" s="31">
        <f t="shared" si="128"/>
        <v>2.5326732673267328E-2</v>
      </c>
      <c r="EY311" s="31">
        <f t="shared" si="129"/>
        <v>2.3215686274509803E-2</v>
      </c>
      <c r="EZ311" s="31">
        <f t="shared" si="130"/>
        <v>2.8138075313807531E-2</v>
      </c>
      <c r="FA311" s="31">
        <f t="shared" si="131"/>
        <v>2.7360824742268041E-2</v>
      </c>
      <c r="FB311" s="50">
        <f t="shared" si="132"/>
        <v>3.3091684434968016E-2</v>
      </c>
      <c r="FC311" s="50">
        <f t="shared" si="133"/>
        <v>2.8833693304535637E-2</v>
      </c>
      <c r="FD311" s="50">
        <f t="shared" si="134"/>
        <v>2.810924369747899E-2</v>
      </c>
    </row>
    <row r="312" spans="1:160" ht="15" x14ac:dyDescent="0.25">
      <c r="A312" s="17" t="s">
        <v>356</v>
      </c>
      <c r="B312" s="19">
        <v>1345</v>
      </c>
      <c r="C312" s="19">
        <v>1433</v>
      </c>
      <c r="D312" s="19">
        <v>1355</v>
      </c>
      <c r="E312" s="19">
        <v>1279</v>
      </c>
      <c r="F312" s="19">
        <v>1283</v>
      </c>
      <c r="G312" s="19">
        <v>1352</v>
      </c>
      <c r="H312" s="19">
        <v>1346</v>
      </c>
      <c r="I312" s="19">
        <v>1505</v>
      </c>
      <c r="J312" s="19">
        <v>1626</v>
      </c>
      <c r="K312" s="19">
        <v>1693</v>
      </c>
      <c r="L312" s="19">
        <v>1752</v>
      </c>
      <c r="M312" s="19">
        <v>1726</v>
      </c>
      <c r="N312" s="19">
        <v>1755</v>
      </c>
      <c r="O312" s="19">
        <v>1679</v>
      </c>
      <c r="P312" s="19">
        <v>1742</v>
      </c>
      <c r="Q312" s="19">
        <v>1804</v>
      </c>
      <c r="R312" s="19">
        <v>1754</v>
      </c>
      <c r="S312" s="19">
        <v>1669</v>
      </c>
      <c r="T312" s="19">
        <v>1581</v>
      </c>
      <c r="U312" s="19">
        <v>1673</v>
      </c>
      <c r="V312" s="19">
        <v>1735</v>
      </c>
      <c r="W312" s="19">
        <v>1677</v>
      </c>
      <c r="X312" s="19">
        <v>1541</v>
      </c>
      <c r="Y312" s="19">
        <v>1468</v>
      </c>
      <c r="Z312" s="19">
        <v>1380</v>
      </c>
      <c r="AA312" s="19">
        <v>1349</v>
      </c>
      <c r="AB312" s="19">
        <v>1395</v>
      </c>
      <c r="AC312" s="19">
        <v>1296</v>
      </c>
      <c r="AD312" s="19">
        <v>1229</v>
      </c>
      <c r="AE312" s="19">
        <v>1135</v>
      </c>
      <c r="AF312" s="19">
        <v>1082</v>
      </c>
      <c r="AG312" s="19">
        <v>1198</v>
      </c>
      <c r="AH312" s="19">
        <v>1287</v>
      </c>
      <c r="AI312" s="19">
        <v>1236</v>
      </c>
      <c r="AJ312" s="19">
        <v>1250</v>
      </c>
      <c r="AK312" s="19">
        <v>1236</v>
      </c>
      <c r="AL312" s="19">
        <v>1292</v>
      </c>
      <c r="AM312" s="19">
        <v>1399</v>
      </c>
      <c r="AN312" s="19">
        <v>1601</v>
      </c>
      <c r="AO312" s="19">
        <v>1680</v>
      </c>
      <c r="AP312" s="19">
        <v>1740</v>
      </c>
      <c r="AQ312" s="19">
        <v>1967</v>
      </c>
      <c r="AR312" s="19">
        <v>2300</v>
      </c>
      <c r="AS312" s="19">
        <v>2705</v>
      </c>
      <c r="AT312" s="19">
        <v>3472</v>
      </c>
      <c r="AU312" s="19">
        <v>3736</v>
      </c>
      <c r="AV312" s="19">
        <v>3835</v>
      </c>
      <c r="AW312" s="19">
        <v>4003</v>
      </c>
      <c r="AX312" s="19">
        <v>3886</v>
      </c>
      <c r="AY312" s="19">
        <v>3931</v>
      </c>
      <c r="AZ312" s="19">
        <v>4007</v>
      </c>
      <c r="BA312" s="19">
        <v>3788</v>
      </c>
      <c r="BB312" s="19">
        <v>3690</v>
      </c>
      <c r="BC312" s="19">
        <v>3503</v>
      </c>
      <c r="BD312" s="19">
        <v>3395</v>
      </c>
      <c r="BE312" s="19">
        <v>3724</v>
      </c>
      <c r="BF312" s="19">
        <v>3677</v>
      </c>
      <c r="BG312" s="19">
        <v>3525</v>
      </c>
      <c r="BH312" s="19">
        <v>3526</v>
      </c>
      <c r="BI312" s="19">
        <v>3351</v>
      </c>
      <c r="BJ312" s="19">
        <v>3106</v>
      </c>
      <c r="BK312" s="19">
        <v>3053</v>
      </c>
      <c r="BL312" s="19">
        <v>3024</v>
      </c>
      <c r="BM312" s="19">
        <v>3120</v>
      </c>
      <c r="BN312" s="19">
        <v>3107</v>
      </c>
      <c r="BO312" s="19">
        <v>3016</v>
      </c>
      <c r="BP312" s="19">
        <v>2996</v>
      </c>
      <c r="BQ312" s="19">
        <v>3271</v>
      </c>
      <c r="BR312" s="19">
        <v>3460</v>
      </c>
      <c r="BS312" s="19">
        <v>3487</v>
      </c>
      <c r="BT312" s="19">
        <v>3471</v>
      </c>
      <c r="BU312" s="19">
        <v>3398</v>
      </c>
      <c r="BV312" s="19">
        <v>3296</v>
      </c>
      <c r="BW312" s="19">
        <v>3432</v>
      </c>
      <c r="BX312" s="19">
        <v>3548</v>
      </c>
      <c r="BY312" s="19">
        <v>3765</v>
      </c>
      <c r="BZ312" s="19">
        <v>3618</v>
      </c>
      <c r="CA312" s="19">
        <v>3531</v>
      </c>
      <c r="CB312" s="19">
        <v>3548</v>
      </c>
      <c r="CC312" s="19">
        <v>3851</v>
      </c>
      <c r="CD312" s="19">
        <v>4023</v>
      </c>
      <c r="CE312" s="19">
        <v>4051</v>
      </c>
      <c r="CF312" s="19">
        <v>3828</v>
      </c>
      <c r="CG312" s="19">
        <v>3798</v>
      </c>
      <c r="CH312" s="49">
        <v>3708</v>
      </c>
      <c r="CI312" s="49">
        <v>3763</v>
      </c>
      <c r="CJ312" s="49">
        <v>3770</v>
      </c>
      <c r="CK312" s="49">
        <v>3660</v>
      </c>
      <c r="CL312" s="49">
        <v>3617</v>
      </c>
      <c r="CM312" s="49">
        <v>3574</v>
      </c>
      <c r="CN312" s="49">
        <v>3432</v>
      </c>
      <c r="CO312" s="17" t="s">
        <v>356</v>
      </c>
      <c r="CT312" t="s">
        <v>357</v>
      </c>
      <c r="CV312" t="s">
        <v>356</v>
      </c>
      <c r="CX312">
        <v>140200</v>
      </c>
      <c r="CY312">
        <v>139700</v>
      </c>
      <c r="CZ312">
        <v>139200</v>
      </c>
      <c r="DA312">
        <v>140900</v>
      </c>
      <c r="DB312">
        <v>140800</v>
      </c>
      <c r="DC312">
        <v>140100</v>
      </c>
      <c r="DD312">
        <v>141200</v>
      </c>
      <c r="DE312">
        <v>140200</v>
      </c>
      <c r="DF312">
        <v>140200</v>
      </c>
      <c r="DG312">
        <v>141500</v>
      </c>
      <c r="DH312">
        <v>141200</v>
      </c>
      <c r="DI312">
        <v>142700</v>
      </c>
      <c r="DJ312">
        <v>143700</v>
      </c>
      <c r="DK312">
        <v>141800</v>
      </c>
      <c r="DL312">
        <v>141200</v>
      </c>
      <c r="DM312">
        <v>141400</v>
      </c>
      <c r="DN312">
        <v>139000</v>
      </c>
      <c r="DO312">
        <v>140400</v>
      </c>
      <c r="DP312">
        <v>140500</v>
      </c>
      <c r="DQ312">
        <v>140400</v>
      </c>
      <c r="DR312">
        <v>141700</v>
      </c>
      <c r="DS312">
        <v>139800</v>
      </c>
      <c r="DT312">
        <v>140600</v>
      </c>
      <c r="DU312">
        <v>140500</v>
      </c>
      <c r="DV312">
        <v>141100</v>
      </c>
      <c r="DW312">
        <v>143300</v>
      </c>
      <c r="DX312">
        <v>145300</v>
      </c>
      <c r="DY312" s="19"/>
      <c r="DZ312" s="19"/>
      <c r="EA312" s="19"/>
      <c r="EB312" s="19"/>
      <c r="ED312" s="31">
        <f t="shared" si="108"/>
        <v>1.2075606276747504E-2</v>
      </c>
      <c r="EE312" s="31">
        <f t="shared" si="109"/>
        <v>1.2562634216177523E-2</v>
      </c>
      <c r="EF312" s="31">
        <f t="shared" si="110"/>
        <v>1.2959770114942528E-2</v>
      </c>
      <c r="EG312" s="31">
        <f t="shared" si="111"/>
        <v>1.1220723917672109E-2</v>
      </c>
      <c r="EH312" s="31">
        <f t="shared" si="112"/>
        <v>1.1910511363636364E-2</v>
      </c>
      <c r="EI312" s="31">
        <f t="shared" si="113"/>
        <v>9.8501070663811561E-3</v>
      </c>
      <c r="EJ312" s="31">
        <f t="shared" si="114"/>
        <v>9.1784702549575076E-3</v>
      </c>
      <c r="EK312" s="31">
        <f t="shared" si="115"/>
        <v>7.7175463623395148E-3</v>
      </c>
      <c r="EL312" s="31">
        <f t="shared" si="116"/>
        <v>8.8159771754636237E-3</v>
      </c>
      <c r="EM312" s="31">
        <f t="shared" si="117"/>
        <v>9.1307420494699653E-3</v>
      </c>
      <c r="EN312" s="31">
        <f t="shared" si="118"/>
        <v>1.189801699716714E-2</v>
      </c>
      <c r="EO312" s="31">
        <f t="shared" si="119"/>
        <v>1.6117729502452698E-2</v>
      </c>
      <c r="EP312" s="31">
        <f t="shared" si="120"/>
        <v>2.5998608211551845E-2</v>
      </c>
      <c r="EQ312" s="31">
        <f t="shared" si="121"/>
        <v>2.7404795486600846E-2</v>
      </c>
      <c r="ER312" s="31">
        <f t="shared" si="122"/>
        <v>2.6827195467422096E-2</v>
      </c>
      <c r="ES312" s="31">
        <f t="shared" si="123"/>
        <v>2.400990099009901E-2</v>
      </c>
      <c r="ET312" s="31">
        <f t="shared" si="124"/>
        <v>2.5359712230215829E-2</v>
      </c>
      <c r="EU312" s="31">
        <f t="shared" si="125"/>
        <v>2.2122507122507122E-2</v>
      </c>
      <c r="EV312" s="31">
        <f t="shared" si="126"/>
        <v>2.2206405693950177E-2</v>
      </c>
      <c r="EW312" s="31">
        <f t="shared" si="127"/>
        <v>2.1339031339031339E-2</v>
      </c>
      <c r="EX312" s="31">
        <f t="shared" si="128"/>
        <v>2.4608327452364149E-2</v>
      </c>
      <c r="EY312" s="31">
        <f t="shared" si="129"/>
        <v>2.3576537911301858E-2</v>
      </c>
      <c r="EZ312" s="31">
        <f t="shared" si="130"/>
        <v>2.677809388335704E-2</v>
      </c>
      <c r="FA312" s="31">
        <f t="shared" si="131"/>
        <v>2.5252669039145907E-2</v>
      </c>
      <c r="FB312" s="50">
        <f t="shared" si="132"/>
        <v>2.8710134656272146E-2</v>
      </c>
      <c r="FC312" s="50">
        <f t="shared" si="133"/>
        <v>2.5875785066294486E-2</v>
      </c>
      <c r="FD312" s="50">
        <f t="shared" si="134"/>
        <v>2.5189263592567103E-2</v>
      </c>
    </row>
    <row r="313" spans="1:160" ht="15" x14ac:dyDescent="0.25">
      <c r="A313" s="17" t="s">
        <v>357</v>
      </c>
      <c r="B313" s="19">
        <v>439</v>
      </c>
      <c r="C313" s="19">
        <v>436</v>
      </c>
      <c r="D313" s="19">
        <v>445</v>
      </c>
      <c r="E313" s="19">
        <v>437</v>
      </c>
      <c r="F313" s="19">
        <v>419</v>
      </c>
      <c r="G313" s="19">
        <v>426</v>
      </c>
      <c r="H313" s="19">
        <v>455</v>
      </c>
      <c r="I313" s="19">
        <v>509</v>
      </c>
      <c r="J313" s="19">
        <v>509</v>
      </c>
      <c r="K313" s="19">
        <v>482</v>
      </c>
      <c r="L313" s="19">
        <v>499</v>
      </c>
      <c r="M313" s="19">
        <v>458</v>
      </c>
      <c r="N313" s="19">
        <v>467</v>
      </c>
      <c r="O313" s="19">
        <v>447</v>
      </c>
      <c r="P313" s="19">
        <v>508</v>
      </c>
      <c r="Q313" s="19">
        <v>484</v>
      </c>
      <c r="R313" s="19">
        <v>459</v>
      </c>
      <c r="S313" s="19">
        <v>476</v>
      </c>
      <c r="T313" s="19">
        <v>516</v>
      </c>
      <c r="U313" s="19">
        <v>550</v>
      </c>
      <c r="V313" s="19">
        <v>571</v>
      </c>
      <c r="W313" s="19">
        <v>555</v>
      </c>
      <c r="X313" s="19">
        <v>488</v>
      </c>
      <c r="Y313" s="19">
        <v>479</v>
      </c>
      <c r="Z313" s="19">
        <v>450</v>
      </c>
      <c r="AA313" s="19">
        <v>420</v>
      </c>
      <c r="AB313" s="19">
        <v>422</v>
      </c>
      <c r="AC313" s="19">
        <v>409</v>
      </c>
      <c r="AD313" s="19">
        <v>453</v>
      </c>
      <c r="AE313" s="19">
        <v>451</v>
      </c>
      <c r="AF313" s="19">
        <v>457</v>
      </c>
      <c r="AG313" s="19">
        <v>478</v>
      </c>
      <c r="AH313" s="19">
        <v>480</v>
      </c>
      <c r="AI313" s="19">
        <v>437</v>
      </c>
      <c r="AJ313" s="19">
        <v>388</v>
      </c>
      <c r="AK313" s="19">
        <v>377</v>
      </c>
      <c r="AL313" s="19">
        <v>408</v>
      </c>
      <c r="AM313" s="19">
        <v>438</v>
      </c>
      <c r="AN313" s="19">
        <v>528</v>
      </c>
      <c r="AO313" s="19">
        <v>528</v>
      </c>
      <c r="AP313" s="19">
        <v>602</v>
      </c>
      <c r="AQ313" s="19">
        <v>693</v>
      </c>
      <c r="AR313" s="19">
        <v>796</v>
      </c>
      <c r="AS313" s="19">
        <v>916</v>
      </c>
      <c r="AT313" s="19">
        <v>1044</v>
      </c>
      <c r="AU313" s="19">
        <v>1054</v>
      </c>
      <c r="AV313" s="19">
        <v>1095</v>
      </c>
      <c r="AW313" s="19">
        <v>1082</v>
      </c>
      <c r="AX313" s="19">
        <v>980</v>
      </c>
      <c r="AY313" s="19">
        <v>961</v>
      </c>
      <c r="AZ313" s="19">
        <v>971</v>
      </c>
      <c r="BA313" s="19">
        <v>951</v>
      </c>
      <c r="BB313" s="19">
        <v>899</v>
      </c>
      <c r="BC313" s="19">
        <v>921</v>
      </c>
      <c r="BD313" s="19">
        <v>887</v>
      </c>
      <c r="BE313" s="19">
        <v>1005</v>
      </c>
      <c r="BF313" s="19">
        <v>1009</v>
      </c>
      <c r="BG313" s="19">
        <v>947</v>
      </c>
      <c r="BH313" s="19">
        <v>854</v>
      </c>
      <c r="BI313" s="19">
        <v>777</v>
      </c>
      <c r="BJ313" s="19">
        <v>738</v>
      </c>
      <c r="BK313" s="19">
        <v>727</v>
      </c>
      <c r="BL313" s="19">
        <v>759</v>
      </c>
      <c r="BM313" s="19">
        <v>780</v>
      </c>
      <c r="BN313" s="19">
        <v>765</v>
      </c>
      <c r="BO313" s="19">
        <v>825</v>
      </c>
      <c r="BP313" s="19">
        <v>816</v>
      </c>
      <c r="BQ313" s="19">
        <v>864</v>
      </c>
      <c r="BR313" s="19">
        <v>893</v>
      </c>
      <c r="BS313" s="19">
        <v>885</v>
      </c>
      <c r="BT313" s="19">
        <v>792</v>
      </c>
      <c r="BU313" s="19">
        <v>720</v>
      </c>
      <c r="BV313" s="19">
        <v>748</v>
      </c>
      <c r="BW313" s="19">
        <v>783</v>
      </c>
      <c r="BX313" s="19">
        <v>835</v>
      </c>
      <c r="BY313" s="19">
        <v>863</v>
      </c>
      <c r="BZ313" s="19">
        <v>832</v>
      </c>
      <c r="CA313" s="19">
        <v>842</v>
      </c>
      <c r="CB313" s="19">
        <v>848</v>
      </c>
      <c r="CC313" s="19">
        <v>956</v>
      </c>
      <c r="CD313" s="19">
        <v>956</v>
      </c>
      <c r="CE313" s="19">
        <v>905</v>
      </c>
      <c r="CF313" s="19">
        <v>793</v>
      </c>
      <c r="CG313" s="19">
        <v>770</v>
      </c>
      <c r="CH313" s="49">
        <v>723</v>
      </c>
      <c r="CI313" s="49">
        <v>699</v>
      </c>
      <c r="CJ313" s="49">
        <v>691</v>
      </c>
      <c r="CK313" s="49">
        <v>723</v>
      </c>
      <c r="CL313" s="49">
        <v>753</v>
      </c>
      <c r="CM313" s="49">
        <v>739</v>
      </c>
      <c r="CN313" s="49">
        <v>749</v>
      </c>
      <c r="CO313" s="17" t="s">
        <v>357</v>
      </c>
      <c r="CT313" t="s">
        <v>358</v>
      </c>
      <c r="CV313" t="s">
        <v>357</v>
      </c>
      <c r="CX313">
        <v>39400</v>
      </c>
      <c r="CY313">
        <v>40900</v>
      </c>
      <c r="CZ313">
        <v>41200</v>
      </c>
      <c r="DA313">
        <v>42600</v>
      </c>
      <c r="DB313">
        <v>41300</v>
      </c>
      <c r="DC313">
        <v>42000</v>
      </c>
      <c r="DD313">
        <v>41700</v>
      </c>
      <c r="DE313">
        <v>41500</v>
      </c>
      <c r="DF313">
        <v>40400</v>
      </c>
      <c r="DG313">
        <v>39000</v>
      </c>
      <c r="DH313">
        <v>39100</v>
      </c>
      <c r="DI313">
        <v>38100</v>
      </c>
      <c r="DJ313">
        <v>37700</v>
      </c>
      <c r="DK313">
        <v>38800</v>
      </c>
      <c r="DL313">
        <v>39200</v>
      </c>
      <c r="DM313">
        <v>39300</v>
      </c>
      <c r="DN313">
        <v>38700</v>
      </c>
      <c r="DO313">
        <v>39900</v>
      </c>
      <c r="DP313">
        <v>40600</v>
      </c>
      <c r="DQ313">
        <v>39400</v>
      </c>
      <c r="DR313">
        <v>39300</v>
      </c>
      <c r="DS313">
        <v>39400</v>
      </c>
      <c r="DT313">
        <v>39600</v>
      </c>
      <c r="DU313">
        <v>40900</v>
      </c>
      <c r="DV313">
        <v>42900</v>
      </c>
      <c r="DW313">
        <v>41100</v>
      </c>
      <c r="DX313">
        <v>40200</v>
      </c>
      <c r="DY313" s="19"/>
      <c r="DZ313" s="19"/>
      <c r="EA313" s="19"/>
      <c r="EB313" s="19"/>
      <c r="ED313" s="31">
        <f t="shared" si="108"/>
        <v>1.2233502538071065E-2</v>
      </c>
      <c r="EE313" s="31">
        <f t="shared" si="109"/>
        <v>1.1418092909535452E-2</v>
      </c>
      <c r="EF313" s="31">
        <f t="shared" si="110"/>
        <v>1.174757281553398E-2</v>
      </c>
      <c r="EG313" s="31">
        <f t="shared" si="111"/>
        <v>1.2112676056338029E-2</v>
      </c>
      <c r="EH313" s="31">
        <f t="shared" si="112"/>
        <v>1.3438256658595642E-2</v>
      </c>
      <c r="EI313" s="31">
        <f t="shared" si="113"/>
        <v>1.0714285714285714E-2</v>
      </c>
      <c r="EJ313" s="31">
        <f t="shared" si="114"/>
        <v>9.808153477218225E-3</v>
      </c>
      <c r="EK313" s="31">
        <f t="shared" si="115"/>
        <v>1.1012048192771084E-2</v>
      </c>
      <c r="EL313" s="31">
        <f t="shared" si="116"/>
        <v>1.0816831683168316E-2</v>
      </c>
      <c r="EM313" s="31">
        <f t="shared" si="117"/>
        <v>1.0461538461538461E-2</v>
      </c>
      <c r="EN313" s="31">
        <f t="shared" si="118"/>
        <v>1.350383631713555E-2</v>
      </c>
      <c r="EO313" s="31">
        <f t="shared" si="119"/>
        <v>2.0892388451443568E-2</v>
      </c>
      <c r="EP313" s="31">
        <f t="shared" si="120"/>
        <v>2.7957559681697611E-2</v>
      </c>
      <c r="EQ313" s="31">
        <f t="shared" si="121"/>
        <v>2.5257731958762887E-2</v>
      </c>
      <c r="ER313" s="31">
        <f t="shared" si="122"/>
        <v>2.4260204081632653E-2</v>
      </c>
      <c r="ES313" s="31">
        <f t="shared" si="123"/>
        <v>2.256997455470738E-2</v>
      </c>
      <c r="ET313" s="31">
        <f t="shared" si="124"/>
        <v>2.4470284237726098E-2</v>
      </c>
      <c r="EU313" s="31">
        <f t="shared" si="125"/>
        <v>1.8496240601503761E-2</v>
      </c>
      <c r="EV313" s="31">
        <f t="shared" si="126"/>
        <v>1.9211822660098521E-2</v>
      </c>
      <c r="EW313" s="31">
        <f t="shared" si="127"/>
        <v>2.0710659898477157E-2</v>
      </c>
      <c r="EX313" s="31">
        <f t="shared" si="128"/>
        <v>2.2519083969465649E-2</v>
      </c>
      <c r="EY313" s="31">
        <f t="shared" si="129"/>
        <v>1.8984771573604061E-2</v>
      </c>
      <c r="EZ313" s="31">
        <f t="shared" si="130"/>
        <v>2.1792929292929294E-2</v>
      </c>
      <c r="FA313" s="31">
        <f t="shared" si="131"/>
        <v>2.0733496332518336E-2</v>
      </c>
      <c r="FB313" s="50">
        <f t="shared" si="132"/>
        <v>2.1095571095571097E-2</v>
      </c>
      <c r="FC313" s="50">
        <f t="shared" si="133"/>
        <v>1.759124087591241E-2</v>
      </c>
      <c r="FD313" s="50">
        <f t="shared" si="134"/>
        <v>1.7985074626865671E-2</v>
      </c>
    </row>
    <row r="314" spans="1:160" ht="15" x14ac:dyDescent="0.25">
      <c r="A314" s="17" t="s">
        <v>358</v>
      </c>
      <c r="B314" s="19">
        <v>631</v>
      </c>
      <c r="C314" s="19">
        <v>624</v>
      </c>
      <c r="D314" s="19">
        <v>668</v>
      </c>
      <c r="E314" s="19">
        <v>655</v>
      </c>
      <c r="F314" s="19">
        <v>718</v>
      </c>
      <c r="G314" s="19">
        <v>748</v>
      </c>
      <c r="H314" s="19">
        <v>766</v>
      </c>
      <c r="I314" s="19">
        <v>828</v>
      </c>
      <c r="J314" s="19">
        <v>848</v>
      </c>
      <c r="K314" s="19">
        <v>880</v>
      </c>
      <c r="L314" s="19">
        <v>896</v>
      </c>
      <c r="M314" s="19">
        <v>862</v>
      </c>
      <c r="N314" s="19">
        <v>840</v>
      </c>
      <c r="O314" s="19">
        <v>903</v>
      </c>
      <c r="P314" s="19">
        <v>902</v>
      </c>
      <c r="Q314" s="19">
        <v>915</v>
      </c>
      <c r="R314" s="19">
        <v>921</v>
      </c>
      <c r="S314" s="19">
        <v>959</v>
      </c>
      <c r="T314" s="19">
        <v>936</v>
      </c>
      <c r="U314" s="19">
        <v>958</v>
      </c>
      <c r="V314" s="19">
        <v>943</v>
      </c>
      <c r="W314" s="19">
        <v>909</v>
      </c>
      <c r="X314" s="19">
        <v>883</v>
      </c>
      <c r="Y314" s="19">
        <v>852</v>
      </c>
      <c r="Z314" s="19">
        <v>860</v>
      </c>
      <c r="AA314" s="19">
        <v>849</v>
      </c>
      <c r="AB314" s="19">
        <v>923</v>
      </c>
      <c r="AC314" s="19">
        <v>933</v>
      </c>
      <c r="AD314" s="19">
        <v>926</v>
      </c>
      <c r="AE314" s="19">
        <v>888</v>
      </c>
      <c r="AF314" s="19">
        <v>791</v>
      </c>
      <c r="AG314" s="19">
        <v>732</v>
      </c>
      <c r="AH314" s="19">
        <v>771</v>
      </c>
      <c r="AI314" s="19">
        <v>796</v>
      </c>
      <c r="AJ314" s="19">
        <v>807</v>
      </c>
      <c r="AK314" s="19">
        <v>786</v>
      </c>
      <c r="AL314" s="19">
        <v>811</v>
      </c>
      <c r="AM314" s="19">
        <v>840</v>
      </c>
      <c r="AN314" s="19">
        <v>908</v>
      </c>
      <c r="AO314" s="19">
        <v>931</v>
      </c>
      <c r="AP314" s="19">
        <v>1004</v>
      </c>
      <c r="AQ314" s="19">
        <v>1080</v>
      </c>
      <c r="AR314" s="19">
        <v>1235</v>
      </c>
      <c r="AS314" s="19">
        <v>1308</v>
      </c>
      <c r="AT314" s="19">
        <v>1576</v>
      </c>
      <c r="AU314" s="19">
        <v>1683</v>
      </c>
      <c r="AV314" s="19">
        <v>1732</v>
      </c>
      <c r="AW314" s="19">
        <v>1749</v>
      </c>
      <c r="AX314" s="19">
        <v>1754</v>
      </c>
      <c r="AY314" s="19">
        <v>1695</v>
      </c>
      <c r="AZ314" s="19">
        <v>1708</v>
      </c>
      <c r="BA314" s="19">
        <v>1637</v>
      </c>
      <c r="BB314" s="19">
        <v>1628</v>
      </c>
      <c r="BC314" s="19">
        <v>1660</v>
      </c>
      <c r="BD314" s="19">
        <v>1709</v>
      </c>
      <c r="BE314" s="19">
        <v>1783</v>
      </c>
      <c r="BF314" s="19">
        <v>1836</v>
      </c>
      <c r="BG314" s="19">
        <v>1778</v>
      </c>
      <c r="BH314" s="19">
        <v>1752</v>
      </c>
      <c r="BI314" s="19">
        <v>1632</v>
      </c>
      <c r="BJ314" s="19">
        <v>1537</v>
      </c>
      <c r="BK314" s="19">
        <v>1470</v>
      </c>
      <c r="BL314" s="19">
        <v>1444</v>
      </c>
      <c r="BM314" s="19">
        <v>1446</v>
      </c>
      <c r="BN314" s="19">
        <v>1439</v>
      </c>
      <c r="BO314" s="19">
        <v>1507</v>
      </c>
      <c r="BP314" s="19">
        <v>1399</v>
      </c>
      <c r="BQ314" s="19">
        <v>1522</v>
      </c>
      <c r="BR314" s="19">
        <v>1610</v>
      </c>
      <c r="BS314" s="19">
        <v>1569</v>
      </c>
      <c r="BT314" s="19">
        <v>1548</v>
      </c>
      <c r="BU314" s="19">
        <v>1486</v>
      </c>
      <c r="BV314" s="19">
        <v>1483</v>
      </c>
      <c r="BW314" s="19">
        <v>1472</v>
      </c>
      <c r="BX314" s="19">
        <v>1473</v>
      </c>
      <c r="BY314" s="19">
        <v>1488</v>
      </c>
      <c r="BZ314" s="19">
        <v>1492</v>
      </c>
      <c r="CA314" s="19">
        <v>1531</v>
      </c>
      <c r="CB314" s="19">
        <v>1517</v>
      </c>
      <c r="CC314" s="19">
        <v>1625</v>
      </c>
      <c r="CD314" s="19">
        <v>1705</v>
      </c>
      <c r="CE314" s="19">
        <v>1672</v>
      </c>
      <c r="CF314" s="19">
        <v>1689</v>
      </c>
      <c r="CG314" s="19">
        <v>1643</v>
      </c>
      <c r="CH314" s="49">
        <v>1505</v>
      </c>
      <c r="CI314" s="49">
        <v>1529</v>
      </c>
      <c r="CJ314" s="49">
        <v>1496</v>
      </c>
      <c r="CK314" s="49">
        <v>1444</v>
      </c>
      <c r="CL314" s="49">
        <v>1484</v>
      </c>
      <c r="CM314" s="49">
        <v>1453</v>
      </c>
      <c r="CN314" s="49">
        <v>1398</v>
      </c>
      <c r="CO314" s="17" t="s">
        <v>358</v>
      </c>
      <c r="CT314" t="s">
        <v>359</v>
      </c>
      <c r="CV314" t="s">
        <v>358</v>
      </c>
      <c r="CX314">
        <v>38900</v>
      </c>
      <c r="CY314">
        <v>39400</v>
      </c>
      <c r="CZ314">
        <v>39500</v>
      </c>
      <c r="DA314">
        <v>40000</v>
      </c>
      <c r="DB314">
        <v>38700</v>
      </c>
      <c r="DC314">
        <v>37600</v>
      </c>
      <c r="DD314">
        <v>39100</v>
      </c>
      <c r="DE314">
        <v>39900</v>
      </c>
      <c r="DF314">
        <v>40200</v>
      </c>
      <c r="DG314">
        <v>39900</v>
      </c>
      <c r="DH314">
        <v>39900</v>
      </c>
      <c r="DI314">
        <v>38700</v>
      </c>
      <c r="DJ314">
        <v>38200</v>
      </c>
      <c r="DK314">
        <v>39300</v>
      </c>
      <c r="DL314">
        <v>39000</v>
      </c>
      <c r="DM314">
        <v>39600</v>
      </c>
      <c r="DN314">
        <v>40000</v>
      </c>
      <c r="DO314">
        <v>40100</v>
      </c>
      <c r="DP314">
        <v>41600</v>
      </c>
      <c r="DQ314">
        <v>41500</v>
      </c>
      <c r="DR314">
        <v>42400</v>
      </c>
      <c r="DS314">
        <v>42900</v>
      </c>
      <c r="DT314">
        <v>40400</v>
      </c>
      <c r="DU314">
        <v>41400</v>
      </c>
      <c r="DV314">
        <v>39500</v>
      </c>
      <c r="DW314">
        <v>37500</v>
      </c>
      <c r="DX314">
        <v>38500</v>
      </c>
      <c r="DY314" s="19"/>
      <c r="DZ314" s="19"/>
      <c r="EA314" s="19"/>
      <c r="EB314" s="19"/>
      <c r="ED314" s="31">
        <f t="shared" si="108"/>
        <v>2.2622107969151671E-2</v>
      </c>
      <c r="EE314" s="31">
        <f t="shared" si="109"/>
        <v>2.1319796954314719E-2</v>
      </c>
      <c r="EF314" s="31">
        <f t="shared" si="110"/>
        <v>2.3164556962025316E-2</v>
      </c>
      <c r="EG314" s="31">
        <f t="shared" si="111"/>
        <v>2.3400000000000001E-2</v>
      </c>
      <c r="EH314" s="31">
        <f t="shared" si="112"/>
        <v>2.3488372093023256E-2</v>
      </c>
      <c r="EI314" s="31">
        <f t="shared" si="113"/>
        <v>2.2872340425531913E-2</v>
      </c>
      <c r="EJ314" s="31">
        <f t="shared" si="114"/>
        <v>2.3861892583120204E-2</v>
      </c>
      <c r="EK314" s="31">
        <f t="shared" si="115"/>
        <v>1.9824561403508772E-2</v>
      </c>
      <c r="EL314" s="31">
        <f t="shared" si="116"/>
        <v>1.9800995024875621E-2</v>
      </c>
      <c r="EM314" s="31">
        <f t="shared" si="117"/>
        <v>2.0325814536340851E-2</v>
      </c>
      <c r="EN314" s="31">
        <f t="shared" si="118"/>
        <v>2.3333333333333334E-2</v>
      </c>
      <c r="EO314" s="31">
        <f t="shared" si="119"/>
        <v>3.1912144702842378E-2</v>
      </c>
      <c r="EP314" s="31">
        <f t="shared" si="120"/>
        <v>4.405759162303665E-2</v>
      </c>
      <c r="EQ314" s="31">
        <f t="shared" si="121"/>
        <v>4.4631043256997453E-2</v>
      </c>
      <c r="ER314" s="31">
        <f t="shared" si="122"/>
        <v>4.1974358974358972E-2</v>
      </c>
      <c r="ES314" s="31">
        <f t="shared" si="123"/>
        <v>4.3156565656565657E-2</v>
      </c>
      <c r="ET314" s="31">
        <f t="shared" si="124"/>
        <v>4.4450000000000003E-2</v>
      </c>
      <c r="EU314" s="31">
        <f t="shared" si="125"/>
        <v>3.8329177057356612E-2</v>
      </c>
      <c r="EV314" s="31">
        <f t="shared" si="126"/>
        <v>3.4759615384615382E-2</v>
      </c>
      <c r="EW314" s="31">
        <f t="shared" si="127"/>
        <v>3.3710843373493976E-2</v>
      </c>
      <c r="EX314" s="31">
        <f t="shared" si="128"/>
        <v>3.7004716981132078E-2</v>
      </c>
      <c r="EY314" s="31">
        <f t="shared" si="129"/>
        <v>3.4568764568764572E-2</v>
      </c>
      <c r="EZ314" s="31">
        <f t="shared" si="130"/>
        <v>3.683168316831683E-2</v>
      </c>
      <c r="FA314" s="31">
        <f t="shared" si="131"/>
        <v>3.6642512077294687E-2</v>
      </c>
      <c r="FB314" s="50">
        <f t="shared" si="132"/>
        <v>4.2329113924050636E-2</v>
      </c>
      <c r="FC314" s="50">
        <f t="shared" si="133"/>
        <v>4.0133333333333333E-2</v>
      </c>
      <c r="FD314" s="50">
        <f t="shared" si="134"/>
        <v>3.7506493506493509E-2</v>
      </c>
    </row>
    <row r="315" spans="1:160" ht="15" x14ac:dyDescent="0.25">
      <c r="A315" s="17" t="s">
        <v>359</v>
      </c>
      <c r="B315" s="19">
        <v>984</v>
      </c>
      <c r="C315" s="19">
        <v>1030</v>
      </c>
      <c r="D315" s="19">
        <v>1086</v>
      </c>
      <c r="E315" s="19">
        <v>1009</v>
      </c>
      <c r="F315" s="19">
        <v>1055</v>
      </c>
      <c r="G315" s="19">
        <v>1134</v>
      </c>
      <c r="H315" s="19">
        <v>1104</v>
      </c>
      <c r="I315" s="19">
        <v>1157</v>
      </c>
      <c r="J315" s="19">
        <v>1210</v>
      </c>
      <c r="K315" s="19">
        <v>1252</v>
      </c>
      <c r="L315" s="19">
        <v>1210</v>
      </c>
      <c r="M315" s="19">
        <v>1173</v>
      </c>
      <c r="N315" s="19">
        <v>1101</v>
      </c>
      <c r="O315" s="19">
        <v>1096</v>
      </c>
      <c r="P315" s="19">
        <v>1141</v>
      </c>
      <c r="Q315" s="19">
        <v>1113</v>
      </c>
      <c r="R315" s="19">
        <v>1109</v>
      </c>
      <c r="S315" s="19">
        <v>1100</v>
      </c>
      <c r="T315" s="19">
        <v>1146</v>
      </c>
      <c r="U315" s="19">
        <v>1195</v>
      </c>
      <c r="V315" s="19">
        <v>1210</v>
      </c>
      <c r="W315" s="19">
        <v>1220</v>
      </c>
      <c r="X315" s="19">
        <v>1171</v>
      </c>
      <c r="Y315" s="19">
        <v>1115</v>
      </c>
      <c r="Z315" s="19">
        <v>1030</v>
      </c>
      <c r="AA315" s="19">
        <v>1061</v>
      </c>
      <c r="AB315" s="19">
        <v>1126</v>
      </c>
      <c r="AC315" s="19">
        <v>1145</v>
      </c>
      <c r="AD315" s="19">
        <v>1192</v>
      </c>
      <c r="AE315" s="19">
        <v>1117</v>
      </c>
      <c r="AF315" s="19">
        <v>1012</v>
      </c>
      <c r="AG315" s="19">
        <v>1057</v>
      </c>
      <c r="AH315" s="19">
        <v>1100</v>
      </c>
      <c r="AI315" s="19">
        <v>1050</v>
      </c>
      <c r="AJ315" s="19">
        <v>1100</v>
      </c>
      <c r="AK315" s="19">
        <v>1115</v>
      </c>
      <c r="AL315" s="19">
        <v>1110</v>
      </c>
      <c r="AM315" s="19">
        <v>1162</v>
      </c>
      <c r="AN315" s="19">
        <v>1259</v>
      </c>
      <c r="AO315" s="19">
        <v>1447</v>
      </c>
      <c r="AP315" s="19">
        <v>1534</v>
      </c>
      <c r="AQ315" s="19">
        <v>1635</v>
      </c>
      <c r="AR315" s="19">
        <v>1772</v>
      </c>
      <c r="AS315" s="19">
        <v>2094</v>
      </c>
      <c r="AT315" s="19">
        <v>2514</v>
      </c>
      <c r="AU315" s="19">
        <v>2669</v>
      </c>
      <c r="AV315" s="19">
        <v>2729</v>
      </c>
      <c r="AW315" s="19">
        <v>2645</v>
      </c>
      <c r="AX315" s="19">
        <v>2563</v>
      </c>
      <c r="AY315" s="19">
        <v>2489</v>
      </c>
      <c r="AZ315" s="19">
        <v>2519</v>
      </c>
      <c r="BA315" s="19">
        <v>2504</v>
      </c>
      <c r="BB315" s="19">
        <v>2546</v>
      </c>
      <c r="BC315" s="19">
        <v>2538</v>
      </c>
      <c r="BD315" s="19">
        <v>2560</v>
      </c>
      <c r="BE315" s="19">
        <v>2736</v>
      </c>
      <c r="BF315" s="19">
        <v>2715</v>
      </c>
      <c r="BG315" s="19">
        <v>2642</v>
      </c>
      <c r="BH315" s="19">
        <v>2530</v>
      </c>
      <c r="BI315" s="19">
        <v>2315</v>
      </c>
      <c r="BJ315" s="19">
        <v>2160</v>
      </c>
      <c r="BK315" s="19">
        <v>2161</v>
      </c>
      <c r="BL315" s="19">
        <v>2141</v>
      </c>
      <c r="BM315" s="19">
        <v>2110</v>
      </c>
      <c r="BN315" s="19">
        <v>1957</v>
      </c>
      <c r="BO315" s="19">
        <v>1980</v>
      </c>
      <c r="BP315" s="19">
        <v>2024</v>
      </c>
      <c r="BQ315" s="19">
        <v>2146</v>
      </c>
      <c r="BR315" s="19">
        <v>2138</v>
      </c>
      <c r="BS315" s="19">
        <v>2130</v>
      </c>
      <c r="BT315" s="19">
        <v>2064</v>
      </c>
      <c r="BU315" s="19">
        <v>2052</v>
      </c>
      <c r="BV315" s="19">
        <v>2035</v>
      </c>
      <c r="BW315" s="19">
        <v>2151</v>
      </c>
      <c r="BX315" s="19">
        <v>2170</v>
      </c>
      <c r="BY315" s="19">
        <v>2191</v>
      </c>
      <c r="BZ315" s="19">
        <v>2095</v>
      </c>
      <c r="CA315" s="19">
        <v>2108</v>
      </c>
      <c r="CB315" s="19">
        <v>2117</v>
      </c>
      <c r="CC315" s="19">
        <v>2339</v>
      </c>
      <c r="CD315" s="19">
        <v>2402</v>
      </c>
      <c r="CE315" s="19">
        <v>2373</v>
      </c>
      <c r="CF315" s="19">
        <v>2332</v>
      </c>
      <c r="CG315" s="19">
        <v>2311</v>
      </c>
      <c r="CH315" s="49">
        <v>2227</v>
      </c>
      <c r="CI315" s="49">
        <v>2275</v>
      </c>
      <c r="CJ315" s="49">
        <v>2247</v>
      </c>
      <c r="CK315" s="49">
        <v>2175</v>
      </c>
      <c r="CL315" s="49">
        <v>2178</v>
      </c>
      <c r="CM315" s="49">
        <v>2101</v>
      </c>
      <c r="CN315" s="49">
        <v>2032</v>
      </c>
      <c r="CO315" s="17" t="s">
        <v>359</v>
      </c>
      <c r="CT315" t="s">
        <v>360</v>
      </c>
      <c r="CV315" t="s">
        <v>359</v>
      </c>
      <c r="CX315">
        <v>61600</v>
      </c>
      <c r="CY315">
        <v>62700</v>
      </c>
      <c r="CZ315">
        <v>63300</v>
      </c>
      <c r="DA315">
        <v>64400</v>
      </c>
      <c r="DB315">
        <v>63100</v>
      </c>
      <c r="DC315">
        <v>62800</v>
      </c>
      <c r="DD315">
        <v>64700</v>
      </c>
      <c r="DE315">
        <v>64200</v>
      </c>
      <c r="DF315">
        <v>65700</v>
      </c>
      <c r="DG315">
        <v>66700</v>
      </c>
      <c r="DH315">
        <v>65800</v>
      </c>
      <c r="DI315">
        <v>64800</v>
      </c>
      <c r="DJ315">
        <v>63700</v>
      </c>
      <c r="DK315">
        <v>64300</v>
      </c>
      <c r="DL315">
        <v>66100</v>
      </c>
      <c r="DM315">
        <v>66600</v>
      </c>
      <c r="DN315">
        <v>65800</v>
      </c>
      <c r="DO315">
        <v>65400</v>
      </c>
      <c r="DP315">
        <v>65700</v>
      </c>
      <c r="DQ315">
        <v>64200</v>
      </c>
      <c r="DR315">
        <v>64900</v>
      </c>
      <c r="DS315">
        <v>65500</v>
      </c>
      <c r="DT315">
        <v>66300</v>
      </c>
      <c r="DU315">
        <v>68900</v>
      </c>
      <c r="DV315">
        <v>68900</v>
      </c>
      <c r="DW315">
        <v>68000</v>
      </c>
      <c r="DX315">
        <v>67500</v>
      </c>
      <c r="DY315" s="19"/>
      <c r="DZ315" s="19"/>
      <c r="EA315" s="19"/>
      <c r="EB315" s="19"/>
      <c r="ED315" s="31">
        <f t="shared" si="108"/>
        <v>2.0324675324675325E-2</v>
      </c>
      <c r="EE315" s="31">
        <f t="shared" si="109"/>
        <v>1.7559808612440192E-2</v>
      </c>
      <c r="EF315" s="31">
        <f t="shared" si="110"/>
        <v>1.7582938388625593E-2</v>
      </c>
      <c r="EG315" s="31">
        <f t="shared" si="111"/>
        <v>1.779503105590062E-2</v>
      </c>
      <c r="EH315" s="31">
        <f t="shared" si="112"/>
        <v>1.9334389857369256E-2</v>
      </c>
      <c r="EI315" s="31">
        <f t="shared" si="113"/>
        <v>1.6401273885350318E-2</v>
      </c>
      <c r="EJ315" s="31">
        <f t="shared" si="114"/>
        <v>1.7697063369397217E-2</v>
      </c>
      <c r="EK315" s="31">
        <f t="shared" si="115"/>
        <v>1.5763239875389409E-2</v>
      </c>
      <c r="EL315" s="31">
        <f t="shared" si="116"/>
        <v>1.5981735159817351E-2</v>
      </c>
      <c r="EM315" s="31">
        <f t="shared" si="117"/>
        <v>1.6641679160419792E-2</v>
      </c>
      <c r="EN315" s="31">
        <f t="shared" si="118"/>
        <v>2.1990881458966566E-2</v>
      </c>
      <c r="EO315" s="31">
        <f t="shared" si="119"/>
        <v>2.7345679012345678E-2</v>
      </c>
      <c r="EP315" s="31">
        <f t="shared" si="120"/>
        <v>4.1899529042386183E-2</v>
      </c>
      <c r="EQ315" s="31">
        <f t="shared" si="121"/>
        <v>3.986003110419907E-2</v>
      </c>
      <c r="ER315" s="31">
        <f t="shared" si="122"/>
        <v>3.7881996974281393E-2</v>
      </c>
      <c r="ES315" s="31">
        <f t="shared" si="123"/>
        <v>3.8438438438438437E-2</v>
      </c>
      <c r="ET315" s="31">
        <f t="shared" si="124"/>
        <v>4.0151975683890576E-2</v>
      </c>
      <c r="EU315" s="31">
        <f t="shared" si="125"/>
        <v>3.3027522935779818E-2</v>
      </c>
      <c r="EV315" s="31">
        <f t="shared" si="126"/>
        <v>3.211567732115677E-2</v>
      </c>
      <c r="EW315" s="31">
        <f t="shared" si="127"/>
        <v>3.1526479750778817E-2</v>
      </c>
      <c r="EX315" s="31">
        <f t="shared" si="128"/>
        <v>3.2819722650231122E-2</v>
      </c>
      <c r="EY315" s="31">
        <f t="shared" si="129"/>
        <v>3.1068702290076335E-2</v>
      </c>
      <c r="EZ315" s="31">
        <f t="shared" si="130"/>
        <v>3.3046757164404222E-2</v>
      </c>
      <c r="FA315" s="31">
        <f t="shared" si="131"/>
        <v>3.0725689404934687E-2</v>
      </c>
      <c r="FB315" s="50">
        <f t="shared" si="132"/>
        <v>3.4441219158200288E-2</v>
      </c>
      <c r="FC315" s="50">
        <f t="shared" si="133"/>
        <v>3.2750000000000001E-2</v>
      </c>
      <c r="FD315" s="50">
        <f t="shared" si="134"/>
        <v>3.2222222222222222E-2</v>
      </c>
    </row>
    <row r="316" spans="1:160" ht="15" x14ac:dyDescent="0.25">
      <c r="A316" s="17" t="s">
        <v>360</v>
      </c>
      <c r="B316" s="19">
        <v>427</v>
      </c>
      <c r="C316" s="19">
        <v>466</v>
      </c>
      <c r="D316" s="19">
        <v>470</v>
      </c>
      <c r="E316" s="19">
        <v>490</v>
      </c>
      <c r="F316" s="19">
        <v>447</v>
      </c>
      <c r="G316" s="19">
        <v>452</v>
      </c>
      <c r="H316" s="19">
        <v>466</v>
      </c>
      <c r="I316" s="19">
        <v>523</v>
      </c>
      <c r="J316" s="19">
        <v>566</v>
      </c>
      <c r="K316" s="19">
        <v>532</v>
      </c>
      <c r="L316" s="19">
        <v>490</v>
      </c>
      <c r="M316" s="19">
        <v>456</v>
      </c>
      <c r="N316" s="19">
        <v>446</v>
      </c>
      <c r="O316" s="19">
        <v>486</v>
      </c>
      <c r="P316" s="19">
        <v>493</v>
      </c>
      <c r="Q316" s="19">
        <v>461</v>
      </c>
      <c r="R316" s="19">
        <v>420</v>
      </c>
      <c r="S316" s="19">
        <v>462</v>
      </c>
      <c r="T316" s="19">
        <v>461</v>
      </c>
      <c r="U316" s="19">
        <v>519</v>
      </c>
      <c r="V316" s="19">
        <v>554</v>
      </c>
      <c r="W316" s="19">
        <v>517</v>
      </c>
      <c r="X316" s="19">
        <v>410</v>
      </c>
      <c r="Y316" s="19">
        <v>365</v>
      </c>
      <c r="Z316" s="19">
        <v>342</v>
      </c>
      <c r="AA316" s="19">
        <v>363</v>
      </c>
      <c r="AB316" s="19">
        <v>366</v>
      </c>
      <c r="AC316" s="19">
        <v>355</v>
      </c>
      <c r="AD316" s="19">
        <v>367</v>
      </c>
      <c r="AE316" s="19">
        <v>361</v>
      </c>
      <c r="AF316" s="19">
        <v>356</v>
      </c>
      <c r="AG316" s="19">
        <v>395</v>
      </c>
      <c r="AH316" s="19">
        <v>419</v>
      </c>
      <c r="AI316" s="19">
        <v>405</v>
      </c>
      <c r="AJ316" s="19">
        <v>392</v>
      </c>
      <c r="AK316" s="19">
        <v>358</v>
      </c>
      <c r="AL316" s="19">
        <v>371</v>
      </c>
      <c r="AM316" s="19">
        <v>404</v>
      </c>
      <c r="AN316" s="19">
        <v>426</v>
      </c>
      <c r="AO316" s="19">
        <v>420</v>
      </c>
      <c r="AP316" s="19">
        <v>442</v>
      </c>
      <c r="AQ316" s="19">
        <v>523</v>
      </c>
      <c r="AR316" s="19">
        <v>603</v>
      </c>
      <c r="AS316" s="19">
        <v>737</v>
      </c>
      <c r="AT316" s="19">
        <v>891</v>
      </c>
      <c r="AU316" s="19">
        <v>926</v>
      </c>
      <c r="AV316" s="19">
        <v>858</v>
      </c>
      <c r="AW316" s="19">
        <v>817</v>
      </c>
      <c r="AX316" s="19">
        <v>789</v>
      </c>
      <c r="AY316" s="19">
        <v>797</v>
      </c>
      <c r="AZ316" s="19">
        <v>809</v>
      </c>
      <c r="BA316" s="19">
        <v>788</v>
      </c>
      <c r="BB316" s="19">
        <v>759</v>
      </c>
      <c r="BC316" s="19">
        <v>778</v>
      </c>
      <c r="BD316" s="19">
        <v>796</v>
      </c>
      <c r="BE316" s="19">
        <v>911</v>
      </c>
      <c r="BF316" s="19">
        <v>951</v>
      </c>
      <c r="BG316" s="19">
        <v>892</v>
      </c>
      <c r="BH316" s="19">
        <v>880</v>
      </c>
      <c r="BI316" s="19">
        <v>741</v>
      </c>
      <c r="BJ316" s="19">
        <v>707</v>
      </c>
      <c r="BK316" s="19">
        <v>727</v>
      </c>
      <c r="BL316" s="19">
        <v>781</v>
      </c>
      <c r="BM316" s="19">
        <v>744</v>
      </c>
      <c r="BN316" s="19">
        <v>741</v>
      </c>
      <c r="BO316" s="19">
        <v>718</v>
      </c>
      <c r="BP316" s="19">
        <v>768</v>
      </c>
      <c r="BQ316" s="19">
        <v>849</v>
      </c>
      <c r="BR316" s="19">
        <v>873</v>
      </c>
      <c r="BS316" s="19">
        <v>853</v>
      </c>
      <c r="BT316" s="19">
        <v>790</v>
      </c>
      <c r="BU316" s="19">
        <v>761</v>
      </c>
      <c r="BV316" s="19">
        <v>735</v>
      </c>
      <c r="BW316" s="19">
        <v>789</v>
      </c>
      <c r="BX316" s="19">
        <v>833</v>
      </c>
      <c r="BY316" s="19">
        <v>842</v>
      </c>
      <c r="BZ316" s="19">
        <v>828</v>
      </c>
      <c r="CA316" s="19">
        <v>848</v>
      </c>
      <c r="CB316" s="19">
        <v>917</v>
      </c>
      <c r="CC316" s="19">
        <v>995</v>
      </c>
      <c r="CD316" s="19">
        <v>1046</v>
      </c>
      <c r="CE316" s="19">
        <v>1021</v>
      </c>
      <c r="CF316" s="19">
        <v>926</v>
      </c>
      <c r="CG316" s="19">
        <v>831</v>
      </c>
      <c r="CH316" s="49">
        <v>812</v>
      </c>
      <c r="CI316" s="49">
        <v>848</v>
      </c>
      <c r="CJ316" s="49">
        <v>834</v>
      </c>
      <c r="CK316" s="49">
        <v>780</v>
      </c>
      <c r="CL316" s="49">
        <v>801</v>
      </c>
      <c r="CM316" s="49">
        <v>786</v>
      </c>
      <c r="CN316" s="49">
        <v>830</v>
      </c>
      <c r="CO316" s="17" t="s">
        <v>360</v>
      </c>
      <c r="CT316" t="s">
        <v>361</v>
      </c>
      <c r="CV316" t="s">
        <v>360</v>
      </c>
      <c r="CX316">
        <v>49900</v>
      </c>
      <c r="CY316">
        <v>49500</v>
      </c>
      <c r="CZ316">
        <v>49700</v>
      </c>
      <c r="DA316">
        <v>48600</v>
      </c>
      <c r="DB316">
        <v>49100</v>
      </c>
      <c r="DC316">
        <v>49400</v>
      </c>
      <c r="DD316">
        <v>46900</v>
      </c>
      <c r="DE316">
        <v>47900</v>
      </c>
      <c r="DF316">
        <v>48800</v>
      </c>
      <c r="DG316">
        <v>49100</v>
      </c>
      <c r="DH316">
        <v>51100</v>
      </c>
      <c r="DI316">
        <v>50200</v>
      </c>
      <c r="DJ316">
        <v>49500</v>
      </c>
      <c r="DK316">
        <v>49100</v>
      </c>
      <c r="DL316">
        <v>48400</v>
      </c>
      <c r="DM316">
        <v>49700</v>
      </c>
      <c r="DN316">
        <v>48300</v>
      </c>
      <c r="DO316">
        <v>48600</v>
      </c>
      <c r="DP316">
        <v>49000</v>
      </c>
      <c r="DQ316">
        <v>48500</v>
      </c>
      <c r="DR316">
        <v>48800</v>
      </c>
      <c r="DS316">
        <v>49900</v>
      </c>
      <c r="DT316">
        <v>48800</v>
      </c>
      <c r="DU316">
        <v>47800</v>
      </c>
      <c r="DV316">
        <v>48400</v>
      </c>
      <c r="DW316">
        <v>48000</v>
      </c>
      <c r="DX316">
        <v>48500</v>
      </c>
      <c r="DY316" s="19"/>
      <c r="DZ316" s="19"/>
      <c r="EA316" s="19"/>
      <c r="EB316" s="19"/>
      <c r="ED316" s="31">
        <f t="shared" si="108"/>
        <v>1.0661322645290581E-2</v>
      </c>
      <c r="EE316" s="31">
        <f t="shared" si="109"/>
        <v>9.0101010101010098E-3</v>
      </c>
      <c r="EF316" s="31">
        <f t="shared" si="110"/>
        <v>9.275653923541247E-3</v>
      </c>
      <c r="EG316" s="31">
        <f t="shared" si="111"/>
        <v>9.4855967078189309E-3</v>
      </c>
      <c r="EH316" s="31">
        <f t="shared" si="112"/>
        <v>1.0529531568228105E-2</v>
      </c>
      <c r="EI316" s="31">
        <f t="shared" si="113"/>
        <v>6.9230769230769233E-3</v>
      </c>
      <c r="EJ316" s="31">
        <f t="shared" si="114"/>
        <v>7.5692963752665241E-3</v>
      </c>
      <c r="EK316" s="31">
        <f t="shared" si="115"/>
        <v>7.4321503131524009E-3</v>
      </c>
      <c r="EL316" s="31">
        <f t="shared" si="116"/>
        <v>8.2991803278688516E-3</v>
      </c>
      <c r="EM316" s="31">
        <f t="shared" si="117"/>
        <v>7.5560081466395108E-3</v>
      </c>
      <c r="EN316" s="31">
        <f t="shared" si="118"/>
        <v>8.21917808219178E-3</v>
      </c>
      <c r="EO316" s="31">
        <f t="shared" si="119"/>
        <v>1.201195219123506E-2</v>
      </c>
      <c r="EP316" s="31">
        <f t="shared" si="120"/>
        <v>1.8707070707070707E-2</v>
      </c>
      <c r="EQ316" s="31">
        <f t="shared" si="121"/>
        <v>1.6069246435845213E-2</v>
      </c>
      <c r="ER316" s="31">
        <f t="shared" si="122"/>
        <v>1.6280991735537192E-2</v>
      </c>
      <c r="ES316" s="31">
        <f t="shared" si="123"/>
        <v>1.6016096579476863E-2</v>
      </c>
      <c r="ET316" s="31">
        <f t="shared" si="124"/>
        <v>1.846790890269151E-2</v>
      </c>
      <c r="EU316" s="31">
        <f t="shared" si="125"/>
        <v>1.4547325102880659E-2</v>
      </c>
      <c r="EV316" s="31">
        <f t="shared" si="126"/>
        <v>1.5183673469387754E-2</v>
      </c>
      <c r="EW316" s="31">
        <f t="shared" si="127"/>
        <v>1.5835051546391754E-2</v>
      </c>
      <c r="EX316" s="31">
        <f t="shared" si="128"/>
        <v>1.7479508196721311E-2</v>
      </c>
      <c r="EY316" s="31">
        <f t="shared" si="129"/>
        <v>1.4729458917835671E-2</v>
      </c>
      <c r="EZ316" s="31">
        <f t="shared" si="130"/>
        <v>1.7254098360655737E-2</v>
      </c>
      <c r="FA316" s="31">
        <f t="shared" si="131"/>
        <v>1.9184100418410042E-2</v>
      </c>
      <c r="FB316" s="50">
        <f t="shared" si="132"/>
        <v>2.1095041322314049E-2</v>
      </c>
      <c r="FC316" s="50">
        <f t="shared" si="133"/>
        <v>1.6916666666666667E-2</v>
      </c>
      <c r="FD316" s="50">
        <f t="shared" si="134"/>
        <v>1.6082474226804123E-2</v>
      </c>
    </row>
    <row r="317" spans="1:160" ht="15" x14ac:dyDescent="0.25">
      <c r="A317" s="17" t="s">
        <v>361</v>
      </c>
      <c r="B317" s="19">
        <v>4609</v>
      </c>
      <c r="C317" s="19">
        <v>4613</v>
      </c>
      <c r="D317" s="19">
        <v>4714</v>
      </c>
      <c r="E317" s="19">
        <v>4408</v>
      </c>
      <c r="F317" s="19">
        <v>4413</v>
      </c>
      <c r="G317" s="19">
        <v>4434</v>
      </c>
      <c r="H317" s="19">
        <v>4367</v>
      </c>
      <c r="I317" s="19">
        <v>4992</v>
      </c>
      <c r="J317" s="19">
        <v>5101</v>
      </c>
      <c r="K317" s="19">
        <v>5093</v>
      </c>
      <c r="L317" s="19">
        <v>4777</v>
      </c>
      <c r="M317" s="19">
        <v>4684</v>
      </c>
      <c r="N317" s="19">
        <v>4740</v>
      </c>
      <c r="O317" s="19">
        <v>4797</v>
      </c>
      <c r="P317" s="19">
        <v>4788</v>
      </c>
      <c r="Q317" s="19">
        <v>4534</v>
      </c>
      <c r="R317" s="19">
        <v>4539</v>
      </c>
      <c r="S317" s="19">
        <v>4521</v>
      </c>
      <c r="T317" s="19">
        <v>4456</v>
      </c>
      <c r="U317" s="19">
        <v>4825</v>
      </c>
      <c r="V317" s="19">
        <v>4857</v>
      </c>
      <c r="W317" s="19">
        <v>4747</v>
      </c>
      <c r="X317" s="19">
        <v>4477</v>
      </c>
      <c r="Y317" s="19">
        <v>4241</v>
      </c>
      <c r="Z317" s="19">
        <v>4003</v>
      </c>
      <c r="AA317" s="19">
        <v>4032</v>
      </c>
      <c r="AB317" s="19">
        <v>4075</v>
      </c>
      <c r="AC317" s="19">
        <v>3739</v>
      </c>
      <c r="AD317" s="19">
        <v>3571</v>
      </c>
      <c r="AE317" s="19">
        <v>3517</v>
      </c>
      <c r="AF317" s="19">
        <v>3457</v>
      </c>
      <c r="AG317" s="19">
        <v>3816</v>
      </c>
      <c r="AH317" s="19">
        <v>3990</v>
      </c>
      <c r="AI317" s="19">
        <v>3970</v>
      </c>
      <c r="AJ317" s="19">
        <v>3823</v>
      </c>
      <c r="AK317" s="19">
        <v>3829</v>
      </c>
      <c r="AL317" s="19">
        <v>3961</v>
      </c>
      <c r="AM317" s="19">
        <v>4194</v>
      </c>
      <c r="AN317" s="19">
        <v>4547</v>
      </c>
      <c r="AO317" s="19">
        <v>4682</v>
      </c>
      <c r="AP317" s="19">
        <v>4857</v>
      </c>
      <c r="AQ317" s="19">
        <v>5361</v>
      </c>
      <c r="AR317" s="19">
        <v>5894</v>
      </c>
      <c r="AS317" s="19">
        <v>6501</v>
      </c>
      <c r="AT317" s="19">
        <v>7603</v>
      </c>
      <c r="AU317" s="19">
        <v>8015</v>
      </c>
      <c r="AV317" s="19">
        <v>8227</v>
      </c>
      <c r="AW317" s="19">
        <v>8475</v>
      </c>
      <c r="AX317" s="19">
        <v>8641</v>
      </c>
      <c r="AY317" s="19">
        <v>8877</v>
      </c>
      <c r="AZ317" s="19">
        <v>9191</v>
      </c>
      <c r="BA317" s="19">
        <v>8905</v>
      </c>
      <c r="BB317" s="19">
        <v>8871</v>
      </c>
      <c r="BC317" s="19">
        <v>9033</v>
      </c>
      <c r="BD317" s="19">
        <v>9258</v>
      </c>
      <c r="BE317" s="19">
        <v>9877</v>
      </c>
      <c r="BF317" s="19">
        <v>9955</v>
      </c>
      <c r="BG317" s="19">
        <v>9821</v>
      </c>
      <c r="BH317" s="19">
        <v>9292</v>
      </c>
      <c r="BI317" s="19">
        <v>9054</v>
      </c>
      <c r="BJ317" s="19">
        <v>8866</v>
      </c>
      <c r="BK317" s="19">
        <v>9033</v>
      </c>
      <c r="BL317" s="19">
        <v>9112</v>
      </c>
      <c r="BM317" s="19">
        <v>8510</v>
      </c>
      <c r="BN317" s="19">
        <v>8669</v>
      </c>
      <c r="BO317" s="19">
        <v>8698</v>
      </c>
      <c r="BP317" s="19">
        <v>8940</v>
      </c>
      <c r="BQ317" s="19">
        <v>9407</v>
      </c>
      <c r="BR317" s="19">
        <v>9470</v>
      </c>
      <c r="BS317" s="19">
        <v>9333</v>
      </c>
      <c r="BT317" s="19">
        <v>9043</v>
      </c>
      <c r="BU317" s="19">
        <v>8961</v>
      </c>
      <c r="BV317" s="19">
        <v>9129</v>
      </c>
      <c r="BW317" s="19">
        <v>9571</v>
      </c>
      <c r="BX317" s="19">
        <v>9548</v>
      </c>
      <c r="BY317" s="19">
        <v>8992</v>
      </c>
      <c r="BZ317" s="19">
        <v>8958</v>
      </c>
      <c r="CA317" s="19">
        <v>8916</v>
      </c>
      <c r="CB317" s="19">
        <v>8976</v>
      </c>
      <c r="CC317" s="19">
        <v>9584</v>
      </c>
      <c r="CD317" s="19">
        <v>9768</v>
      </c>
      <c r="CE317" s="19">
        <v>9780</v>
      </c>
      <c r="CF317" s="19">
        <v>9327</v>
      </c>
      <c r="CG317" s="19">
        <v>9202</v>
      </c>
      <c r="CH317" s="49">
        <v>9305</v>
      </c>
      <c r="CI317" s="49">
        <v>9544</v>
      </c>
      <c r="CJ317" s="49">
        <v>9513</v>
      </c>
      <c r="CK317" s="49">
        <v>8967</v>
      </c>
      <c r="CL317" s="49">
        <v>8844</v>
      </c>
      <c r="CM317" s="49">
        <v>8832</v>
      </c>
      <c r="CN317" s="49">
        <v>8767</v>
      </c>
      <c r="CO317" s="17" t="s">
        <v>361</v>
      </c>
      <c r="CT317" t="s">
        <v>362</v>
      </c>
      <c r="CV317" t="s">
        <v>361</v>
      </c>
      <c r="CX317">
        <v>151500</v>
      </c>
      <c r="CY317">
        <v>151200</v>
      </c>
      <c r="CZ317">
        <v>152600</v>
      </c>
      <c r="DA317">
        <v>156300</v>
      </c>
      <c r="DB317">
        <v>154900</v>
      </c>
      <c r="DC317">
        <v>156700</v>
      </c>
      <c r="DD317">
        <v>159900</v>
      </c>
      <c r="DE317">
        <v>158900</v>
      </c>
      <c r="DF317">
        <v>158200</v>
      </c>
      <c r="DG317">
        <v>156700</v>
      </c>
      <c r="DH317">
        <v>155700</v>
      </c>
      <c r="DI317">
        <v>154400</v>
      </c>
      <c r="DJ317">
        <v>154900</v>
      </c>
      <c r="DK317">
        <v>152500</v>
      </c>
      <c r="DL317">
        <v>154700</v>
      </c>
      <c r="DM317">
        <v>155800</v>
      </c>
      <c r="DN317">
        <v>154400</v>
      </c>
      <c r="DO317">
        <v>156500</v>
      </c>
      <c r="DP317">
        <v>158200</v>
      </c>
      <c r="DQ317">
        <v>155700</v>
      </c>
      <c r="DR317">
        <v>155800</v>
      </c>
      <c r="DS317">
        <v>154800</v>
      </c>
      <c r="DT317">
        <v>153800</v>
      </c>
      <c r="DU317">
        <v>157800</v>
      </c>
      <c r="DV317">
        <v>158100</v>
      </c>
      <c r="DW317">
        <v>158900</v>
      </c>
      <c r="DX317">
        <v>157700</v>
      </c>
      <c r="DY317" s="19"/>
      <c r="DZ317" s="19"/>
      <c r="EA317" s="19"/>
      <c r="EB317" s="19"/>
      <c r="ED317" s="31">
        <f t="shared" si="108"/>
        <v>3.3617161716171615E-2</v>
      </c>
      <c r="EE317" s="31">
        <f t="shared" si="109"/>
        <v>3.1349206349206349E-2</v>
      </c>
      <c r="EF317" s="31">
        <f t="shared" si="110"/>
        <v>2.9711664482306683E-2</v>
      </c>
      <c r="EG317" s="31">
        <f t="shared" si="111"/>
        <v>2.8509277031349967E-2</v>
      </c>
      <c r="EH317" s="31">
        <f t="shared" si="112"/>
        <v>3.064557779212395E-2</v>
      </c>
      <c r="EI317" s="31">
        <f t="shared" si="113"/>
        <v>2.5545628589661775E-2</v>
      </c>
      <c r="EJ317" s="31">
        <f t="shared" si="114"/>
        <v>2.3383364602876797E-2</v>
      </c>
      <c r="EK317" s="31">
        <f t="shared" si="115"/>
        <v>2.1755821271239772E-2</v>
      </c>
      <c r="EL317" s="31">
        <f t="shared" si="116"/>
        <v>2.5094816687737043E-2</v>
      </c>
      <c r="EM317" s="31">
        <f t="shared" si="117"/>
        <v>2.5277600510529675E-2</v>
      </c>
      <c r="EN317" s="31">
        <f t="shared" si="118"/>
        <v>3.0070648683365446E-2</v>
      </c>
      <c r="EO317" s="31">
        <f t="shared" si="119"/>
        <v>3.8173575129533677E-2</v>
      </c>
      <c r="EP317" s="31">
        <f t="shared" si="120"/>
        <v>5.1743060038734669E-2</v>
      </c>
      <c r="EQ317" s="31">
        <f t="shared" si="121"/>
        <v>5.6662295081967212E-2</v>
      </c>
      <c r="ER317" s="31">
        <f t="shared" si="122"/>
        <v>5.756302521008403E-2</v>
      </c>
      <c r="ES317" s="31">
        <f t="shared" si="123"/>
        <v>5.9422336328626445E-2</v>
      </c>
      <c r="ET317" s="31">
        <f t="shared" si="124"/>
        <v>6.3607512953367876E-2</v>
      </c>
      <c r="EU317" s="31">
        <f t="shared" si="125"/>
        <v>5.6651757188498401E-2</v>
      </c>
      <c r="EV317" s="31">
        <f t="shared" si="126"/>
        <v>5.3792667509481668E-2</v>
      </c>
      <c r="EW317" s="31">
        <f t="shared" si="127"/>
        <v>5.7418111753371866E-2</v>
      </c>
      <c r="EX317" s="31">
        <f t="shared" si="128"/>
        <v>5.9903722721437742E-2</v>
      </c>
      <c r="EY317" s="31">
        <f t="shared" si="129"/>
        <v>5.8972868217054261E-2</v>
      </c>
      <c r="EZ317" s="31">
        <f t="shared" si="130"/>
        <v>5.8465539661898568E-2</v>
      </c>
      <c r="FA317" s="31">
        <f t="shared" si="131"/>
        <v>5.6882129277566543E-2</v>
      </c>
      <c r="FB317" s="50">
        <f t="shared" si="132"/>
        <v>6.1859582542694497E-2</v>
      </c>
      <c r="FC317" s="50">
        <f t="shared" si="133"/>
        <v>5.8558842039018254E-2</v>
      </c>
      <c r="FD317" s="50">
        <f t="shared" si="134"/>
        <v>5.6861128725428027E-2</v>
      </c>
    </row>
    <row r="318" spans="1:160" ht="15" x14ac:dyDescent="0.25">
      <c r="A318" s="17" t="s">
        <v>362</v>
      </c>
      <c r="B318" s="19">
        <v>788</v>
      </c>
      <c r="C318" s="19">
        <v>829</v>
      </c>
      <c r="D318" s="19">
        <v>850</v>
      </c>
      <c r="E318" s="19">
        <v>835</v>
      </c>
      <c r="F318" s="19">
        <v>851</v>
      </c>
      <c r="G318" s="19">
        <v>852</v>
      </c>
      <c r="H318" s="19">
        <v>877</v>
      </c>
      <c r="I318" s="19">
        <v>973</v>
      </c>
      <c r="J318" s="19">
        <v>1013</v>
      </c>
      <c r="K318" s="19">
        <v>1000</v>
      </c>
      <c r="L318" s="19">
        <v>980</v>
      </c>
      <c r="M318" s="19">
        <v>909</v>
      </c>
      <c r="N318" s="19">
        <v>892</v>
      </c>
      <c r="O318" s="19">
        <v>838</v>
      </c>
      <c r="P318" s="19">
        <v>850</v>
      </c>
      <c r="Q318" s="19">
        <v>907</v>
      </c>
      <c r="R318" s="19">
        <v>918</v>
      </c>
      <c r="S318" s="19">
        <v>893</v>
      </c>
      <c r="T318" s="19">
        <v>897</v>
      </c>
      <c r="U318" s="19">
        <v>1015</v>
      </c>
      <c r="V318" s="19">
        <v>1005</v>
      </c>
      <c r="W318" s="19">
        <v>961</v>
      </c>
      <c r="X318" s="19">
        <v>892</v>
      </c>
      <c r="Y318" s="19">
        <v>860</v>
      </c>
      <c r="Z318" s="19">
        <v>765</v>
      </c>
      <c r="AA318" s="19">
        <v>787</v>
      </c>
      <c r="AB318" s="19">
        <v>797</v>
      </c>
      <c r="AC318" s="19">
        <v>793</v>
      </c>
      <c r="AD318" s="19">
        <v>754</v>
      </c>
      <c r="AE318" s="19">
        <v>755</v>
      </c>
      <c r="AF318" s="19">
        <v>772</v>
      </c>
      <c r="AG318" s="19">
        <v>837</v>
      </c>
      <c r="AH318" s="19">
        <v>859</v>
      </c>
      <c r="AI318" s="19">
        <v>805</v>
      </c>
      <c r="AJ318" s="19">
        <v>818</v>
      </c>
      <c r="AK318" s="19">
        <v>800</v>
      </c>
      <c r="AL318" s="19">
        <v>779</v>
      </c>
      <c r="AM318" s="19">
        <v>850</v>
      </c>
      <c r="AN318" s="19">
        <v>887</v>
      </c>
      <c r="AO318" s="19">
        <v>910</v>
      </c>
      <c r="AP318" s="19">
        <v>945</v>
      </c>
      <c r="AQ318" s="19">
        <v>1037</v>
      </c>
      <c r="AR318" s="19">
        <v>1139</v>
      </c>
      <c r="AS318" s="19">
        <v>1410</v>
      </c>
      <c r="AT318" s="19">
        <v>1645</v>
      </c>
      <c r="AU318" s="19">
        <v>1758</v>
      </c>
      <c r="AV318" s="19">
        <v>1747</v>
      </c>
      <c r="AW318" s="19">
        <v>1700</v>
      </c>
      <c r="AX318" s="19">
        <v>1629</v>
      </c>
      <c r="AY318" s="19">
        <v>1663</v>
      </c>
      <c r="AZ318" s="19">
        <v>1718</v>
      </c>
      <c r="BA318" s="19">
        <v>1737</v>
      </c>
      <c r="BB318" s="19">
        <v>1693</v>
      </c>
      <c r="BC318" s="19">
        <v>1698</v>
      </c>
      <c r="BD318" s="19">
        <v>1676</v>
      </c>
      <c r="BE318" s="19">
        <v>1832</v>
      </c>
      <c r="BF318" s="19">
        <v>1867</v>
      </c>
      <c r="BG318" s="19">
        <v>1761</v>
      </c>
      <c r="BH318" s="19">
        <v>1699</v>
      </c>
      <c r="BI318" s="19">
        <v>1525</v>
      </c>
      <c r="BJ318" s="19">
        <v>1442</v>
      </c>
      <c r="BK318" s="19">
        <v>1446</v>
      </c>
      <c r="BL318" s="19">
        <v>1426</v>
      </c>
      <c r="BM318" s="19">
        <v>1416</v>
      </c>
      <c r="BN318" s="19">
        <v>1469</v>
      </c>
      <c r="BO318" s="19">
        <v>1407</v>
      </c>
      <c r="BP318" s="19">
        <v>1363</v>
      </c>
      <c r="BQ318" s="19">
        <v>1494</v>
      </c>
      <c r="BR318" s="19">
        <v>1570</v>
      </c>
      <c r="BS318" s="19">
        <v>1508</v>
      </c>
      <c r="BT318" s="19">
        <v>1496</v>
      </c>
      <c r="BU318" s="19">
        <v>1483</v>
      </c>
      <c r="BV318" s="19">
        <v>1454</v>
      </c>
      <c r="BW318" s="19">
        <v>1528</v>
      </c>
      <c r="BX318" s="19">
        <v>1591</v>
      </c>
      <c r="BY318" s="19">
        <v>1581</v>
      </c>
      <c r="BZ318" s="19">
        <v>1541</v>
      </c>
      <c r="CA318" s="19">
        <v>1540</v>
      </c>
      <c r="CB318" s="19">
        <v>1569</v>
      </c>
      <c r="CC318" s="19">
        <v>1676</v>
      </c>
      <c r="CD318" s="19">
        <v>1733</v>
      </c>
      <c r="CE318" s="19">
        <v>1694</v>
      </c>
      <c r="CF318" s="19">
        <v>1610</v>
      </c>
      <c r="CG318" s="19">
        <v>1583</v>
      </c>
      <c r="CH318" s="49">
        <v>1530</v>
      </c>
      <c r="CI318" s="49">
        <v>1498</v>
      </c>
      <c r="CJ318" s="49">
        <v>1537</v>
      </c>
      <c r="CK318" s="49">
        <v>1495</v>
      </c>
      <c r="CL318" s="49">
        <v>1510</v>
      </c>
      <c r="CM318" s="49">
        <v>1506</v>
      </c>
      <c r="CN318" s="49">
        <v>1513</v>
      </c>
      <c r="CO318" s="17" t="s">
        <v>362</v>
      </c>
      <c r="CT318" t="s">
        <v>363</v>
      </c>
      <c r="CV318" t="s">
        <v>362</v>
      </c>
      <c r="CX318">
        <v>54800</v>
      </c>
      <c r="CY318">
        <v>55300</v>
      </c>
      <c r="CZ318">
        <v>57900</v>
      </c>
      <c r="DA318">
        <v>58700</v>
      </c>
      <c r="DB318">
        <v>59100</v>
      </c>
      <c r="DC318">
        <v>60300</v>
      </c>
      <c r="DD318">
        <v>59900</v>
      </c>
      <c r="DE318">
        <v>58200</v>
      </c>
      <c r="DF318">
        <v>57700</v>
      </c>
      <c r="DG318">
        <v>57100</v>
      </c>
      <c r="DH318">
        <v>55400</v>
      </c>
      <c r="DI318">
        <v>55200</v>
      </c>
      <c r="DJ318">
        <v>56900</v>
      </c>
      <c r="DK318">
        <v>56700</v>
      </c>
      <c r="DL318">
        <v>59100</v>
      </c>
      <c r="DM318">
        <v>60700</v>
      </c>
      <c r="DN318">
        <v>58000</v>
      </c>
      <c r="DO318">
        <v>57800</v>
      </c>
      <c r="DP318">
        <v>57900</v>
      </c>
      <c r="DQ318">
        <v>58900</v>
      </c>
      <c r="DR318">
        <v>60200</v>
      </c>
      <c r="DS318">
        <v>62700</v>
      </c>
      <c r="DT318">
        <v>61200</v>
      </c>
      <c r="DU318">
        <v>60400</v>
      </c>
      <c r="DV318">
        <v>62100</v>
      </c>
      <c r="DW318">
        <v>61500</v>
      </c>
      <c r="DX318">
        <v>63600</v>
      </c>
      <c r="DY318" s="19"/>
      <c r="DZ318" s="19"/>
      <c r="EA318" s="19"/>
      <c r="EB318" s="19"/>
      <c r="ED318" s="31">
        <f t="shared" si="108"/>
        <v>1.824817518248175E-2</v>
      </c>
      <c r="EE318" s="31">
        <f t="shared" si="109"/>
        <v>1.6130198915009043E-2</v>
      </c>
      <c r="EF318" s="31">
        <f t="shared" si="110"/>
        <v>1.5664939550949913E-2</v>
      </c>
      <c r="EG318" s="31">
        <f t="shared" si="111"/>
        <v>1.5281090289608177E-2</v>
      </c>
      <c r="EH318" s="31">
        <f t="shared" si="112"/>
        <v>1.626057529610829E-2</v>
      </c>
      <c r="EI318" s="31">
        <f t="shared" si="113"/>
        <v>1.2686567164179104E-2</v>
      </c>
      <c r="EJ318" s="31">
        <f t="shared" si="114"/>
        <v>1.3238731218697829E-2</v>
      </c>
      <c r="EK318" s="31">
        <f t="shared" si="115"/>
        <v>1.3264604810996564E-2</v>
      </c>
      <c r="EL318" s="31">
        <f t="shared" si="116"/>
        <v>1.3951473136915077E-2</v>
      </c>
      <c r="EM318" s="31">
        <f t="shared" si="117"/>
        <v>1.3642732049036778E-2</v>
      </c>
      <c r="EN318" s="31">
        <f t="shared" si="118"/>
        <v>1.6425992779783394E-2</v>
      </c>
      <c r="EO318" s="31">
        <f t="shared" si="119"/>
        <v>2.0634057971014492E-2</v>
      </c>
      <c r="EP318" s="31">
        <f t="shared" si="120"/>
        <v>3.0896309314586996E-2</v>
      </c>
      <c r="EQ318" s="31">
        <f t="shared" si="121"/>
        <v>2.8730158730158731E-2</v>
      </c>
      <c r="ER318" s="31">
        <f t="shared" si="122"/>
        <v>2.9390862944162436E-2</v>
      </c>
      <c r="ES318" s="31">
        <f t="shared" si="123"/>
        <v>2.7611202635914333E-2</v>
      </c>
      <c r="ET318" s="31">
        <f t="shared" si="124"/>
        <v>3.0362068965517242E-2</v>
      </c>
      <c r="EU318" s="31">
        <f t="shared" si="125"/>
        <v>2.4948096885813148E-2</v>
      </c>
      <c r="EV318" s="31">
        <f t="shared" si="126"/>
        <v>2.4455958549222799E-2</v>
      </c>
      <c r="EW318" s="31">
        <f t="shared" si="127"/>
        <v>2.3140916808149406E-2</v>
      </c>
      <c r="EX318" s="31">
        <f t="shared" si="128"/>
        <v>2.5049833887043189E-2</v>
      </c>
      <c r="EY318" s="31">
        <f t="shared" si="129"/>
        <v>2.3189792663476875E-2</v>
      </c>
      <c r="EZ318" s="31">
        <f t="shared" si="130"/>
        <v>2.5833333333333333E-2</v>
      </c>
      <c r="FA318" s="31">
        <f t="shared" si="131"/>
        <v>2.5976821192052982E-2</v>
      </c>
      <c r="FB318" s="50">
        <f t="shared" si="132"/>
        <v>2.7278582930756842E-2</v>
      </c>
      <c r="FC318" s="50">
        <f t="shared" si="133"/>
        <v>2.4878048780487806E-2</v>
      </c>
      <c r="FD318" s="50">
        <f t="shared" si="134"/>
        <v>2.3506289308176102E-2</v>
      </c>
    </row>
    <row r="319" spans="1:160" ht="15" x14ac:dyDescent="0.25">
      <c r="A319" s="17" t="s">
        <v>363</v>
      </c>
      <c r="B319" s="19">
        <v>376</v>
      </c>
      <c r="C319" s="19">
        <v>377</v>
      </c>
      <c r="D319" s="19">
        <v>379</v>
      </c>
      <c r="E319" s="19">
        <v>368</v>
      </c>
      <c r="F319" s="19">
        <v>349</v>
      </c>
      <c r="G319" s="19">
        <v>361</v>
      </c>
      <c r="H319" s="19">
        <v>398</v>
      </c>
      <c r="I319" s="19">
        <v>414</v>
      </c>
      <c r="J319" s="19">
        <v>441</v>
      </c>
      <c r="K319" s="19">
        <v>461</v>
      </c>
      <c r="L319" s="19">
        <v>458</v>
      </c>
      <c r="M319" s="19">
        <v>441</v>
      </c>
      <c r="N319" s="19">
        <v>444</v>
      </c>
      <c r="O319" s="19">
        <v>441</v>
      </c>
      <c r="P319" s="19">
        <v>451</v>
      </c>
      <c r="Q319" s="19">
        <v>446</v>
      </c>
      <c r="R319" s="19">
        <v>430</v>
      </c>
      <c r="S319" s="19">
        <v>435</v>
      </c>
      <c r="T319" s="19">
        <v>435</v>
      </c>
      <c r="U319" s="19">
        <v>478</v>
      </c>
      <c r="V319" s="19">
        <v>490</v>
      </c>
      <c r="W319" s="19">
        <v>464</v>
      </c>
      <c r="X319" s="19">
        <v>472</v>
      </c>
      <c r="Y319" s="19">
        <v>429</v>
      </c>
      <c r="Z319" s="19">
        <v>415</v>
      </c>
      <c r="AA319" s="19">
        <v>425</v>
      </c>
      <c r="AB319" s="19">
        <v>452</v>
      </c>
      <c r="AC319" s="19">
        <v>410</v>
      </c>
      <c r="AD319" s="19">
        <v>403</v>
      </c>
      <c r="AE319" s="19">
        <v>366</v>
      </c>
      <c r="AF319" s="19">
        <v>366</v>
      </c>
      <c r="AG319" s="19">
        <v>383</v>
      </c>
      <c r="AH319" s="19">
        <v>395</v>
      </c>
      <c r="AI319" s="19">
        <v>381</v>
      </c>
      <c r="AJ319" s="19">
        <v>369</v>
      </c>
      <c r="AK319" s="19">
        <v>384</v>
      </c>
      <c r="AL319" s="19">
        <v>408</v>
      </c>
      <c r="AM319" s="19">
        <v>443</v>
      </c>
      <c r="AN319" s="19">
        <v>486</v>
      </c>
      <c r="AO319" s="19">
        <v>510</v>
      </c>
      <c r="AP319" s="19">
        <v>561</v>
      </c>
      <c r="AQ319" s="19">
        <v>606</v>
      </c>
      <c r="AR319" s="19">
        <v>700</v>
      </c>
      <c r="AS319" s="19">
        <v>891</v>
      </c>
      <c r="AT319" s="19">
        <v>1142</v>
      </c>
      <c r="AU319" s="19">
        <v>1215</v>
      </c>
      <c r="AV319" s="19">
        <v>1290</v>
      </c>
      <c r="AW319" s="19">
        <v>1342</v>
      </c>
      <c r="AX319" s="19">
        <v>1281</v>
      </c>
      <c r="AY319" s="19">
        <v>1265</v>
      </c>
      <c r="AZ319" s="19">
        <v>1308</v>
      </c>
      <c r="BA319" s="19">
        <v>1270</v>
      </c>
      <c r="BB319" s="19">
        <v>1200</v>
      </c>
      <c r="BC319" s="19">
        <v>1103</v>
      </c>
      <c r="BD319" s="19">
        <v>1051</v>
      </c>
      <c r="BE319" s="19">
        <v>1126</v>
      </c>
      <c r="BF319" s="19">
        <v>1069</v>
      </c>
      <c r="BG319" s="19">
        <v>1020</v>
      </c>
      <c r="BH319" s="19">
        <v>966</v>
      </c>
      <c r="BI319" s="19">
        <v>904</v>
      </c>
      <c r="BJ319" s="19">
        <v>791</v>
      </c>
      <c r="BK319" s="19">
        <v>813</v>
      </c>
      <c r="BL319" s="19">
        <v>824</v>
      </c>
      <c r="BM319" s="19">
        <v>790</v>
      </c>
      <c r="BN319" s="19">
        <v>763</v>
      </c>
      <c r="BO319" s="19">
        <v>730</v>
      </c>
      <c r="BP319" s="19">
        <v>758</v>
      </c>
      <c r="BQ319" s="19">
        <v>823</v>
      </c>
      <c r="BR319" s="19">
        <v>854</v>
      </c>
      <c r="BS319" s="19">
        <v>818</v>
      </c>
      <c r="BT319" s="19">
        <v>793</v>
      </c>
      <c r="BU319" s="19">
        <v>752</v>
      </c>
      <c r="BV319" s="19">
        <v>763</v>
      </c>
      <c r="BW319" s="19">
        <v>793</v>
      </c>
      <c r="BX319" s="19">
        <v>822</v>
      </c>
      <c r="BY319" s="19">
        <v>814</v>
      </c>
      <c r="BZ319" s="19">
        <v>785</v>
      </c>
      <c r="CA319" s="19">
        <v>766</v>
      </c>
      <c r="CB319" s="19">
        <v>747</v>
      </c>
      <c r="CC319" s="19">
        <v>812</v>
      </c>
      <c r="CD319" s="19">
        <v>823</v>
      </c>
      <c r="CE319" s="19">
        <v>798</v>
      </c>
      <c r="CF319" s="19">
        <v>792</v>
      </c>
      <c r="CG319" s="19">
        <v>761</v>
      </c>
      <c r="CH319" s="49">
        <v>744</v>
      </c>
      <c r="CI319" s="49">
        <v>765</v>
      </c>
      <c r="CJ319" s="49">
        <v>732</v>
      </c>
      <c r="CK319" s="49">
        <v>736</v>
      </c>
      <c r="CL319" s="49">
        <v>699</v>
      </c>
      <c r="CM319" s="49">
        <v>648</v>
      </c>
      <c r="CN319" s="49">
        <v>659</v>
      </c>
      <c r="CO319" s="17" t="s">
        <v>363</v>
      </c>
      <c r="CT319" t="s">
        <v>364</v>
      </c>
      <c r="CV319" t="s">
        <v>363</v>
      </c>
      <c r="CX319">
        <v>49600</v>
      </c>
      <c r="CY319">
        <v>49800</v>
      </c>
      <c r="CZ319">
        <v>49200</v>
      </c>
      <c r="DA319">
        <v>49600</v>
      </c>
      <c r="DB319">
        <v>49000</v>
      </c>
      <c r="DC319">
        <v>48500</v>
      </c>
      <c r="DD319">
        <v>48600</v>
      </c>
      <c r="DE319">
        <v>47300</v>
      </c>
      <c r="DF319">
        <v>47200</v>
      </c>
      <c r="DG319">
        <v>45900</v>
      </c>
      <c r="DH319">
        <v>45100</v>
      </c>
      <c r="DI319">
        <v>46600</v>
      </c>
      <c r="DJ319">
        <v>45800</v>
      </c>
      <c r="DK319">
        <v>46300</v>
      </c>
      <c r="DL319">
        <v>45000</v>
      </c>
      <c r="DM319">
        <v>43800</v>
      </c>
      <c r="DN319">
        <v>44800</v>
      </c>
      <c r="DO319">
        <v>45800</v>
      </c>
      <c r="DP319">
        <v>46900</v>
      </c>
      <c r="DQ319">
        <v>47100</v>
      </c>
      <c r="DR319">
        <v>46800</v>
      </c>
      <c r="DS319">
        <v>46600</v>
      </c>
      <c r="DT319">
        <v>46700</v>
      </c>
      <c r="DU319">
        <v>45900</v>
      </c>
      <c r="DV319">
        <v>46400</v>
      </c>
      <c r="DW319">
        <v>47400</v>
      </c>
      <c r="DX319">
        <v>48400</v>
      </c>
      <c r="DY319" s="19"/>
      <c r="DZ319" s="19"/>
      <c r="EA319" s="19"/>
      <c r="EB319" s="19"/>
      <c r="ED319" s="31">
        <f t="shared" si="108"/>
        <v>9.2943548387096776E-3</v>
      </c>
      <c r="EE319" s="31">
        <f t="shared" si="109"/>
        <v>8.91566265060241E-3</v>
      </c>
      <c r="EF319" s="31">
        <f t="shared" si="110"/>
        <v>9.0650406504065046E-3</v>
      </c>
      <c r="EG319" s="31">
        <f t="shared" si="111"/>
        <v>8.7701612903225805E-3</v>
      </c>
      <c r="EH319" s="31">
        <f t="shared" si="112"/>
        <v>9.4693877551020409E-3</v>
      </c>
      <c r="EI319" s="31">
        <f t="shared" si="113"/>
        <v>8.5567010309278348E-3</v>
      </c>
      <c r="EJ319" s="31">
        <f t="shared" si="114"/>
        <v>8.4362139917695481E-3</v>
      </c>
      <c r="EK319" s="31">
        <f t="shared" si="115"/>
        <v>7.7378435517970398E-3</v>
      </c>
      <c r="EL319" s="31">
        <f t="shared" si="116"/>
        <v>8.0720338983050841E-3</v>
      </c>
      <c r="EM319" s="31">
        <f t="shared" si="117"/>
        <v>8.8888888888888889E-3</v>
      </c>
      <c r="EN319" s="31">
        <f t="shared" si="118"/>
        <v>1.1308203991130821E-2</v>
      </c>
      <c r="EO319" s="31">
        <f t="shared" si="119"/>
        <v>1.5021459227467811E-2</v>
      </c>
      <c r="EP319" s="31">
        <f t="shared" si="120"/>
        <v>2.6528384279475983E-2</v>
      </c>
      <c r="EQ319" s="31">
        <f t="shared" si="121"/>
        <v>2.7667386609071275E-2</v>
      </c>
      <c r="ER319" s="31">
        <f t="shared" si="122"/>
        <v>2.8222222222222221E-2</v>
      </c>
      <c r="ES319" s="31">
        <f t="shared" si="123"/>
        <v>2.3995433789954338E-2</v>
      </c>
      <c r="ET319" s="31">
        <f t="shared" si="124"/>
        <v>2.2767857142857142E-2</v>
      </c>
      <c r="EU319" s="31">
        <f t="shared" si="125"/>
        <v>1.7270742358078604E-2</v>
      </c>
      <c r="EV319" s="31">
        <f t="shared" si="126"/>
        <v>1.6844349680170574E-2</v>
      </c>
      <c r="EW319" s="31">
        <f t="shared" si="127"/>
        <v>1.6093418259023353E-2</v>
      </c>
      <c r="EX319" s="31">
        <f t="shared" si="128"/>
        <v>1.7478632478632478E-2</v>
      </c>
      <c r="EY319" s="31">
        <f t="shared" si="129"/>
        <v>1.6373390557939915E-2</v>
      </c>
      <c r="EZ319" s="31">
        <f t="shared" si="130"/>
        <v>1.7430406852248392E-2</v>
      </c>
      <c r="FA319" s="31">
        <f t="shared" si="131"/>
        <v>1.6274509803921568E-2</v>
      </c>
      <c r="FB319" s="50">
        <f t="shared" si="132"/>
        <v>1.7198275862068964E-2</v>
      </c>
      <c r="FC319" s="50">
        <f t="shared" si="133"/>
        <v>1.5696202531645571E-2</v>
      </c>
      <c r="FD319" s="50">
        <f t="shared" si="134"/>
        <v>1.5206611570247934E-2</v>
      </c>
    </row>
    <row r="320" spans="1:160" ht="15" x14ac:dyDescent="0.25">
      <c r="A320" s="17" t="s">
        <v>364</v>
      </c>
      <c r="B320" s="19">
        <v>601</v>
      </c>
      <c r="C320" s="19">
        <v>592</v>
      </c>
      <c r="D320" s="19">
        <v>613</v>
      </c>
      <c r="E320" s="19">
        <v>610</v>
      </c>
      <c r="F320" s="19">
        <v>555</v>
      </c>
      <c r="G320" s="19">
        <v>573</v>
      </c>
      <c r="H320" s="19">
        <v>578</v>
      </c>
      <c r="I320" s="19">
        <v>648</v>
      </c>
      <c r="J320" s="19">
        <v>686</v>
      </c>
      <c r="K320" s="19">
        <v>775</v>
      </c>
      <c r="L320" s="19">
        <v>760</v>
      </c>
      <c r="M320" s="19">
        <v>736</v>
      </c>
      <c r="N320" s="19">
        <v>737</v>
      </c>
      <c r="O320" s="19">
        <v>710</v>
      </c>
      <c r="P320" s="19">
        <v>684</v>
      </c>
      <c r="Q320" s="19">
        <v>672</v>
      </c>
      <c r="R320" s="19">
        <v>650</v>
      </c>
      <c r="S320" s="19">
        <v>652</v>
      </c>
      <c r="T320" s="19">
        <v>663</v>
      </c>
      <c r="U320" s="19">
        <v>693</v>
      </c>
      <c r="V320" s="19">
        <v>696</v>
      </c>
      <c r="W320" s="19">
        <v>675</v>
      </c>
      <c r="X320" s="19">
        <v>655</v>
      </c>
      <c r="Y320" s="19">
        <v>617</v>
      </c>
      <c r="Z320" s="19">
        <v>596</v>
      </c>
      <c r="AA320" s="19">
        <v>584</v>
      </c>
      <c r="AB320" s="19">
        <v>579</v>
      </c>
      <c r="AC320" s="19">
        <v>574</v>
      </c>
      <c r="AD320" s="19">
        <v>541</v>
      </c>
      <c r="AE320" s="19">
        <v>514</v>
      </c>
      <c r="AF320" s="19">
        <v>542</v>
      </c>
      <c r="AG320" s="19">
        <v>540</v>
      </c>
      <c r="AH320" s="19">
        <v>553</v>
      </c>
      <c r="AI320" s="19">
        <v>564</v>
      </c>
      <c r="AJ320" s="19">
        <v>554</v>
      </c>
      <c r="AK320" s="19">
        <v>554</v>
      </c>
      <c r="AL320" s="19">
        <v>554</v>
      </c>
      <c r="AM320" s="19">
        <v>584</v>
      </c>
      <c r="AN320" s="19">
        <v>676</v>
      </c>
      <c r="AO320" s="19">
        <v>692</v>
      </c>
      <c r="AP320" s="19">
        <v>688</v>
      </c>
      <c r="AQ320" s="19">
        <v>833</v>
      </c>
      <c r="AR320" s="19">
        <v>959</v>
      </c>
      <c r="AS320" s="19">
        <v>1177</v>
      </c>
      <c r="AT320" s="19">
        <v>1429</v>
      </c>
      <c r="AU320" s="19">
        <v>1560</v>
      </c>
      <c r="AV320" s="19">
        <v>1654</v>
      </c>
      <c r="AW320" s="19">
        <v>1646</v>
      </c>
      <c r="AX320" s="19">
        <v>1543</v>
      </c>
      <c r="AY320" s="19">
        <v>1596</v>
      </c>
      <c r="AZ320" s="19">
        <v>1609</v>
      </c>
      <c r="BA320" s="19">
        <v>1577</v>
      </c>
      <c r="BB320" s="19">
        <v>1572</v>
      </c>
      <c r="BC320" s="19">
        <v>1521</v>
      </c>
      <c r="BD320" s="19">
        <v>1418</v>
      </c>
      <c r="BE320" s="19">
        <v>1555</v>
      </c>
      <c r="BF320" s="19">
        <v>1507</v>
      </c>
      <c r="BG320" s="19">
        <v>1484</v>
      </c>
      <c r="BH320" s="19">
        <v>1484</v>
      </c>
      <c r="BI320" s="19">
        <v>1324</v>
      </c>
      <c r="BJ320" s="19">
        <v>1247</v>
      </c>
      <c r="BK320" s="19">
        <v>1273</v>
      </c>
      <c r="BL320" s="19">
        <v>1293</v>
      </c>
      <c r="BM320" s="19">
        <v>1298</v>
      </c>
      <c r="BN320" s="19">
        <v>1255</v>
      </c>
      <c r="BO320" s="19">
        <v>1186</v>
      </c>
      <c r="BP320" s="19">
        <v>1168</v>
      </c>
      <c r="BQ320" s="19">
        <v>1237</v>
      </c>
      <c r="BR320" s="19">
        <v>1299</v>
      </c>
      <c r="BS320" s="19">
        <v>1281</v>
      </c>
      <c r="BT320" s="19">
        <v>1263</v>
      </c>
      <c r="BU320" s="19">
        <v>1182</v>
      </c>
      <c r="BV320" s="19">
        <v>1146</v>
      </c>
      <c r="BW320" s="19">
        <v>1183</v>
      </c>
      <c r="BX320" s="19">
        <v>1235</v>
      </c>
      <c r="BY320" s="19">
        <v>1222</v>
      </c>
      <c r="BZ320" s="19">
        <v>1165</v>
      </c>
      <c r="CA320" s="19">
        <v>1150</v>
      </c>
      <c r="CB320" s="19">
        <v>1210</v>
      </c>
      <c r="CC320" s="19">
        <v>1235</v>
      </c>
      <c r="CD320" s="19">
        <v>1278</v>
      </c>
      <c r="CE320" s="19">
        <v>1269</v>
      </c>
      <c r="CF320" s="19">
        <v>1163</v>
      </c>
      <c r="CG320" s="19">
        <v>1136</v>
      </c>
      <c r="CH320" s="49">
        <v>1098</v>
      </c>
      <c r="CI320" s="49">
        <v>1090</v>
      </c>
      <c r="CJ320" s="49">
        <v>1107</v>
      </c>
      <c r="CK320" s="49">
        <v>1114</v>
      </c>
      <c r="CL320" s="49">
        <v>1081</v>
      </c>
      <c r="CM320" s="49">
        <v>1024</v>
      </c>
      <c r="CN320" s="49">
        <v>1022</v>
      </c>
      <c r="CO320" s="17" t="s">
        <v>364</v>
      </c>
      <c r="CT320" t="s">
        <v>365</v>
      </c>
      <c r="CV320" t="s">
        <v>364</v>
      </c>
      <c r="CX320">
        <v>64600</v>
      </c>
      <c r="CY320">
        <v>65800</v>
      </c>
      <c r="CZ320">
        <v>65000</v>
      </c>
      <c r="DA320">
        <v>65500</v>
      </c>
      <c r="DB320">
        <v>66500</v>
      </c>
      <c r="DC320">
        <v>66500</v>
      </c>
      <c r="DD320">
        <v>66200</v>
      </c>
      <c r="DE320">
        <v>64900</v>
      </c>
      <c r="DF320">
        <v>65600</v>
      </c>
      <c r="DG320">
        <v>66000</v>
      </c>
      <c r="DH320">
        <v>65500</v>
      </c>
      <c r="DI320">
        <v>65800</v>
      </c>
      <c r="DJ320">
        <v>66600</v>
      </c>
      <c r="DK320">
        <v>67000</v>
      </c>
      <c r="DL320">
        <v>69000</v>
      </c>
      <c r="DM320">
        <v>69800</v>
      </c>
      <c r="DN320">
        <v>65900</v>
      </c>
      <c r="DO320">
        <v>64100</v>
      </c>
      <c r="DP320">
        <v>63700</v>
      </c>
      <c r="DQ320">
        <v>62900</v>
      </c>
      <c r="DR320">
        <v>65300</v>
      </c>
      <c r="DS320">
        <v>66100</v>
      </c>
      <c r="DT320">
        <v>65400</v>
      </c>
      <c r="DU320">
        <v>65100</v>
      </c>
      <c r="DV320">
        <v>65400</v>
      </c>
      <c r="DW320">
        <v>67100</v>
      </c>
      <c r="DX320">
        <v>67500</v>
      </c>
      <c r="DY320" s="19"/>
      <c r="DZ320" s="19"/>
      <c r="EA320" s="19"/>
      <c r="EB320" s="19"/>
      <c r="ED320" s="31">
        <f t="shared" si="108"/>
        <v>1.1996904024767802E-2</v>
      </c>
      <c r="EE320" s="31">
        <f t="shared" si="109"/>
        <v>1.1200607902735563E-2</v>
      </c>
      <c r="EF320" s="31">
        <f t="shared" si="110"/>
        <v>1.0338461538461538E-2</v>
      </c>
      <c r="EG320" s="31">
        <f t="shared" si="111"/>
        <v>1.0122137404580152E-2</v>
      </c>
      <c r="EH320" s="31">
        <f t="shared" si="112"/>
        <v>1.0150375939849625E-2</v>
      </c>
      <c r="EI320" s="31">
        <f t="shared" si="113"/>
        <v>8.9624060150375936E-3</v>
      </c>
      <c r="EJ320" s="31">
        <f t="shared" si="114"/>
        <v>8.6706948640483377E-3</v>
      </c>
      <c r="EK320" s="31">
        <f t="shared" si="115"/>
        <v>8.3513097072419103E-3</v>
      </c>
      <c r="EL320" s="31">
        <f t="shared" si="116"/>
        <v>8.5975609756097568E-3</v>
      </c>
      <c r="EM320" s="31">
        <f t="shared" si="117"/>
        <v>8.3939393939393946E-3</v>
      </c>
      <c r="EN320" s="31">
        <f t="shared" si="118"/>
        <v>1.0564885496183207E-2</v>
      </c>
      <c r="EO320" s="31">
        <f t="shared" si="119"/>
        <v>1.4574468085106382E-2</v>
      </c>
      <c r="EP320" s="31">
        <f t="shared" si="120"/>
        <v>2.3423423423423424E-2</v>
      </c>
      <c r="EQ320" s="31">
        <f t="shared" si="121"/>
        <v>2.3029850746268656E-2</v>
      </c>
      <c r="ER320" s="31">
        <f t="shared" si="122"/>
        <v>2.2855072463768115E-2</v>
      </c>
      <c r="ES320" s="31">
        <f t="shared" si="123"/>
        <v>2.031518624641834E-2</v>
      </c>
      <c r="ET320" s="31">
        <f t="shared" si="124"/>
        <v>2.2518968133535659E-2</v>
      </c>
      <c r="EU320" s="31">
        <f t="shared" si="125"/>
        <v>1.9453978159126365E-2</v>
      </c>
      <c r="EV320" s="31">
        <f t="shared" si="126"/>
        <v>2.0376766091051806E-2</v>
      </c>
      <c r="EW320" s="31">
        <f t="shared" si="127"/>
        <v>1.8569157392686806E-2</v>
      </c>
      <c r="EX320" s="31">
        <f t="shared" si="128"/>
        <v>1.9617151607963245E-2</v>
      </c>
      <c r="EY320" s="31">
        <f t="shared" si="129"/>
        <v>1.7337367624810893E-2</v>
      </c>
      <c r="EZ320" s="31">
        <f t="shared" si="130"/>
        <v>1.8685015290519878E-2</v>
      </c>
      <c r="FA320" s="31">
        <f t="shared" si="131"/>
        <v>1.858678955453149E-2</v>
      </c>
      <c r="FB320" s="50">
        <f t="shared" si="132"/>
        <v>1.9403669724770641E-2</v>
      </c>
      <c r="FC320" s="50">
        <f t="shared" si="133"/>
        <v>1.6363636363636365E-2</v>
      </c>
      <c r="FD320" s="50">
        <f t="shared" si="134"/>
        <v>1.6503703703703704E-2</v>
      </c>
    </row>
    <row r="321" spans="1:160" ht="15" x14ac:dyDescent="0.25">
      <c r="A321" s="17" t="s">
        <v>365</v>
      </c>
      <c r="B321" s="19">
        <v>755</v>
      </c>
      <c r="C321" s="19">
        <v>837</v>
      </c>
      <c r="D321" s="19">
        <v>839</v>
      </c>
      <c r="E321" s="19">
        <v>828</v>
      </c>
      <c r="F321" s="19">
        <v>836</v>
      </c>
      <c r="G321" s="19">
        <v>836</v>
      </c>
      <c r="H321" s="19">
        <v>839</v>
      </c>
      <c r="I321" s="19">
        <v>975</v>
      </c>
      <c r="J321" s="19">
        <v>988</v>
      </c>
      <c r="K321" s="19">
        <v>976</v>
      </c>
      <c r="L321" s="19">
        <v>963</v>
      </c>
      <c r="M321" s="19">
        <v>933</v>
      </c>
      <c r="N321" s="19">
        <v>918</v>
      </c>
      <c r="O321" s="19">
        <v>888</v>
      </c>
      <c r="P321" s="19">
        <v>921</v>
      </c>
      <c r="Q321" s="19">
        <v>867</v>
      </c>
      <c r="R321" s="19">
        <v>859</v>
      </c>
      <c r="S321" s="19">
        <v>866</v>
      </c>
      <c r="T321" s="19">
        <v>893</v>
      </c>
      <c r="U321" s="19">
        <v>962</v>
      </c>
      <c r="V321" s="19">
        <v>956</v>
      </c>
      <c r="W321" s="19">
        <v>922</v>
      </c>
      <c r="X321" s="19">
        <v>891</v>
      </c>
      <c r="Y321" s="19">
        <v>839</v>
      </c>
      <c r="Z321" s="19">
        <v>805</v>
      </c>
      <c r="AA321" s="19">
        <v>831</v>
      </c>
      <c r="AB321" s="19">
        <v>845</v>
      </c>
      <c r="AC321" s="19">
        <v>808</v>
      </c>
      <c r="AD321" s="19">
        <v>779</v>
      </c>
      <c r="AE321" s="19">
        <v>811</v>
      </c>
      <c r="AF321" s="19">
        <v>804</v>
      </c>
      <c r="AG321" s="19">
        <v>898</v>
      </c>
      <c r="AH321" s="19">
        <v>894</v>
      </c>
      <c r="AI321" s="19">
        <v>871</v>
      </c>
      <c r="AJ321" s="19">
        <v>859</v>
      </c>
      <c r="AK321" s="19">
        <v>843</v>
      </c>
      <c r="AL321" s="19">
        <v>858</v>
      </c>
      <c r="AM321" s="19">
        <v>904</v>
      </c>
      <c r="AN321" s="19">
        <v>1000</v>
      </c>
      <c r="AO321" s="19">
        <v>1068</v>
      </c>
      <c r="AP321" s="19">
        <v>1109</v>
      </c>
      <c r="AQ321" s="19">
        <v>1265</v>
      </c>
      <c r="AR321" s="19">
        <v>1451</v>
      </c>
      <c r="AS321" s="19">
        <v>1645</v>
      </c>
      <c r="AT321" s="19">
        <v>1878</v>
      </c>
      <c r="AU321" s="19">
        <v>1974</v>
      </c>
      <c r="AV321" s="19">
        <v>2085</v>
      </c>
      <c r="AW321" s="19">
        <v>1984</v>
      </c>
      <c r="AX321" s="19">
        <v>1889</v>
      </c>
      <c r="AY321" s="19">
        <v>1911</v>
      </c>
      <c r="AZ321" s="19">
        <v>1916</v>
      </c>
      <c r="BA321" s="19">
        <v>1846</v>
      </c>
      <c r="BB321" s="19">
        <v>1786</v>
      </c>
      <c r="BC321" s="19">
        <v>1688</v>
      </c>
      <c r="BD321" s="19">
        <v>1650</v>
      </c>
      <c r="BE321" s="19">
        <v>1860</v>
      </c>
      <c r="BF321" s="19">
        <v>1823</v>
      </c>
      <c r="BG321" s="19">
        <v>1700</v>
      </c>
      <c r="BH321" s="19">
        <v>1627</v>
      </c>
      <c r="BI321" s="19">
        <v>1556</v>
      </c>
      <c r="BJ321" s="19">
        <v>1440</v>
      </c>
      <c r="BK321" s="19">
        <v>1438</v>
      </c>
      <c r="BL321" s="19">
        <v>1468</v>
      </c>
      <c r="BM321" s="19">
        <v>1468</v>
      </c>
      <c r="BN321" s="19">
        <v>1390</v>
      </c>
      <c r="BO321" s="19">
        <v>1320</v>
      </c>
      <c r="BP321" s="19">
        <v>1354</v>
      </c>
      <c r="BQ321" s="19">
        <v>1507</v>
      </c>
      <c r="BR321" s="19">
        <v>1565</v>
      </c>
      <c r="BS321" s="19">
        <v>1549</v>
      </c>
      <c r="BT321" s="19">
        <v>1509</v>
      </c>
      <c r="BU321" s="19">
        <v>1505</v>
      </c>
      <c r="BV321" s="19">
        <v>1505</v>
      </c>
      <c r="BW321" s="19">
        <v>1545</v>
      </c>
      <c r="BX321" s="19">
        <v>1634</v>
      </c>
      <c r="BY321" s="19">
        <v>1598</v>
      </c>
      <c r="BZ321" s="19">
        <v>1491</v>
      </c>
      <c r="CA321" s="19">
        <v>1449</v>
      </c>
      <c r="CB321" s="19">
        <v>1470</v>
      </c>
      <c r="CC321" s="19">
        <v>1694</v>
      </c>
      <c r="CD321" s="19">
        <v>1677</v>
      </c>
      <c r="CE321" s="19">
        <v>1625</v>
      </c>
      <c r="CF321" s="19">
        <v>1555</v>
      </c>
      <c r="CG321" s="19">
        <v>1496</v>
      </c>
      <c r="CH321" s="49">
        <v>1448</v>
      </c>
      <c r="CI321" s="49">
        <v>1539</v>
      </c>
      <c r="CJ321" s="49">
        <v>1509</v>
      </c>
      <c r="CK321" s="49">
        <v>1474</v>
      </c>
      <c r="CL321" s="49">
        <v>1455</v>
      </c>
      <c r="CM321" s="49">
        <v>1473</v>
      </c>
      <c r="CN321" s="49">
        <v>1461</v>
      </c>
      <c r="CO321" s="17" t="s">
        <v>365</v>
      </c>
      <c r="CT321" t="s">
        <v>366</v>
      </c>
      <c r="CV321" t="s">
        <v>365</v>
      </c>
      <c r="CX321">
        <v>55800</v>
      </c>
      <c r="CY321">
        <v>55500</v>
      </c>
      <c r="CZ321">
        <v>56600</v>
      </c>
      <c r="DA321">
        <v>56600</v>
      </c>
      <c r="DB321">
        <v>56100</v>
      </c>
      <c r="DC321">
        <v>55700</v>
      </c>
      <c r="DD321">
        <v>55700</v>
      </c>
      <c r="DE321">
        <v>57200</v>
      </c>
      <c r="DF321">
        <v>58900</v>
      </c>
      <c r="DG321">
        <v>60000</v>
      </c>
      <c r="DH321">
        <v>58500</v>
      </c>
      <c r="DI321">
        <v>58200</v>
      </c>
      <c r="DJ321">
        <v>57400</v>
      </c>
      <c r="DK321">
        <v>56700</v>
      </c>
      <c r="DL321">
        <v>57200</v>
      </c>
      <c r="DM321">
        <v>55700</v>
      </c>
      <c r="DN321">
        <v>55200</v>
      </c>
      <c r="DO321">
        <v>55400</v>
      </c>
      <c r="DP321">
        <v>56300</v>
      </c>
      <c r="DQ321">
        <v>58000</v>
      </c>
      <c r="DR321">
        <v>58200</v>
      </c>
      <c r="DS321">
        <v>57200</v>
      </c>
      <c r="DT321">
        <v>58100</v>
      </c>
      <c r="DU321">
        <v>57900</v>
      </c>
      <c r="DV321">
        <v>58800</v>
      </c>
      <c r="DW321">
        <v>59900</v>
      </c>
      <c r="DX321">
        <v>57600</v>
      </c>
      <c r="DY321" s="19"/>
      <c r="DZ321" s="19"/>
      <c r="EA321" s="19"/>
      <c r="EB321" s="19"/>
      <c r="ED321" s="31">
        <f t="shared" si="108"/>
        <v>1.7491039426523299E-2</v>
      </c>
      <c r="EE321" s="31">
        <f t="shared" si="109"/>
        <v>1.6540540540540539E-2</v>
      </c>
      <c r="EF321" s="31">
        <f t="shared" si="110"/>
        <v>1.5318021201413427E-2</v>
      </c>
      <c r="EG321" s="31">
        <f t="shared" si="111"/>
        <v>1.5777385159010601E-2</v>
      </c>
      <c r="EH321" s="31">
        <f t="shared" si="112"/>
        <v>1.6434937611408199E-2</v>
      </c>
      <c r="EI321" s="31">
        <f t="shared" si="113"/>
        <v>1.4452423698384202E-2</v>
      </c>
      <c r="EJ321" s="31">
        <f t="shared" si="114"/>
        <v>1.4506283662477559E-2</v>
      </c>
      <c r="EK321" s="31">
        <f t="shared" si="115"/>
        <v>1.4055944055944056E-2</v>
      </c>
      <c r="EL321" s="31">
        <f t="shared" si="116"/>
        <v>1.4787775891341256E-2</v>
      </c>
      <c r="EM321" s="31">
        <f t="shared" si="117"/>
        <v>1.43E-2</v>
      </c>
      <c r="EN321" s="31">
        <f t="shared" si="118"/>
        <v>1.8256410256410255E-2</v>
      </c>
      <c r="EO321" s="31">
        <f t="shared" si="119"/>
        <v>2.493127147766323E-2</v>
      </c>
      <c r="EP321" s="31">
        <f t="shared" si="120"/>
        <v>3.4390243902439027E-2</v>
      </c>
      <c r="EQ321" s="31">
        <f t="shared" si="121"/>
        <v>3.3315696649029981E-2</v>
      </c>
      <c r="ER321" s="31">
        <f t="shared" si="122"/>
        <v>3.2272727272727272E-2</v>
      </c>
      <c r="ES321" s="31">
        <f t="shared" si="123"/>
        <v>2.9622980251346499E-2</v>
      </c>
      <c r="ET321" s="31">
        <f t="shared" si="124"/>
        <v>3.0797101449275364E-2</v>
      </c>
      <c r="EU321" s="31">
        <f t="shared" si="125"/>
        <v>2.5992779783393503E-2</v>
      </c>
      <c r="EV321" s="31">
        <f t="shared" si="126"/>
        <v>2.6074600355239785E-2</v>
      </c>
      <c r="EW321" s="31">
        <f t="shared" si="127"/>
        <v>2.3344827586206898E-2</v>
      </c>
      <c r="EX321" s="31">
        <f t="shared" si="128"/>
        <v>2.6615120274914091E-2</v>
      </c>
      <c r="EY321" s="31">
        <f t="shared" si="129"/>
        <v>2.631118881118881E-2</v>
      </c>
      <c r="EZ321" s="31">
        <f t="shared" si="130"/>
        <v>2.7504302925989672E-2</v>
      </c>
      <c r="FA321" s="31">
        <f t="shared" si="131"/>
        <v>2.5388601036269429E-2</v>
      </c>
      <c r="FB321" s="50">
        <f t="shared" si="132"/>
        <v>2.7636054421768707E-2</v>
      </c>
      <c r="FC321" s="50">
        <f t="shared" si="133"/>
        <v>2.4173622704507514E-2</v>
      </c>
      <c r="FD321" s="50">
        <f t="shared" si="134"/>
        <v>2.5590277777777778E-2</v>
      </c>
    </row>
    <row r="322" spans="1:160" ht="15" x14ac:dyDescent="0.25">
      <c r="A322" s="17" t="s">
        <v>366</v>
      </c>
      <c r="B322" s="19">
        <v>886</v>
      </c>
      <c r="C322" s="19">
        <v>907</v>
      </c>
      <c r="D322" s="19">
        <v>927</v>
      </c>
      <c r="E322" s="19">
        <v>1022</v>
      </c>
      <c r="F322" s="19">
        <v>911</v>
      </c>
      <c r="G322" s="19">
        <v>876</v>
      </c>
      <c r="H322" s="19">
        <v>854</v>
      </c>
      <c r="I322" s="19">
        <v>929</v>
      </c>
      <c r="J322" s="19">
        <v>1018</v>
      </c>
      <c r="K322" s="19">
        <v>1094</v>
      </c>
      <c r="L322" s="19">
        <v>1101</v>
      </c>
      <c r="M322" s="19">
        <v>1063</v>
      </c>
      <c r="N322" s="19">
        <v>1029</v>
      </c>
      <c r="O322" s="19">
        <v>1026</v>
      </c>
      <c r="P322" s="19">
        <v>1048</v>
      </c>
      <c r="Q322" s="19">
        <v>1062</v>
      </c>
      <c r="R322" s="19">
        <v>993</v>
      </c>
      <c r="S322" s="19">
        <v>979</v>
      </c>
      <c r="T322" s="19">
        <v>1038</v>
      </c>
      <c r="U322" s="19">
        <v>1081</v>
      </c>
      <c r="V322" s="19">
        <v>1077</v>
      </c>
      <c r="W322" s="19">
        <v>971</v>
      </c>
      <c r="X322" s="19">
        <v>946</v>
      </c>
      <c r="Y322" s="19">
        <v>867</v>
      </c>
      <c r="Z322" s="19">
        <v>818</v>
      </c>
      <c r="AA322" s="19">
        <v>845</v>
      </c>
      <c r="AB322" s="19">
        <v>855</v>
      </c>
      <c r="AC322" s="19">
        <v>801</v>
      </c>
      <c r="AD322" s="19">
        <v>802</v>
      </c>
      <c r="AE322" s="19">
        <v>752</v>
      </c>
      <c r="AF322" s="19">
        <v>731</v>
      </c>
      <c r="AG322" s="19">
        <v>787</v>
      </c>
      <c r="AH322" s="19">
        <v>816</v>
      </c>
      <c r="AI322" s="19">
        <v>796</v>
      </c>
      <c r="AJ322" s="19">
        <v>783</v>
      </c>
      <c r="AK322" s="19">
        <v>775</v>
      </c>
      <c r="AL322" s="19">
        <v>738</v>
      </c>
      <c r="AM322" s="19">
        <v>809</v>
      </c>
      <c r="AN322" s="19">
        <v>873</v>
      </c>
      <c r="AO322" s="19">
        <v>895</v>
      </c>
      <c r="AP322" s="19">
        <v>984</v>
      </c>
      <c r="AQ322" s="19">
        <v>1098</v>
      </c>
      <c r="AR322" s="19">
        <v>1245</v>
      </c>
      <c r="AS322" s="19">
        <v>1554</v>
      </c>
      <c r="AT322" s="19">
        <v>1944</v>
      </c>
      <c r="AU322" s="19">
        <v>2032</v>
      </c>
      <c r="AV322" s="19">
        <v>2014</v>
      </c>
      <c r="AW322" s="19">
        <v>2028</v>
      </c>
      <c r="AX322" s="19">
        <v>2043</v>
      </c>
      <c r="AY322" s="19">
        <v>2019</v>
      </c>
      <c r="AZ322" s="19">
        <v>2038</v>
      </c>
      <c r="BA322" s="19">
        <v>1930</v>
      </c>
      <c r="BB322" s="19">
        <v>1840</v>
      </c>
      <c r="BC322" s="19">
        <v>1685</v>
      </c>
      <c r="BD322" s="19">
        <v>1717</v>
      </c>
      <c r="BE322" s="19">
        <v>1954</v>
      </c>
      <c r="BF322" s="19">
        <v>2039</v>
      </c>
      <c r="BG322" s="19">
        <v>2024</v>
      </c>
      <c r="BH322" s="19">
        <v>1883</v>
      </c>
      <c r="BI322" s="19">
        <v>1725</v>
      </c>
      <c r="BJ322" s="19">
        <v>1593</v>
      </c>
      <c r="BK322" s="19">
        <v>1563</v>
      </c>
      <c r="BL322" s="19">
        <v>1624</v>
      </c>
      <c r="BM322" s="19">
        <v>1611</v>
      </c>
      <c r="BN322" s="19">
        <v>1575</v>
      </c>
      <c r="BO322" s="19">
        <v>1564</v>
      </c>
      <c r="BP322" s="19">
        <v>1525</v>
      </c>
      <c r="BQ322" s="19">
        <v>1705</v>
      </c>
      <c r="BR322" s="19">
        <v>1784</v>
      </c>
      <c r="BS322" s="19">
        <v>1798</v>
      </c>
      <c r="BT322" s="19">
        <v>1730</v>
      </c>
      <c r="BU322" s="19">
        <v>1693</v>
      </c>
      <c r="BV322" s="19">
        <v>1656</v>
      </c>
      <c r="BW322" s="19">
        <v>1667</v>
      </c>
      <c r="BX322" s="19">
        <v>1792</v>
      </c>
      <c r="BY322" s="19">
        <v>1725</v>
      </c>
      <c r="BZ322" s="19">
        <v>1651</v>
      </c>
      <c r="CA322" s="19">
        <v>1675</v>
      </c>
      <c r="CB322" s="19">
        <v>1716</v>
      </c>
      <c r="CC322" s="19">
        <v>1922</v>
      </c>
      <c r="CD322" s="19">
        <v>2018</v>
      </c>
      <c r="CE322" s="19">
        <v>1987</v>
      </c>
      <c r="CF322" s="19">
        <v>1875</v>
      </c>
      <c r="CG322" s="19">
        <v>1840</v>
      </c>
      <c r="CH322" s="49">
        <v>1770</v>
      </c>
      <c r="CI322" s="49">
        <v>1765</v>
      </c>
      <c r="CJ322" s="49">
        <v>1761</v>
      </c>
      <c r="CK322" s="49">
        <v>1690</v>
      </c>
      <c r="CL322" s="49">
        <v>1635</v>
      </c>
      <c r="CM322" s="49">
        <v>1649</v>
      </c>
      <c r="CN322" s="49">
        <v>1622</v>
      </c>
      <c r="CO322" s="17" t="s">
        <v>366</v>
      </c>
      <c r="CT322" t="s">
        <v>367</v>
      </c>
      <c r="CV322" t="s">
        <v>366</v>
      </c>
      <c r="CX322">
        <v>75000</v>
      </c>
      <c r="CY322">
        <v>74800</v>
      </c>
      <c r="CZ322">
        <v>76600</v>
      </c>
      <c r="DA322">
        <v>75400</v>
      </c>
      <c r="DB322">
        <v>75500</v>
      </c>
      <c r="DC322">
        <v>76200</v>
      </c>
      <c r="DD322">
        <v>77500</v>
      </c>
      <c r="DE322">
        <v>78100</v>
      </c>
      <c r="DF322">
        <v>78200</v>
      </c>
      <c r="DG322">
        <v>77500</v>
      </c>
      <c r="DH322">
        <v>79100</v>
      </c>
      <c r="DI322">
        <v>80200</v>
      </c>
      <c r="DJ322">
        <v>79300</v>
      </c>
      <c r="DK322">
        <v>79100</v>
      </c>
      <c r="DL322">
        <v>77600</v>
      </c>
      <c r="DM322">
        <v>76900</v>
      </c>
      <c r="DN322">
        <v>76900</v>
      </c>
      <c r="DO322">
        <v>78900</v>
      </c>
      <c r="DP322">
        <v>78900</v>
      </c>
      <c r="DQ322">
        <v>79100</v>
      </c>
      <c r="DR322">
        <v>75600</v>
      </c>
      <c r="DS322">
        <v>74500</v>
      </c>
      <c r="DT322">
        <v>73500</v>
      </c>
      <c r="DU322">
        <v>73700</v>
      </c>
      <c r="DV322">
        <v>72700</v>
      </c>
      <c r="DW322">
        <v>71600</v>
      </c>
      <c r="DX322">
        <v>69800</v>
      </c>
      <c r="DY322" s="19"/>
      <c r="DZ322" s="19"/>
      <c r="EA322" s="19"/>
      <c r="EB322" s="19"/>
      <c r="ED322" s="31">
        <f t="shared" si="108"/>
        <v>1.4586666666666666E-2</v>
      </c>
      <c r="EE322" s="31">
        <f t="shared" si="109"/>
        <v>1.3756684491978609E-2</v>
      </c>
      <c r="EF322" s="31">
        <f t="shared" si="110"/>
        <v>1.3864229765013055E-2</v>
      </c>
      <c r="EG322" s="31">
        <f t="shared" si="111"/>
        <v>1.376657824933687E-2</v>
      </c>
      <c r="EH322" s="31">
        <f t="shared" si="112"/>
        <v>1.286092715231788E-2</v>
      </c>
      <c r="EI322" s="31">
        <f t="shared" si="113"/>
        <v>1.0734908136482939E-2</v>
      </c>
      <c r="EJ322" s="31">
        <f t="shared" si="114"/>
        <v>1.0335483870967742E-2</v>
      </c>
      <c r="EK322" s="31">
        <f t="shared" si="115"/>
        <v>9.3597951344430216E-3</v>
      </c>
      <c r="EL322" s="31">
        <f t="shared" si="116"/>
        <v>1.0179028132992327E-2</v>
      </c>
      <c r="EM322" s="31">
        <f t="shared" si="117"/>
        <v>9.52258064516129E-3</v>
      </c>
      <c r="EN322" s="31">
        <f t="shared" si="118"/>
        <v>1.1314791403286978E-2</v>
      </c>
      <c r="EO322" s="31">
        <f t="shared" si="119"/>
        <v>1.5523690773067332E-2</v>
      </c>
      <c r="EP322" s="31">
        <f t="shared" si="120"/>
        <v>2.562421185372005E-2</v>
      </c>
      <c r="EQ322" s="31">
        <f t="shared" si="121"/>
        <v>2.5828065739570163E-2</v>
      </c>
      <c r="ER322" s="31">
        <f t="shared" si="122"/>
        <v>2.4871134020618555E-2</v>
      </c>
      <c r="ES322" s="31">
        <f t="shared" si="123"/>
        <v>2.2327698309492848E-2</v>
      </c>
      <c r="ET322" s="31">
        <f t="shared" si="124"/>
        <v>2.6319895968790637E-2</v>
      </c>
      <c r="EU322" s="31">
        <f t="shared" si="125"/>
        <v>2.0190114068441064E-2</v>
      </c>
      <c r="EV322" s="31">
        <f t="shared" si="126"/>
        <v>2.0418250950570344E-2</v>
      </c>
      <c r="EW322" s="31">
        <f t="shared" si="127"/>
        <v>1.9279393173198482E-2</v>
      </c>
      <c r="EX322" s="31">
        <f t="shared" si="128"/>
        <v>2.3783068783068784E-2</v>
      </c>
      <c r="EY322" s="31">
        <f t="shared" si="129"/>
        <v>2.2228187919463089E-2</v>
      </c>
      <c r="EZ322" s="31">
        <f t="shared" si="130"/>
        <v>2.3469387755102041E-2</v>
      </c>
      <c r="FA322" s="31">
        <f t="shared" si="131"/>
        <v>2.3283582089552238E-2</v>
      </c>
      <c r="FB322" s="50">
        <f t="shared" si="132"/>
        <v>2.7331499312242092E-2</v>
      </c>
      <c r="FC322" s="50">
        <f t="shared" si="133"/>
        <v>2.4720670391061454E-2</v>
      </c>
      <c r="FD322" s="50">
        <f t="shared" si="134"/>
        <v>2.4212034383954154E-2</v>
      </c>
    </row>
    <row r="323" spans="1:160" ht="15" x14ac:dyDescent="0.25">
      <c r="A323" s="17" t="s">
        <v>367</v>
      </c>
      <c r="B323" s="19">
        <v>954</v>
      </c>
      <c r="C323" s="19">
        <v>1016</v>
      </c>
      <c r="D323" s="19">
        <v>1049</v>
      </c>
      <c r="E323" s="19">
        <v>1013</v>
      </c>
      <c r="F323" s="19">
        <v>1005</v>
      </c>
      <c r="G323" s="19">
        <v>1011</v>
      </c>
      <c r="H323" s="19">
        <v>1045</v>
      </c>
      <c r="I323" s="19">
        <v>1113</v>
      </c>
      <c r="J323" s="19">
        <v>1180</v>
      </c>
      <c r="K323" s="19">
        <v>1177</v>
      </c>
      <c r="L323" s="19">
        <v>1260</v>
      </c>
      <c r="M323" s="19">
        <v>1187</v>
      </c>
      <c r="N323" s="19">
        <v>1138</v>
      </c>
      <c r="O323" s="19">
        <v>1150</v>
      </c>
      <c r="P323" s="19">
        <v>1155</v>
      </c>
      <c r="Q323" s="19">
        <v>1165</v>
      </c>
      <c r="R323" s="19">
        <v>1113</v>
      </c>
      <c r="S323" s="19">
        <v>1066</v>
      </c>
      <c r="T323" s="19">
        <v>1072</v>
      </c>
      <c r="U323" s="19">
        <v>1144</v>
      </c>
      <c r="V323" s="19">
        <v>1132</v>
      </c>
      <c r="W323" s="19">
        <v>1096</v>
      </c>
      <c r="X323" s="19">
        <v>1050</v>
      </c>
      <c r="Y323" s="19">
        <v>981</v>
      </c>
      <c r="Z323" s="19">
        <v>939</v>
      </c>
      <c r="AA323" s="19">
        <v>971</v>
      </c>
      <c r="AB323" s="19">
        <v>979</v>
      </c>
      <c r="AC323" s="19">
        <v>922</v>
      </c>
      <c r="AD323" s="19">
        <v>890</v>
      </c>
      <c r="AE323" s="19">
        <v>894</v>
      </c>
      <c r="AF323" s="19">
        <v>930</v>
      </c>
      <c r="AG323" s="19">
        <v>993</v>
      </c>
      <c r="AH323" s="19">
        <v>1037</v>
      </c>
      <c r="AI323" s="19">
        <v>1026</v>
      </c>
      <c r="AJ323" s="19">
        <v>1022</v>
      </c>
      <c r="AK323" s="19">
        <v>1014</v>
      </c>
      <c r="AL323" s="19">
        <v>998</v>
      </c>
      <c r="AM323" s="19">
        <v>1080</v>
      </c>
      <c r="AN323" s="19">
        <v>1165</v>
      </c>
      <c r="AO323" s="19">
        <v>1209</v>
      </c>
      <c r="AP323" s="19">
        <v>1256</v>
      </c>
      <c r="AQ323" s="19">
        <v>1372</v>
      </c>
      <c r="AR323" s="19">
        <v>1543</v>
      </c>
      <c r="AS323" s="19">
        <v>1731</v>
      </c>
      <c r="AT323" s="19">
        <v>2009</v>
      </c>
      <c r="AU323" s="19">
        <v>2101</v>
      </c>
      <c r="AV323" s="19">
        <v>2168</v>
      </c>
      <c r="AW323" s="19">
        <v>2087</v>
      </c>
      <c r="AX323" s="19">
        <v>2123</v>
      </c>
      <c r="AY323" s="19">
        <v>2140</v>
      </c>
      <c r="AZ323" s="19">
        <v>2221</v>
      </c>
      <c r="BA323" s="19">
        <v>2187</v>
      </c>
      <c r="BB323" s="19">
        <v>2121</v>
      </c>
      <c r="BC323" s="19">
        <v>2126</v>
      </c>
      <c r="BD323" s="19">
        <v>2110</v>
      </c>
      <c r="BE323" s="19">
        <v>2187</v>
      </c>
      <c r="BF323" s="19">
        <v>2191</v>
      </c>
      <c r="BG323" s="19">
        <v>2095</v>
      </c>
      <c r="BH323" s="19">
        <v>2035</v>
      </c>
      <c r="BI323" s="19">
        <v>1854</v>
      </c>
      <c r="BJ323" s="19">
        <v>1762</v>
      </c>
      <c r="BK323" s="19">
        <v>1764</v>
      </c>
      <c r="BL323" s="19">
        <v>1770</v>
      </c>
      <c r="BM323" s="19">
        <v>1743</v>
      </c>
      <c r="BN323" s="19">
        <v>1654</v>
      </c>
      <c r="BO323" s="19">
        <v>1658</v>
      </c>
      <c r="BP323" s="19">
        <v>1669</v>
      </c>
      <c r="BQ323" s="19">
        <v>1770</v>
      </c>
      <c r="BR323" s="19">
        <v>1777</v>
      </c>
      <c r="BS323" s="19">
        <v>1767</v>
      </c>
      <c r="BT323" s="19">
        <v>1825</v>
      </c>
      <c r="BU323" s="19">
        <v>1753</v>
      </c>
      <c r="BV323" s="19">
        <v>1726</v>
      </c>
      <c r="BW323" s="19">
        <v>1744</v>
      </c>
      <c r="BX323" s="19">
        <v>1777</v>
      </c>
      <c r="BY323" s="19">
        <v>1824</v>
      </c>
      <c r="BZ323" s="19">
        <v>1783</v>
      </c>
      <c r="CA323" s="19">
        <v>1725</v>
      </c>
      <c r="CB323" s="19">
        <v>1747</v>
      </c>
      <c r="CC323" s="19">
        <v>1896</v>
      </c>
      <c r="CD323" s="19">
        <v>1914</v>
      </c>
      <c r="CE323" s="19">
        <v>1807</v>
      </c>
      <c r="CF323" s="19">
        <v>1711</v>
      </c>
      <c r="CG323" s="19">
        <v>1685</v>
      </c>
      <c r="CH323" s="49">
        <v>1662</v>
      </c>
      <c r="CI323" s="49">
        <v>1707</v>
      </c>
      <c r="CJ323" s="49">
        <v>1735</v>
      </c>
      <c r="CK323" s="49">
        <v>1694</v>
      </c>
      <c r="CL323" s="49">
        <v>1696</v>
      </c>
      <c r="CM323" s="49">
        <v>1657</v>
      </c>
      <c r="CN323" s="49">
        <v>1646</v>
      </c>
      <c r="CO323" s="17" t="s">
        <v>367</v>
      </c>
      <c r="CT323" t="s">
        <v>368</v>
      </c>
      <c r="CV323" t="s">
        <v>367</v>
      </c>
      <c r="CX323">
        <v>54200</v>
      </c>
      <c r="CY323">
        <v>53700</v>
      </c>
      <c r="CZ323">
        <v>52500</v>
      </c>
      <c r="DA323">
        <v>52500</v>
      </c>
      <c r="DB323">
        <v>51300</v>
      </c>
      <c r="DC323">
        <v>50500</v>
      </c>
      <c r="DD323">
        <v>49700</v>
      </c>
      <c r="DE323">
        <v>52000</v>
      </c>
      <c r="DF323">
        <v>53400</v>
      </c>
      <c r="DG323">
        <v>54400</v>
      </c>
      <c r="DH323">
        <v>54300</v>
      </c>
      <c r="DI323">
        <v>54300</v>
      </c>
      <c r="DJ323">
        <v>55800</v>
      </c>
      <c r="DK323">
        <v>55100</v>
      </c>
      <c r="DL323">
        <v>54300</v>
      </c>
      <c r="DM323">
        <v>56500</v>
      </c>
      <c r="DN323">
        <v>55300</v>
      </c>
      <c r="DO323">
        <v>54500</v>
      </c>
      <c r="DP323">
        <v>54100</v>
      </c>
      <c r="DQ323">
        <v>51200</v>
      </c>
      <c r="DR323">
        <v>51400</v>
      </c>
      <c r="DS323">
        <v>51300</v>
      </c>
      <c r="DT323">
        <v>51100</v>
      </c>
      <c r="DU323">
        <v>52000</v>
      </c>
      <c r="DV323">
        <v>51300</v>
      </c>
      <c r="DW323">
        <v>51200</v>
      </c>
      <c r="DX323">
        <v>51100</v>
      </c>
      <c r="DY323" s="19"/>
      <c r="DZ323" s="19"/>
      <c r="EA323" s="19"/>
      <c r="EB323" s="19"/>
      <c r="ED323" s="31">
        <f t="shared" si="108"/>
        <v>2.1715867158671586E-2</v>
      </c>
      <c r="EE323" s="31">
        <f t="shared" si="109"/>
        <v>2.1191806331471136E-2</v>
      </c>
      <c r="EF323" s="31">
        <f t="shared" si="110"/>
        <v>2.2190476190476191E-2</v>
      </c>
      <c r="EG323" s="31">
        <f t="shared" si="111"/>
        <v>2.0419047619047618E-2</v>
      </c>
      <c r="EH323" s="31">
        <f t="shared" si="112"/>
        <v>2.1364522417153996E-2</v>
      </c>
      <c r="EI323" s="31">
        <f t="shared" si="113"/>
        <v>1.8594059405940593E-2</v>
      </c>
      <c r="EJ323" s="31">
        <f t="shared" si="114"/>
        <v>1.8551307847082494E-2</v>
      </c>
      <c r="EK323" s="31">
        <f t="shared" si="115"/>
        <v>1.7884615384615384E-2</v>
      </c>
      <c r="EL323" s="31">
        <f t="shared" si="116"/>
        <v>1.9213483146067415E-2</v>
      </c>
      <c r="EM323" s="31">
        <f t="shared" si="117"/>
        <v>1.8345588235294117E-2</v>
      </c>
      <c r="EN323" s="31">
        <f t="shared" si="118"/>
        <v>2.2265193370165744E-2</v>
      </c>
      <c r="EO323" s="31">
        <f t="shared" si="119"/>
        <v>2.8416206261510129E-2</v>
      </c>
      <c r="EP323" s="31">
        <f t="shared" si="120"/>
        <v>3.7652329749103944E-2</v>
      </c>
      <c r="EQ323" s="31">
        <f t="shared" si="121"/>
        <v>3.8529945553539023E-2</v>
      </c>
      <c r="ER323" s="31">
        <f t="shared" si="122"/>
        <v>4.0276243093922651E-2</v>
      </c>
      <c r="ES323" s="31">
        <f t="shared" si="123"/>
        <v>3.7345132743362833E-2</v>
      </c>
      <c r="ET323" s="31">
        <f t="shared" si="124"/>
        <v>3.7884267631103072E-2</v>
      </c>
      <c r="EU323" s="31">
        <f t="shared" si="125"/>
        <v>3.2330275229357795E-2</v>
      </c>
      <c r="EV323" s="31">
        <f t="shared" si="126"/>
        <v>3.2218114602587798E-2</v>
      </c>
      <c r="EW323" s="31">
        <f t="shared" si="127"/>
        <v>3.2597656250000002E-2</v>
      </c>
      <c r="EX323" s="31">
        <f t="shared" si="128"/>
        <v>3.4377431906614783E-2</v>
      </c>
      <c r="EY323" s="31">
        <f t="shared" si="129"/>
        <v>3.3645224171539964E-2</v>
      </c>
      <c r="EZ323" s="31">
        <f t="shared" si="130"/>
        <v>3.5694716242661448E-2</v>
      </c>
      <c r="FA323" s="31">
        <f t="shared" si="131"/>
        <v>3.3596153846153845E-2</v>
      </c>
      <c r="FB323" s="50">
        <f t="shared" si="132"/>
        <v>3.5224171539961012E-2</v>
      </c>
      <c r="FC323" s="50">
        <f t="shared" si="133"/>
        <v>3.2460937500000002E-2</v>
      </c>
      <c r="FD323" s="50">
        <f t="shared" si="134"/>
        <v>3.3150684931506851E-2</v>
      </c>
    </row>
    <row r="324" spans="1:160" ht="15" x14ac:dyDescent="0.25">
      <c r="A324" s="17" t="s">
        <v>368</v>
      </c>
      <c r="B324" s="19">
        <v>4012</v>
      </c>
      <c r="C324" s="19">
        <v>3989</v>
      </c>
      <c r="D324" s="19">
        <v>4086</v>
      </c>
      <c r="E324" s="19">
        <v>3881</v>
      </c>
      <c r="F324" s="19">
        <v>3846</v>
      </c>
      <c r="G324" s="19">
        <v>3848</v>
      </c>
      <c r="H324" s="19">
        <v>3953</v>
      </c>
      <c r="I324" s="19">
        <v>4214</v>
      </c>
      <c r="J324" s="19">
        <v>4317</v>
      </c>
      <c r="K324" s="19">
        <v>4412</v>
      </c>
      <c r="L324" s="19">
        <v>4358</v>
      </c>
      <c r="M324" s="19">
        <v>4334</v>
      </c>
      <c r="N324" s="19">
        <v>4238</v>
      </c>
      <c r="O324" s="19">
        <v>4162</v>
      </c>
      <c r="P324" s="19">
        <v>4094</v>
      </c>
      <c r="Q324" s="19">
        <v>4123</v>
      </c>
      <c r="R324" s="19">
        <v>4092</v>
      </c>
      <c r="S324" s="19">
        <v>4187</v>
      </c>
      <c r="T324" s="19">
        <v>4484</v>
      </c>
      <c r="U324" s="19">
        <v>4747</v>
      </c>
      <c r="V324" s="19">
        <v>4646</v>
      </c>
      <c r="W324" s="19">
        <v>4450</v>
      </c>
      <c r="X324" s="19">
        <v>4372</v>
      </c>
      <c r="Y324" s="19">
        <v>4197</v>
      </c>
      <c r="Z324" s="19">
        <v>4011</v>
      </c>
      <c r="AA324" s="19">
        <v>4035</v>
      </c>
      <c r="AB324" s="19">
        <v>3885</v>
      </c>
      <c r="AC324" s="19">
        <v>3660</v>
      </c>
      <c r="AD324" s="19">
        <v>3645</v>
      </c>
      <c r="AE324" s="19">
        <v>3777</v>
      </c>
      <c r="AF324" s="19">
        <v>4000</v>
      </c>
      <c r="AG324" s="19">
        <v>4287</v>
      </c>
      <c r="AH324" s="19">
        <v>4281</v>
      </c>
      <c r="AI324" s="19">
        <v>4243</v>
      </c>
      <c r="AJ324" s="19">
        <v>4157</v>
      </c>
      <c r="AK324" s="19">
        <v>4182</v>
      </c>
      <c r="AL324" s="19">
        <v>4053</v>
      </c>
      <c r="AM324" s="19">
        <v>4055</v>
      </c>
      <c r="AN324" s="19">
        <v>4201</v>
      </c>
      <c r="AO324" s="19">
        <v>4371</v>
      </c>
      <c r="AP324" s="19">
        <v>4489</v>
      </c>
      <c r="AQ324" s="19">
        <v>4886</v>
      </c>
      <c r="AR324" s="19">
        <v>5339</v>
      </c>
      <c r="AS324" s="19">
        <v>5933</v>
      </c>
      <c r="AT324" s="19">
        <v>6363</v>
      </c>
      <c r="AU324" s="19">
        <v>6474</v>
      </c>
      <c r="AV324" s="19">
        <v>6637</v>
      </c>
      <c r="AW324" s="19">
        <v>6568</v>
      </c>
      <c r="AX324" s="19">
        <v>6339</v>
      </c>
      <c r="AY324" s="19">
        <v>6382</v>
      </c>
      <c r="AZ324" s="19">
        <v>6292</v>
      </c>
      <c r="BA324" s="19">
        <v>6274</v>
      </c>
      <c r="BB324" s="19">
        <v>6310</v>
      </c>
      <c r="BC324" s="19">
        <v>6402</v>
      </c>
      <c r="BD324" s="19">
        <v>6590</v>
      </c>
      <c r="BE324" s="19">
        <v>6921</v>
      </c>
      <c r="BF324" s="19">
        <v>6780</v>
      </c>
      <c r="BG324" s="19">
        <v>6452</v>
      </c>
      <c r="BH324" s="19">
        <v>6333</v>
      </c>
      <c r="BI324" s="19">
        <v>6177</v>
      </c>
      <c r="BJ324" s="19">
        <v>6116</v>
      </c>
      <c r="BK324" s="19">
        <v>6042</v>
      </c>
      <c r="BL324" s="19">
        <v>5979</v>
      </c>
      <c r="BM324" s="19">
        <v>6095</v>
      </c>
      <c r="BN324" s="19">
        <v>6064</v>
      </c>
      <c r="BO324" s="19">
        <v>5868</v>
      </c>
      <c r="BP324" s="19">
        <v>5841</v>
      </c>
      <c r="BQ324" s="19">
        <v>6043</v>
      </c>
      <c r="BR324" s="19">
        <v>6030</v>
      </c>
      <c r="BS324" s="19">
        <v>5911</v>
      </c>
      <c r="BT324" s="19">
        <v>6032</v>
      </c>
      <c r="BU324" s="19">
        <v>6006</v>
      </c>
      <c r="BV324" s="19">
        <v>6095</v>
      </c>
      <c r="BW324" s="19">
        <v>6415</v>
      </c>
      <c r="BX324" s="19">
        <v>6536</v>
      </c>
      <c r="BY324" s="19">
        <v>6654</v>
      </c>
      <c r="BZ324" s="19">
        <v>6675</v>
      </c>
      <c r="CA324" s="19">
        <v>6696</v>
      </c>
      <c r="CB324" s="19">
        <v>6730</v>
      </c>
      <c r="CC324" s="19">
        <v>7227</v>
      </c>
      <c r="CD324" s="19">
        <v>7178</v>
      </c>
      <c r="CE324" s="19">
        <v>7119</v>
      </c>
      <c r="CF324" s="19">
        <v>7083</v>
      </c>
      <c r="CG324" s="19">
        <v>7038</v>
      </c>
      <c r="CH324" s="49">
        <v>6960</v>
      </c>
      <c r="CI324" s="49">
        <v>6991</v>
      </c>
      <c r="CJ324" s="49">
        <v>6934</v>
      </c>
      <c r="CK324" s="49">
        <v>7145</v>
      </c>
      <c r="CL324" s="49">
        <v>7282</v>
      </c>
      <c r="CM324" s="49">
        <v>7238</v>
      </c>
      <c r="CN324" s="49">
        <v>7248</v>
      </c>
      <c r="CO324" s="17" t="s">
        <v>368</v>
      </c>
      <c r="CT324" t="s">
        <v>369</v>
      </c>
      <c r="CV324" t="s">
        <v>368</v>
      </c>
      <c r="CX324">
        <v>69100</v>
      </c>
      <c r="CY324">
        <v>69600</v>
      </c>
      <c r="CZ324">
        <v>69300</v>
      </c>
      <c r="DA324">
        <v>68800</v>
      </c>
      <c r="DB324">
        <v>67900</v>
      </c>
      <c r="DC324">
        <v>67400</v>
      </c>
      <c r="DD324">
        <v>68300</v>
      </c>
      <c r="DE324">
        <v>69400</v>
      </c>
      <c r="DF324">
        <v>70800</v>
      </c>
      <c r="DG324">
        <v>70300</v>
      </c>
      <c r="DH324">
        <v>70300</v>
      </c>
      <c r="DI324">
        <v>70600</v>
      </c>
      <c r="DJ324">
        <v>70500</v>
      </c>
      <c r="DK324">
        <v>69800</v>
      </c>
      <c r="DL324">
        <v>71500</v>
      </c>
      <c r="DM324">
        <v>72400</v>
      </c>
      <c r="DN324">
        <v>72200</v>
      </c>
      <c r="DO324">
        <v>72600</v>
      </c>
      <c r="DP324">
        <v>72200</v>
      </c>
      <c r="DQ324">
        <v>73100</v>
      </c>
      <c r="DR324">
        <v>73700</v>
      </c>
      <c r="DS324">
        <v>75100</v>
      </c>
      <c r="DT324">
        <v>74700</v>
      </c>
      <c r="DU324">
        <v>73300</v>
      </c>
      <c r="DV324">
        <v>73700</v>
      </c>
      <c r="DW324">
        <v>74200</v>
      </c>
      <c r="DX324">
        <v>75000</v>
      </c>
      <c r="DY324" s="19"/>
      <c r="DZ324" s="19"/>
      <c r="EA324" s="19"/>
      <c r="EB324" s="19"/>
      <c r="ED324" s="31">
        <f t="shared" si="108"/>
        <v>6.3849493487698986E-2</v>
      </c>
      <c r="EE324" s="31">
        <f t="shared" si="109"/>
        <v>6.0890804597701152E-2</v>
      </c>
      <c r="EF324" s="31">
        <f t="shared" si="110"/>
        <v>5.9494949494949496E-2</v>
      </c>
      <c r="EG324" s="31">
        <f t="shared" si="111"/>
        <v>6.517441860465116E-2</v>
      </c>
      <c r="EH324" s="31">
        <f t="shared" si="112"/>
        <v>6.5537555228276881E-2</v>
      </c>
      <c r="EI324" s="31">
        <f t="shared" si="113"/>
        <v>5.9510385756676561E-2</v>
      </c>
      <c r="EJ324" s="31">
        <f t="shared" si="114"/>
        <v>5.3587115666178624E-2</v>
      </c>
      <c r="EK324" s="31">
        <f t="shared" si="115"/>
        <v>5.7636887608069162E-2</v>
      </c>
      <c r="EL324" s="31">
        <f t="shared" si="116"/>
        <v>5.9929378531073448E-2</v>
      </c>
      <c r="EM324" s="31">
        <f t="shared" si="117"/>
        <v>5.7652916073968705E-2</v>
      </c>
      <c r="EN324" s="31">
        <f t="shared" si="118"/>
        <v>6.217638691322902E-2</v>
      </c>
      <c r="EO324" s="31">
        <f t="shared" si="119"/>
        <v>7.5623229461756369E-2</v>
      </c>
      <c r="EP324" s="31">
        <f t="shared" si="120"/>
        <v>9.1829787234042559E-2</v>
      </c>
      <c r="EQ324" s="31">
        <f t="shared" si="121"/>
        <v>9.081661891117479E-2</v>
      </c>
      <c r="ER324" s="31">
        <f t="shared" si="122"/>
        <v>8.7748251748251752E-2</v>
      </c>
      <c r="ES324" s="31">
        <f t="shared" si="123"/>
        <v>9.1022099447513813E-2</v>
      </c>
      <c r="ET324" s="31">
        <f t="shared" si="124"/>
        <v>8.9362880886426591E-2</v>
      </c>
      <c r="EU324" s="31">
        <f t="shared" si="125"/>
        <v>8.4242424242424244E-2</v>
      </c>
      <c r="EV324" s="31">
        <f t="shared" si="126"/>
        <v>8.4418282548476456E-2</v>
      </c>
      <c r="EW324" s="31">
        <f t="shared" si="127"/>
        <v>7.9904240766073872E-2</v>
      </c>
      <c r="EX324" s="31">
        <f t="shared" si="128"/>
        <v>8.020352781546812E-2</v>
      </c>
      <c r="EY324" s="31">
        <f t="shared" si="129"/>
        <v>8.1158455392809581E-2</v>
      </c>
      <c r="EZ324" s="31">
        <f t="shared" si="130"/>
        <v>8.9076305220883528E-2</v>
      </c>
      <c r="FA324" s="31">
        <f t="shared" si="131"/>
        <v>9.1814461118690308E-2</v>
      </c>
      <c r="FB324" s="50">
        <f t="shared" si="132"/>
        <v>9.6594301221166898E-2</v>
      </c>
      <c r="FC324" s="50">
        <f t="shared" si="133"/>
        <v>9.3800539083557954E-2</v>
      </c>
      <c r="FD324" s="50">
        <f t="shared" si="134"/>
        <v>9.5266666666666666E-2</v>
      </c>
    </row>
    <row r="325" spans="1:160" ht="15" x14ac:dyDescent="0.25">
      <c r="A325" s="17" t="s">
        <v>369</v>
      </c>
      <c r="B325" s="19">
        <v>2999</v>
      </c>
      <c r="C325" s="19">
        <v>3086</v>
      </c>
      <c r="D325" s="19">
        <v>3058</v>
      </c>
      <c r="E325" s="19">
        <v>3065</v>
      </c>
      <c r="F325" s="19">
        <v>2950</v>
      </c>
      <c r="G325" s="19">
        <v>3023</v>
      </c>
      <c r="H325" s="19">
        <v>3153</v>
      </c>
      <c r="I325" s="19">
        <v>3489</v>
      </c>
      <c r="J325" s="19">
        <v>3596</v>
      </c>
      <c r="K325" s="19">
        <v>3684</v>
      </c>
      <c r="L325" s="19">
        <v>3734</v>
      </c>
      <c r="M325" s="19">
        <v>3749</v>
      </c>
      <c r="N325" s="19">
        <v>3637</v>
      </c>
      <c r="O325" s="19">
        <v>3756</v>
      </c>
      <c r="P325" s="19">
        <v>3664</v>
      </c>
      <c r="Q325" s="19">
        <v>3563</v>
      </c>
      <c r="R325" s="19">
        <v>3442</v>
      </c>
      <c r="S325" s="19">
        <v>3246</v>
      </c>
      <c r="T325" s="19">
        <v>3195</v>
      </c>
      <c r="U325" s="19">
        <v>3433</v>
      </c>
      <c r="V325" s="19">
        <v>3554</v>
      </c>
      <c r="W325" s="19">
        <v>3570</v>
      </c>
      <c r="X325" s="19">
        <v>3546</v>
      </c>
      <c r="Y325" s="19">
        <v>3407</v>
      </c>
      <c r="Z325" s="19">
        <v>3387</v>
      </c>
      <c r="AA325" s="19">
        <v>3317</v>
      </c>
      <c r="AB325" s="19">
        <v>3232</v>
      </c>
      <c r="AC325" s="19">
        <v>2991</v>
      </c>
      <c r="AD325" s="19">
        <v>2995</v>
      </c>
      <c r="AE325" s="19">
        <v>3007</v>
      </c>
      <c r="AF325" s="19">
        <v>3000</v>
      </c>
      <c r="AG325" s="19">
        <v>3120</v>
      </c>
      <c r="AH325" s="19">
        <v>3286</v>
      </c>
      <c r="AI325" s="19">
        <v>3316</v>
      </c>
      <c r="AJ325" s="19">
        <v>3390</v>
      </c>
      <c r="AK325" s="19">
        <v>3370</v>
      </c>
      <c r="AL325" s="19">
        <v>3541</v>
      </c>
      <c r="AM325" s="19">
        <v>3585</v>
      </c>
      <c r="AN325" s="19">
        <v>3699</v>
      </c>
      <c r="AO325" s="19">
        <v>3742</v>
      </c>
      <c r="AP325" s="19">
        <v>3832</v>
      </c>
      <c r="AQ325" s="19">
        <v>4508</v>
      </c>
      <c r="AR325" s="19">
        <v>4753</v>
      </c>
      <c r="AS325" s="19">
        <v>5230</v>
      </c>
      <c r="AT325" s="19">
        <v>5932</v>
      </c>
      <c r="AU325" s="19">
        <v>6298</v>
      </c>
      <c r="AV325" s="19">
        <v>6321</v>
      </c>
      <c r="AW325" s="19">
        <v>6427</v>
      </c>
      <c r="AX325" s="19">
        <v>6595</v>
      </c>
      <c r="AY325" s="19">
        <v>6651</v>
      </c>
      <c r="AZ325" s="19">
        <v>6803</v>
      </c>
      <c r="BA325" s="19">
        <v>6639</v>
      </c>
      <c r="BB325" s="19">
        <v>6607</v>
      </c>
      <c r="BC325" s="19">
        <v>6753</v>
      </c>
      <c r="BD325" s="19">
        <v>6691</v>
      </c>
      <c r="BE325" s="19">
        <v>6993</v>
      </c>
      <c r="BF325" s="19">
        <v>6495</v>
      </c>
      <c r="BG325" s="19">
        <v>6225</v>
      </c>
      <c r="BH325" s="19">
        <v>5887</v>
      </c>
      <c r="BI325" s="19">
        <v>5674</v>
      </c>
      <c r="BJ325" s="19">
        <v>5200</v>
      </c>
      <c r="BK325" s="19">
        <v>5118</v>
      </c>
      <c r="BL325" s="19">
        <v>5135</v>
      </c>
      <c r="BM325" s="19">
        <v>5039</v>
      </c>
      <c r="BN325" s="19">
        <v>4828</v>
      </c>
      <c r="BO325" s="19">
        <v>4741</v>
      </c>
      <c r="BP325" s="19">
        <v>4902</v>
      </c>
      <c r="BQ325" s="19">
        <v>5211</v>
      </c>
      <c r="BR325" s="19">
        <v>5490</v>
      </c>
      <c r="BS325" s="19">
        <v>5517</v>
      </c>
      <c r="BT325" s="19">
        <v>5641</v>
      </c>
      <c r="BU325" s="19">
        <v>5627</v>
      </c>
      <c r="BV325" s="19">
        <v>5362</v>
      </c>
      <c r="BW325" s="19">
        <v>5359</v>
      </c>
      <c r="BX325" s="19">
        <v>5581</v>
      </c>
      <c r="BY325" s="19">
        <v>5643</v>
      </c>
      <c r="BZ325" s="19">
        <v>5743</v>
      </c>
      <c r="CA325" s="19">
        <v>5722</v>
      </c>
      <c r="CB325" s="19">
        <v>5729</v>
      </c>
      <c r="CC325" s="19">
        <v>5870</v>
      </c>
      <c r="CD325" s="19">
        <v>6145</v>
      </c>
      <c r="CE325" s="19">
        <v>6236</v>
      </c>
      <c r="CF325" s="19">
        <v>5690</v>
      </c>
      <c r="CG325" s="19">
        <v>5677</v>
      </c>
      <c r="CH325" s="49">
        <v>5439</v>
      </c>
      <c r="CI325" s="49">
        <v>5362</v>
      </c>
      <c r="CJ325" s="49">
        <v>5425</v>
      </c>
      <c r="CK325" s="49">
        <v>5347</v>
      </c>
      <c r="CL325" s="49">
        <v>5195</v>
      </c>
      <c r="CM325" s="49">
        <v>5250</v>
      </c>
      <c r="CN325" s="49">
        <v>5276</v>
      </c>
      <c r="CO325" s="17" t="s">
        <v>369</v>
      </c>
      <c r="CT325" t="s">
        <v>370</v>
      </c>
      <c r="CV325" t="s">
        <v>369</v>
      </c>
      <c r="CX325">
        <v>116200</v>
      </c>
      <c r="CY325">
        <v>117100</v>
      </c>
      <c r="CZ325">
        <v>117900</v>
      </c>
      <c r="DA325">
        <v>119700</v>
      </c>
      <c r="DB325">
        <v>122700</v>
      </c>
      <c r="DC325">
        <v>123300</v>
      </c>
      <c r="DD325">
        <v>123700</v>
      </c>
      <c r="DE325">
        <v>125700</v>
      </c>
      <c r="DF325">
        <v>121700</v>
      </c>
      <c r="DG325">
        <v>124600</v>
      </c>
      <c r="DH325">
        <v>126900</v>
      </c>
      <c r="DI325">
        <v>127100</v>
      </c>
      <c r="DJ325">
        <v>128900</v>
      </c>
      <c r="DK325">
        <v>125800</v>
      </c>
      <c r="DL325">
        <v>126900</v>
      </c>
      <c r="DM325">
        <v>125400</v>
      </c>
      <c r="DN325">
        <v>124200</v>
      </c>
      <c r="DO325">
        <v>122100</v>
      </c>
      <c r="DP325">
        <v>122200</v>
      </c>
      <c r="DQ325">
        <v>122700</v>
      </c>
      <c r="DR325">
        <v>123700</v>
      </c>
      <c r="DS325">
        <v>128100</v>
      </c>
      <c r="DT325">
        <v>127000</v>
      </c>
      <c r="DU325">
        <v>128200</v>
      </c>
      <c r="DV325">
        <v>128000</v>
      </c>
      <c r="DW325">
        <v>125600</v>
      </c>
      <c r="DX325">
        <v>128900</v>
      </c>
      <c r="DY325" s="19"/>
      <c r="DZ325" s="19"/>
      <c r="EA325" s="19"/>
      <c r="EB325" s="19"/>
      <c r="ED325" s="31">
        <f t="shared" si="108"/>
        <v>3.1703958691910498E-2</v>
      </c>
      <c r="EE325" s="31">
        <f t="shared" si="109"/>
        <v>3.1058923996584116E-2</v>
      </c>
      <c r="EF325" s="31">
        <f t="shared" si="110"/>
        <v>3.0220525869380833E-2</v>
      </c>
      <c r="EG325" s="31">
        <f t="shared" si="111"/>
        <v>2.669172932330827E-2</v>
      </c>
      <c r="EH325" s="31">
        <f t="shared" si="112"/>
        <v>2.9095354523227385E-2</v>
      </c>
      <c r="EI325" s="31">
        <f t="shared" si="113"/>
        <v>2.7469586374695865E-2</v>
      </c>
      <c r="EJ325" s="31">
        <f t="shared" si="114"/>
        <v>2.4179466451091348E-2</v>
      </c>
      <c r="EK325" s="31">
        <f t="shared" si="115"/>
        <v>2.386634844868735E-2</v>
      </c>
      <c r="EL325" s="31">
        <f t="shared" si="116"/>
        <v>2.7247329498767462E-2</v>
      </c>
      <c r="EM325" s="31">
        <f t="shared" si="117"/>
        <v>2.8418940609951846E-2</v>
      </c>
      <c r="EN325" s="31">
        <f t="shared" si="118"/>
        <v>2.9487785657998426E-2</v>
      </c>
      <c r="EO325" s="31">
        <f t="shared" si="119"/>
        <v>3.7395751376868611E-2</v>
      </c>
      <c r="EP325" s="31">
        <f t="shared" si="120"/>
        <v>4.885958107059736E-2</v>
      </c>
      <c r="EQ325" s="31">
        <f t="shared" si="121"/>
        <v>5.2424483306836245E-2</v>
      </c>
      <c r="ER325" s="31">
        <f t="shared" si="122"/>
        <v>5.231678486997636E-2</v>
      </c>
      <c r="ES325" s="31">
        <f t="shared" si="123"/>
        <v>5.3357256778309409E-2</v>
      </c>
      <c r="ET325" s="31">
        <f t="shared" si="124"/>
        <v>5.0120772946859904E-2</v>
      </c>
      <c r="EU325" s="31">
        <f t="shared" si="125"/>
        <v>4.2588042588042586E-2</v>
      </c>
      <c r="EV325" s="31">
        <f t="shared" si="126"/>
        <v>4.1235679214402618E-2</v>
      </c>
      <c r="EW325" s="31">
        <f t="shared" si="127"/>
        <v>3.9951100244498779E-2</v>
      </c>
      <c r="EX325" s="31">
        <f t="shared" si="128"/>
        <v>4.4599838318512532E-2</v>
      </c>
      <c r="EY325" s="31">
        <f t="shared" si="129"/>
        <v>4.185792349726776E-2</v>
      </c>
      <c r="EZ325" s="31">
        <f t="shared" si="130"/>
        <v>4.4433070866141733E-2</v>
      </c>
      <c r="FA325" s="31">
        <f t="shared" si="131"/>
        <v>4.4687987519500781E-2</v>
      </c>
      <c r="FB325" s="50">
        <f t="shared" si="132"/>
        <v>4.8718749999999998E-2</v>
      </c>
      <c r="FC325" s="50">
        <f t="shared" si="133"/>
        <v>4.3304140127388535E-2</v>
      </c>
      <c r="FD325" s="50">
        <f t="shared" si="134"/>
        <v>4.1481768813033358E-2</v>
      </c>
    </row>
    <row r="326" spans="1:160" ht="15" x14ac:dyDescent="0.25">
      <c r="A326" s="17" t="s">
        <v>370</v>
      </c>
      <c r="B326" s="19">
        <v>2569</v>
      </c>
      <c r="C326" s="19">
        <v>2571</v>
      </c>
      <c r="D326" s="19">
        <v>2636</v>
      </c>
      <c r="E326" s="19">
        <v>2681</v>
      </c>
      <c r="F326" s="19">
        <v>2746</v>
      </c>
      <c r="G326" s="19">
        <v>2781</v>
      </c>
      <c r="H326" s="19">
        <v>2814</v>
      </c>
      <c r="I326" s="19">
        <v>2953</v>
      </c>
      <c r="J326" s="19">
        <v>3052</v>
      </c>
      <c r="K326" s="19">
        <v>3108</v>
      </c>
      <c r="L326" s="19">
        <v>3083</v>
      </c>
      <c r="M326" s="19">
        <v>2987</v>
      </c>
      <c r="N326" s="19">
        <v>2883</v>
      </c>
      <c r="O326" s="19">
        <v>2896</v>
      </c>
      <c r="P326" s="19">
        <v>2726</v>
      </c>
      <c r="Q326" s="19">
        <v>2799</v>
      </c>
      <c r="R326" s="19">
        <v>2954</v>
      </c>
      <c r="S326" s="19">
        <v>3010</v>
      </c>
      <c r="T326" s="19">
        <v>3101</v>
      </c>
      <c r="U326" s="19">
        <v>3227</v>
      </c>
      <c r="V326" s="19">
        <v>3315</v>
      </c>
      <c r="W326" s="19">
        <v>3201</v>
      </c>
      <c r="X326" s="19">
        <v>3046</v>
      </c>
      <c r="Y326" s="19">
        <v>2993</v>
      </c>
      <c r="Z326" s="19">
        <v>2787</v>
      </c>
      <c r="AA326" s="19">
        <v>2697</v>
      </c>
      <c r="AB326" s="19">
        <v>2610</v>
      </c>
      <c r="AC326" s="19">
        <v>2547</v>
      </c>
      <c r="AD326" s="19">
        <v>2406</v>
      </c>
      <c r="AE326" s="19">
        <v>2366</v>
      </c>
      <c r="AF326" s="19">
        <v>2514</v>
      </c>
      <c r="AG326" s="19">
        <v>2547</v>
      </c>
      <c r="AH326" s="19">
        <v>2575</v>
      </c>
      <c r="AI326" s="19">
        <v>2568</v>
      </c>
      <c r="AJ326" s="19">
        <v>2550</v>
      </c>
      <c r="AK326" s="19">
        <v>2527</v>
      </c>
      <c r="AL326" s="19">
        <v>2473</v>
      </c>
      <c r="AM326" s="19">
        <v>2602</v>
      </c>
      <c r="AN326" s="19">
        <v>2815</v>
      </c>
      <c r="AO326" s="19">
        <v>2871</v>
      </c>
      <c r="AP326" s="19">
        <v>3037</v>
      </c>
      <c r="AQ326" s="19">
        <v>3275</v>
      </c>
      <c r="AR326" s="19">
        <v>3589</v>
      </c>
      <c r="AS326" s="19">
        <v>3916</v>
      </c>
      <c r="AT326" s="19">
        <v>4462</v>
      </c>
      <c r="AU326" s="19">
        <v>4701</v>
      </c>
      <c r="AV326" s="19">
        <v>4928</v>
      </c>
      <c r="AW326" s="19">
        <v>4958</v>
      </c>
      <c r="AX326" s="19">
        <v>4897</v>
      </c>
      <c r="AY326" s="19">
        <v>4911</v>
      </c>
      <c r="AZ326" s="19">
        <v>5038</v>
      </c>
      <c r="BA326" s="19">
        <v>4984</v>
      </c>
      <c r="BB326" s="19">
        <v>4995</v>
      </c>
      <c r="BC326" s="19">
        <v>4930</v>
      </c>
      <c r="BD326" s="19">
        <v>4977</v>
      </c>
      <c r="BE326" s="19">
        <v>5173</v>
      </c>
      <c r="BF326" s="19">
        <v>5118</v>
      </c>
      <c r="BG326" s="19">
        <v>5078</v>
      </c>
      <c r="BH326" s="19">
        <v>4973</v>
      </c>
      <c r="BI326" s="19">
        <v>4795</v>
      </c>
      <c r="BJ326" s="19">
        <v>4619</v>
      </c>
      <c r="BK326" s="19">
        <v>4647</v>
      </c>
      <c r="BL326" s="19">
        <v>4767</v>
      </c>
      <c r="BM326" s="19">
        <v>4634</v>
      </c>
      <c r="BN326" s="19">
        <v>4559</v>
      </c>
      <c r="BO326" s="19">
        <v>4529</v>
      </c>
      <c r="BP326" s="19">
        <v>4621</v>
      </c>
      <c r="BQ326" s="19">
        <v>4799</v>
      </c>
      <c r="BR326" s="19">
        <v>4873</v>
      </c>
      <c r="BS326" s="19">
        <v>4851</v>
      </c>
      <c r="BT326" s="19">
        <v>4771</v>
      </c>
      <c r="BU326" s="19">
        <v>4776</v>
      </c>
      <c r="BV326" s="19">
        <v>4761</v>
      </c>
      <c r="BW326" s="19">
        <v>5000</v>
      </c>
      <c r="BX326" s="19">
        <v>5102</v>
      </c>
      <c r="BY326" s="19">
        <v>5160</v>
      </c>
      <c r="BZ326" s="19">
        <v>5259</v>
      </c>
      <c r="CA326" s="19">
        <v>5281</v>
      </c>
      <c r="CB326" s="19">
        <v>5343</v>
      </c>
      <c r="CC326" s="19">
        <v>5533</v>
      </c>
      <c r="CD326" s="19">
        <v>5647</v>
      </c>
      <c r="CE326" s="19">
        <v>5651</v>
      </c>
      <c r="CF326" s="19">
        <v>5453</v>
      </c>
      <c r="CG326" s="19">
        <v>5290</v>
      </c>
      <c r="CH326" s="49">
        <v>5242</v>
      </c>
      <c r="CI326" s="49">
        <v>5195</v>
      </c>
      <c r="CJ326" s="49">
        <v>5131</v>
      </c>
      <c r="CK326" s="49">
        <v>5083</v>
      </c>
      <c r="CL326" s="49">
        <v>4975</v>
      </c>
      <c r="CM326" s="49">
        <v>5074</v>
      </c>
      <c r="CN326" s="49">
        <v>5005</v>
      </c>
      <c r="CO326" s="17" t="s">
        <v>370</v>
      </c>
      <c r="CT326" t="s">
        <v>371</v>
      </c>
      <c r="CV326" t="s">
        <v>370</v>
      </c>
      <c r="CX326">
        <v>74500</v>
      </c>
      <c r="CY326">
        <v>74800</v>
      </c>
      <c r="CZ326">
        <v>75300</v>
      </c>
      <c r="DA326">
        <v>77400</v>
      </c>
      <c r="DB326">
        <v>78700</v>
      </c>
      <c r="DC326">
        <v>78700</v>
      </c>
      <c r="DD326">
        <v>78600</v>
      </c>
      <c r="DE326">
        <v>78100</v>
      </c>
      <c r="DF326">
        <v>78500</v>
      </c>
      <c r="DG326">
        <v>78200</v>
      </c>
      <c r="DH326">
        <v>77400</v>
      </c>
      <c r="DI326">
        <v>78900</v>
      </c>
      <c r="DJ326">
        <v>79100</v>
      </c>
      <c r="DK326">
        <v>78900</v>
      </c>
      <c r="DL326">
        <v>81100</v>
      </c>
      <c r="DM326">
        <v>80500</v>
      </c>
      <c r="DN326">
        <v>79900</v>
      </c>
      <c r="DO326">
        <v>79100</v>
      </c>
      <c r="DP326">
        <v>78500</v>
      </c>
      <c r="DQ326">
        <v>79100</v>
      </c>
      <c r="DR326">
        <v>78200</v>
      </c>
      <c r="DS326">
        <v>78700</v>
      </c>
      <c r="DT326">
        <v>77500</v>
      </c>
      <c r="DU326">
        <v>77200</v>
      </c>
      <c r="DV326">
        <v>78400</v>
      </c>
      <c r="DW326">
        <v>77700</v>
      </c>
      <c r="DX326">
        <v>78200</v>
      </c>
      <c r="DY326" s="19"/>
      <c r="DZ326" s="19"/>
      <c r="EA326" s="19"/>
      <c r="EB326" s="19"/>
      <c r="ED326" s="31">
        <f t="shared" si="108"/>
        <v>4.171812080536913E-2</v>
      </c>
      <c r="EE326" s="31">
        <f t="shared" si="109"/>
        <v>3.8542780748663102E-2</v>
      </c>
      <c r="EF326" s="31">
        <f t="shared" si="110"/>
        <v>3.7171314741035855E-2</v>
      </c>
      <c r="EG326" s="31">
        <f t="shared" si="111"/>
        <v>4.0064599483204136E-2</v>
      </c>
      <c r="EH326" s="31">
        <f t="shared" si="112"/>
        <v>4.0673443456162646E-2</v>
      </c>
      <c r="EI326" s="31">
        <f t="shared" si="113"/>
        <v>3.5412960609911052E-2</v>
      </c>
      <c r="EJ326" s="31">
        <f t="shared" si="114"/>
        <v>3.2404580152671753E-2</v>
      </c>
      <c r="EK326" s="31">
        <f t="shared" si="115"/>
        <v>3.2189500640204864E-2</v>
      </c>
      <c r="EL326" s="31">
        <f t="shared" si="116"/>
        <v>3.2713375796178341E-2</v>
      </c>
      <c r="EM326" s="31">
        <f t="shared" si="117"/>
        <v>3.1624040920716114E-2</v>
      </c>
      <c r="EN326" s="31">
        <f t="shared" si="118"/>
        <v>3.7093023255813956E-2</v>
      </c>
      <c r="EO326" s="31">
        <f t="shared" si="119"/>
        <v>4.5487959442332068E-2</v>
      </c>
      <c r="EP326" s="31">
        <f t="shared" si="120"/>
        <v>5.9431099873577753E-2</v>
      </c>
      <c r="EQ326" s="31">
        <f t="shared" si="121"/>
        <v>6.2065906210392902E-2</v>
      </c>
      <c r="ER326" s="31">
        <f t="shared" si="122"/>
        <v>6.145499383477189E-2</v>
      </c>
      <c r="ES326" s="31">
        <f t="shared" si="123"/>
        <v>6.1826086956521739E-2</v>
      </c>
      <c r="ET326" s="31">
        <f t="shared" si="124"/>
        <v>6.3554443053817272E-2</v>
      </c>
      <c r="EU326" s="31">
        <f t="shared" si="125"/>
        <v>5.8394437420986094E-2</v>
      </c>
      <c r="EV326" s="31">
        <f t="shared" si="126"/>
        <v>5.9031847133757961E-2</v>
      </c>
      <c r="EW326" s="31">
        <f t="shared" si="127"/>
        <v>5.8419721871049303E-2</v>
      </c>
      <c r="EX326" s="31">
        <f t="shared" si="128"/>
        <v>6.2033248081841436E-2</v>
      </c>
      <c r="EY326" s="31">
        <f t="shared" si="129"/>
        <v>6.0495552731893262E-2</v>
      </c>
      <c r="EZ326" s="31">
        <f t="shared" si="130"/>
        <v>6.6580645161290322E-2</v>
      </c>
      <c r="FA326" s="31">
        <f t="shared" si="131"/>
        <v>6.9209844559585496E-2</v>
      </c>
      <c r="FB326" s="50">
        <f t="shared" si="132"/>
        <v>7.2079081632653058E-2</v>
      </c>
      <c r="FC326" s="50">
        <f t="shared" si="133"/>
        <v>6.7464607464607459E-2</v>
      </c>
      <c r="FD326" s="50">
        <f t="shared" si="134"/>
        <v>6.5000000000000002E-2</v>
      </c>
    </row>
    <row r="327" spans="1:160" ht="15" x14ac:dyDescent="0.25">
      <c r="A327" s="17" t="s">
        <v>371</v>
      </c>
      <c r="B327" s="19">
        <v>9075</v>
      </c>
      <c r="C327" s="19">
        <v>8996</v>
      </c>
      <c r="D327" s="19">
        <v>8975</v>
      </c>
      <c r="E327" s="19">
        <v>9035</v>
      </c>
      <c r="F327" s="19">
        <v>9116</v>
      </c>
      <c r="G327" s="19">
        <v>8800</v>
      </c>
      <c r="H327" s="19">
        <v>8768</v>
      </c>
      <c r="I327" s="19">
        <v>8806</v>
      </c>
      <c r="J327" s="19">
        <v>8824</v>
      </c>
      <c r="K327" s="19">
        <v>8807</v>
      </c>
      <c r="L327" s="19">
        <v>8579</v>
      </c>
      <c r="M327" s="19">
        <v>8513</v>
      </c>
      <c r="N327" s="19">
        <v>8293</v>
      </c>
      <c r="O327" s="19">
        <v>8199</v>
      </c>
      <c r="P327" s="19">
        <v>8317</v>
      </c>
      <c r="Q327" s="19">
        <v>8431</v>
      </c>
      <c r="R327" s="19">
        <v>8272</v>
      </c>
      <c r="S327" s="19">
        <v>8176</v>
      </c>
      <c r="T327" s="19">
        <v>7988</v>
      </c>
      <c r="U327" s="19">
        <v>7915</v>
      </c>
      <c r="V327" s="19">
        <v>8015</v>
      </c>
      <c r="W327" s="19">
        <v>7975</v>
      </c>
      <c r="X327" s="19">
        <v>7811</v>
      </c>
      <c r="Y327" s="19">
        <v>7723</v>
      </c>
      <c r="Z327" s="19">
        <v>7360</v>
      </c>
      <c r="AA327" s="19">
        <v>7298</v>
      </c>
      <c r="AB327" s="19">
        <v>7217</v>
      </c>
      <c r="AC327" s="19">
        <v>7173</v>
      </c>
      <c r="AD327" s="19">
        <v>7006</v>
      </c>
      <c r="AE327" s="19">
        <v>6678</v>
      </c>
      <c r="AF327" s="19">
        <v>6415</v>
      </c>
      <c r="AG327" s="19">
        <v>6393</v>
      </c>
      <c r="AH327" s="19">
        <v>6444</v>
      </c>
      <c r="AI327" s="19">
        <v>6397</v>
      </c>
      <c r="AJ327" s="19">
        <v>6290</v>
      </c>
      <c r="AK327" s="19">
        <v>6450</v>
      </c>
      <c r="AL327" s="19">
        <v>6355</v>
      </c>
      <c r="AM327" s="19">
        <v>6528</v>
      </c>
      <c r="AN327" s="19">
        <v>6598</v>
      </c>
      <c r="AO327" s="19">
        <v>6781</v>
      </c>
      <c r="AP327" s="19">
        <v>6728</v>
      </c>
      <c r="AQ327" s="19">
        <v>6980</v>
      </c>
      <c r="AR327" s="19">
        <v>7408</v>
      </c>
      <c r="AS327" s="19">
        <v>7447</v>
      </c>
      <c r="AT327" s="19">
        <v>8192</v>
      </c>
      <c r="AU327" s="19">
        <v>8686</v>
      </c>
      <c r="AV327" s="19">
        <v>9030</v>
      </c>
      <c r="AW327" s="19">
        <v>9340</v>
      </c>
      <c r="AX327" s="19">
        <v>9255</v>
      </c>
      <c r="AY327" s="19">
        <v>9334</v>
      </c>
      <c r="AZ327" s="19">
        <v>9714</v>
      </c>
      <c r="BA327" s="19">
        <v>9824</v>
      </c>
      <c r="BB327" s="19">
        <v>9954</v>
      </c>
      <c r="BC327" s="19">
        <v>9797</v>
      </c>
      <c r="BD327" s="19">
        <v>9610</v>
      </c>
      <c r="BE327" s="19">
        <v>9897</v>
      </c>
      <c r="BF327" s="19">
        <v>10182</v>
      </c>
      <c r="BG327" s="19">
        <v>10149</v>
      </c>
      <c r="BH327" s="19">
        <v>9993</v>
      </c>
      <c r="BI327" s="19">
        <v>10045</v>
      </c>
      <c r="BJ327" s="19">
        <v>9742</v>
      </c>
      <c r="BK327" s="19">
        <v>9696</v>
      </c>
      <c r="BL327" s="19">
        <v>9886</v>
      </c>
      <c r="BM327" s="19">
        <v>9983</v>
      </c>
      <c r="BN327" s="19">
        <v>9846</v>
      </c>
      <c r="BO327" s="19">
        <v>9861</v>
      </c>
      <c r="BP327" s="19">
        <v>9864</v>
      </c>
      <c r="BQ327" s="19">
        <v>10164</v>
      </c>
      <c r="BR327" s="19">
        <v>10370</v>
      </c>
      <c r="BS327" s="19">
        <v>10509</v>
      </c>
      <c r="BT327" s="19">
        <v>10642</v>
      </c>
      <c r="BU327" s="19">
        <v>10704</v>
      </c>
      <c r="BV327" s="19">
        <v>10721</v>
      </c>
      <c r="BW327" s="19">
        <v>11022</v>
      </c>
      <c r="BX327" s="19">
        <v>11314</v>
      </c>
      <c r="BY327" s="19">
        <v>11478</v>
      </c>
      <c r="BZ327" s="19">
        <v>11483</v>
      </c>
      <c r="CA327" s="19">
        <v>11298</v>
      </c>
      <c r="CB327" s="19">
        <v>11125</v>
      </c>
      <c r="CC327" s="19">
        <v>11104</v>
      </c>
      <c r="CD327" s="19">
        <v>11207</v>
      </c>
      <c r="CE327" s="19">
        <v>11128</v>
      </c>
      <c r="CF327" s="19">
        <v>10936</v>
      </c>
      <c r="CG327" s="19">
        <v>11045</v>
      </c>
      <c r="CH327" s="49">
        <v>10839</v>
      </c>
      <c r="CI327" s="49">
        <v>10978</v>
      </c>
      <c r="CJ327" s="49">
        <v>10673</v>
      </c>
      <c r="CK327" s="49">
        <v>10802</v>
      </c>
      <c r="CL327" s="49">
        <v>10944</v>
      </c>
      <c r="CM327" s="49">
        <v>10771</v>
      </c>
      <c r="CN327" s="49">
        <v>10442</v>
      </c>
      <c r="CO327" s="17" t="s">
        <v>371</v>
      </c>
      <c r="CT327" t="s">
        <v>372</v>
      </c>
      <c r="CV327" t="s">
        <v>371</v>
      </c>
      <c r="CX327">
        <v>132500</v>
      </c>
      <c r="CY327">
        <v>135400</v>
      </c>
      <c r="CZ327">
        <v>136100</v>
      </c>
      <c r="DA327">
        <v>141300</v>
      </c>
      <c r="DB327">
        <v>140300</v>
      </c>
      <c r="DC327">
        <v>142300</v>
      </c>
      <c r="DD327">
        <v>143500</v>
      </c>
      <c r="DE327">
        <v>146600</v>
      </c>
      <c r="DF327">
        <v>147300</v>
      </c>
      <c r="DG327">
        <v>149800</v>
      </c>
      <c r="DH327">
        <v>150400</v>
      </c>
      <c r="DI327">
        <v>151900</v>
      </c>
      <c r="DJ327">
        <v>154100</v>
      </c>
      <c r="DK327">
        <v>152600</v>
      </c>
      <c r="DL327">
        <v>153900</v>
      </c>
      <c r="DM327">
        <v>155600</v>
      </c>
      <c r="DN327">
        <v>158300</v>
      </c>
      <c r="DO327">
        <v>157700</v>
      </c>
      <c r="DP327">
        <v>159400</v>
      </c>
      <c r="DQ327">
        <v>163900</v>
      </c>
      <c r="DR327">
        <v>162000</v>
      </c>
      <c r="DS327">
        <v>161300</v>
      </c>
      <c r="DT327">
        <v>160100</v>
      </c>
      <c r="DU327">
        <v>155100</v>
      </c>
      <c r="DV327">
        <v>158900</v>
      </c>
      <c r="DW327">
        <v>161400</v>
      </c>
      <c r="DX327">
        <v>160400</v>
      </c>
      <c r="DY327" s="19"/>
      <c r="DZ327" s="19"/>
      <c r="EA327" s="19"/>
      <c r="EB327" s="19"/>
      <c r="ED327" s="31">
        <f t="shared" si="108"/>
        <v>6.6467924528301886E-2</v>
      </c>
      <c r="EE327" s="31">
        <f t="shared" si="109"/>
        <v>6.1248153618906939E-2</v>
      </c>
      <c r="EF327" s="31">
        <f t="shared" si="110"/>
        <v>6.1947097722263041E-2</v>
      </c>
      <c r="EG327" s="31">
        <f t="shared" si="111"/>
        <v>5.6532200990799718E-2</v>
      </c>
      <c r="EH327" s="31">
        <f t="shared" si="112"/>
        <v>5.684248039914469E-2</v>
      </c>
      <c r="EI327" s="31">
        <f t="shared" si="113"/>
        <v>5.1721714687280394E-2</v>
      </c>
      <c r="EJ327" s="31">
        <f t="shared" si="114"/>
        <v>4.9986062717770036E-2</v>
      </c>
      <c r="EK327" s="31">
        <f t="shared" si="115"/>
        <v>4.3758526603001363E-2</v>
      </c>
      <c r="EL327" s="31">
        <f t="shared" si="116"/>
        <v>4.3428377460964021E-2</v>
      </c>
      <c r="EM327" s="31">
        <f t="shared" si="117"/>
        <v>4.2423230974632846E-2</v>
      </c>
      <c r="EN327" s="31">
        <f t="shared" si="118"/>
        <v>4.5086436170212768E-2</v>
      </c>
      <c r="EO327" s="31">
        <f t="shared" si="119"/>
        <v>4.8768926925608955E-2</v>
      </c>
      <c r="EP327" s="31">
        <f t="shared" si="120"/>
        <v>5.6365996106424399E-2</v>
      </c>
      <c r="EQ327" s="31">
        <f t="shared" si="121"/>
        <v>6.0648754914809963E-2</v>
      </c>
      <c r="ER327" s="31">
        <f t="shared" si="122"/>
        <v>6.3833658219623127E-2</v>
      </c>
      <c r="ES327" s="31">
        <f t="shared" si="123"/>
        <v>6.1760925449871468E-2</v>
      </c>
      <c r="ET327" s="31">
        <f t="shared" si="124"/>
        <v>6.4112444725205303E-2</v>
      </c>
      <c r="EU327" s="31">
        <f t="shared" si="125"/>
        <v>6.1775523145212431E-2</v>
      </c>
      <c r="EV327" s="31">
        <f t="shared" si="126"/>
        <v>6.2628607277289833E-2</v>
      </c>
      <c r="EW327" s="31">
        <f t="shared" si="127"/>
        <v>6.0183038438071997E-2</v>
      </c>
      <c r="EX327" s="31">
        <f t="shared" si="128"/>
        <v>6.487037037037037E-2</v>
      </c>
      <c r="EY327" s="31">
        <f t="shared" si="129"/>
        <v>6.6466212027278357E-2</v>
      </c>
      <c r="EZ327" s="31">
        <f t="shared" si="130"/>
        <v>7.1692692067457833E-2</v>
      </c>
      <c r="FA327" s="31">
        <f t="shared" si="131"/>
        <v>7.1727917472598324E-2</v>
      </c>
      <c r="FB327" s="50">
        <f t="shared" si="132"/>
        <v>7.0031466331025805E-2</v>
      </c>
      <c r="FC327" s="50">
        <f t="shared" si="133"/>
        <v>6.7156133828996281E-2</v>
      </c>
      <c r="FD327" s="50">
        <f t="shared" si="134"/>
        <v>6.7344139650872811E-2</v>
      </c>
    </row>
    <row r="328" spans="1:160" ht="15" x14ac:dyDescent="0.25">
      <c r="A328" s="17" t="s">
        <v>372</v>
      </c>
      <c r="B328" s="19">
        <v>802</v>
      </c>
      <c r="C328" s="19">
        <v>834</v>
      </c>
      <c r="D328" s="19">
        <v>784</v>
      </c>
      <c r="E328" s="19">
        <v>829</v>
      </c>
      <c r="F328" s="19">
        <v>827</v>
      </c>
      <c r="G328" s="19">
        <v>837</v>
      </c>
      <c r="H328" s="19">
        <v>821</v>
      </c>
      <c r="I328" s="19">
        <v>848</v>
      </c>
      <c r="J328" s="19">
        <v>852</v>
      </c>
      <c r="K328" s="19">
        <v>842</v>
      </c>
      <c r="L328" s="19">
        <v>792</v>
      </c>
      <c r="M328" s="19">
        <v>784</v>
      </c>
      <c r="N328" s="19">
        <v>757</v>
      </c>
      <c r="O328" s="19">
        <v>782</v>
      </c>
      <c r="P328" s="19">
        <v>684</v>
      </c>
      <c r="Q328" s="19">
        <v>792</v>
      </c>
      <c r="R328" s="19">
        <v>765</v>
      </c>
      <c r="S328" s="19">
        <v>702</v>
      </c>
      <c r="T328" s="19">
        <v>707</v>
      </c>
      <c r="U328" s="19">
        <v>734</v>
      </c>
      <c r="V328" s="19">
        <v>749</v>
      </c>
      <c r="W328" s="19">
        <v>718</v>
      </c>
      <c r="X328" s="19">
        <v>676</v>
      </c>
      <c r="Y328" s="19">
        <v>681</v>
      </c>
      <c r="Z328" s="19">
        <v>609</v>
      </c>
      <c r="AA328" s="19">
        <v>625</v>
      </c>
      <c r="AB328" s="19">
        <v>628</v>
      </c>
      <c r="AC328" s="19">
        <v>565</v>
      </c>
      <c r="AD328" s="19">
        <v>598</v>
      </c>
      <c r="AE328" s="19">
        <v>608</v>
      </c>
      <c r="AF328" s="19">
        <v>557</v>
      </c>
      <c r="AG328" s="19">
        <v>643</v>
      </c>
      <c r="AH328" s="19">
        <v>579</v>
      </c>
      <c r="AI328" s="19">
        <v>553</v>
      </c>
      <c r="AJ328" s="19">
        <v>580</v>
      </c>
      <c r="AK328" s="19">
        <v>579</v>
      </c>
      <c r="AL328" s="19">
        <v>547</v>
      </c>
      <c r="AM328" s="19">
        <v>577</v>
      </c>
      <c r="AN328" s="19">
        <v>646</v>
      </c>
      <c r="AO328" s="19">
        <v>654</v>
      </c>
      <c r="AP328" s="19">
        <v>694</v>
      </c>
      <c r="AQ328" s="19">
        <v>784</v>
      </c>
      <c r="AR328" s="19">
        <v>887</v>
      </c>
      <c r="AS328" s="19">
        <v>1016</v>
      </c>
      <c r="AT328" s="19">
        <v>1273</v>
      </c>
      <c r="AU328" s="19">
        <v>1377</v>
      </c>
      <c r="AV328" s="19">
        <v>1411</v>
      </c>
      <c r="AW328" s="19">
        <v>1428</v>
      </c>
      <c r="AX328" s="19">
        <v>1513</v>
      </c>
      <c r="AY328" s="19">
        <v>1516</v>
      </c>
      <c r="AZ328" s="19">
        <v>1513</v>
      </c>
      <c r="BA328" s="19">
        <v>1550</v>
      </c>
      <c r="BB328" s="19">
        <v>1512</v>
      </c>
      <c r="BC328" s="19">
        <v>1521</v>
      </c>
      <c r="BD328" s="19">
        <v>1470</v>
      </c>
      <c r="BE328" s="19">
        <v>1597</v>
      </c>
      <c r="BF328" s="19">
        <v>1681</v>
      </c>
      <c r="BG328" s="19">
        <v>1560</v>
      </c>
      <c r="BH328" s="19">
        <v>1528</v>
      </c>
      <c r="BI328" s="19">
        <v>1462</v>
      </c>
      <c r="BJ328" s="19">
        <v>1363</v>
      </c>
      <c r="BK328" s="19">
        <v>1314</v>
      </c>
      <c r="BL328" s="19">
        <v>1296</v>
      </c>
      <c r="BM328" s="19">
        <v>1305</v>
      </c>
      <c r="BN328" s="19">
        <v>1270</v>
      </c>
      <c r="BO328" s="19">
        <v>1260</v>
      </c>
      <c r="BP328" s="19">
        <v>1293</v>
      </c>
      <c r="BQ328" s="19">
        <v>1363</v>
      </c>
      <c r="BR328" s="19">
        <v>1348</v>
      </c>
      <c r="BS328" s="19">
        <v>1340</v>
      </c>
      <c r="BT328" s="19">
        <v>1363</v>
      </c>
      <c r="BU328" s="19">
        <v>1390</v>
      </c>
      <c r="BV328" s="19">
        <v>1380</v>
      </c>
      <c r="BW328" s="19">
        <v>1366</v>
      </c>
      <c r="BX328" s="19">
        <v>1338</v>
      </c>
      <c r="BY328" s="19">
        <v>1377</v>
      </c>
      <c r="BZ328" s="19">
        <v>1370</v>
      </c>
      <c r="CA328" s="19">
        <v>1339</v>
      </c>
      <c r="CB328" s="19">
        <v>1345</v>
      </c>
      <c r="CC328" s="19">
        <v>1376</v>
      </c>
      <c r="CD328" s="19">
        <v>1388</v>
      </c>
      <c r="CE328" s="19">
        <v>1407</v>
      </c>
      <c r="CF328" s="19">
        <v>1301</v>
      </c>
      <c r="CG328" s="19">
        <v>1260</v>
      </c>
      <c r="CH328" s="49">
        <v>1242</v>
      </c>
      <c r="CI328" s="49">
        <v>1213</v>
      </c>
      <c r="CJ328" s="49">
        <v>1172</v>
      </c>
      <c r="CK328" s="49">
        <v>1222</v>
      </c>
      <c r="CL328" s="49">
        <v>1232</v>
      </c>
      <c r="CM328" s="49">
        <v>1184</v>
      </c>
      <c r="CN328" s="49">
        <v>1160</v>
      </c>
      <c r="CO328" s="17" t="s">
        <v>372</v>
      </c>
      <c r="CT328" t="s">
        <v>373</v>
      </c>
      <c r="CV328" t="s">
        <v>372</v>
      </c>
      <c r="CX328">
        <v>45300</v>
      </c>
      <c r="CY328">
        <v>45200</v>
      </c>
      <c r="CZ328">
        <v>45000</v>
      </c>
      <c r="DA328">
        <v>45800</v>
      </c>
      <c r="DB328">
        <v>45500</v>
      </c>
      <c r="DC328">
        <v>45700</v>
      </c>
      <c r="DD328">
        <v>45600</v>
      </c>
      <c r="DE328">
        <v>45900</v>
      </c>
      <c r="DF328">
        <v>47100</v>
      </c>
      <c r="DG328">
        <v>47200</v>
      </c>
      <c r="DH328">
        <v>46700</v>
      </c>
      <c r="DI328">
        <v>48100</v>
      </c>
      <c r="DJ328">
        <v>48000</v>
      </c>
      <c r="DK328">
        <v>47800</v>
      </c>
      <c r="DL328">
        <v>47400</v>
      </c>
      <c r="DM328">
        <v>48100</v>
      </c>
      <c r="DN328">
        <v>47000</v>
      </c>
      <c r="DO328">
        <v>46000</v>
      </c>
      <c r="DP328">
        <v>45900</v>
      </c>
      <c r="DQ328">
        <v>45800</v>
      </c>
      <c r="DR328">
        <v>47000</v>
      </c>
      <c r="DS328">
        <v>49700</v>
      </c>
      <c r="DT328">
        <v>51700</v>
      </c>
      <c r="DU328">
        <v>52100</v>
      </c>
      <c r="DV328">
        <v>55000</v>
      </c>
      <c r="DW328">
        <v>54700</v>
      </c>
      <c r="DX328">
        <v>54200</v>
      </c>
      <c r="DY328" s="19"/>
      <c r="DZ328" s="19"/>
      <c r="EA328" s="19"/>
      <c r="EB328" s="19"/>
      <c r="ED328" s="31">
        <f t="shared" ref="ED328:ED391" si="135">K328/CX328</f>
        <v>1.858719646799117E-2</v>
      </c>
      <c r="EE328" s="31">
        <f t="shared" ref="EE328:EE391" si="136">N328/CY328</f>
        <v>1.6747787610619468E-2</v>
      </c>
      <c r="EF328" s="31">
        <f t="shared" ref="EF328:EF391" si="137">Q328/CZ328</f>
        <v>1.7600000000000001E-2</v>
      </c>
      <c r="EG328" s="31">
        <f t="shared" ref="EG328:EG391" si="138">T328/DA328</f>
        <v>1.5436681222707424E-2</v>
      </c>
      <c r="EH328" s="31">
        <f t="shared" ref="EH328:EH391" si="139">W328/DB328</f>
        <v>1.5780219780219779E-2</v>
      </c>
      <c r="EI328" s="31">
        <f t="shared" ref="EI328:EI391" si="140">Z328/DC328</f>
        <v>1.3326039387308534E-2</v>
      </c>
      <c r="EJ328" s="31">
        <f t="shared" ref="EJ328:EJ391" si="141">AC328/DD328</f>
        <v>1.2390350877192983E-2</v>
      </c>
      <c r="EK328" s="31">
        <f t="shared" ref="EK328:EK391" si="142">AF328/DE328</f>
        <v>1.2135076252723311E-2</v>
      </c>
      <c r="EL328" s="31">
        <f t="shared" ref="EL328:EL391" si="143">AI328/DF328</f>
        <v>1.1740976645435244E-2</v>
      </c>
      <c r="EM328" s="31">
        <f t="shared" ref="EM328:EM391" si="144">AL328/DG328</f>
        <v>1.1588983050847457E-2</v>
      </c>
      <c r="EN328" s="31">
        <f t="shared" ref="EN328:EN391" si="145">AO328/DH328</f>
        <v>1.4004282655246253E-2</v>
      </c>
      <c r="EO328" s="31">
        <f t="shared" ref="EO328:EO391" si="146">AR328/DI328</f>
        <v>1.8440748440748441E-2</v>
      </c>
      <c r="EP328" s="31">
        <f t="shared" ref="EP328:EP391" si="147">AU328/DJ328</f>
        <v>2.8687500000000001E-2</v>
      </c>
      <c r="EQ328" s="31">
        <f t="shared" ref="EQ328:EQ391" si="148">AX328/DK328</f>
        <v>3.1652719665271965E-2</v>
      </c>
      <c r="ER328" s="31">
        <f t="shared" ref="ER328:ER391" si="149">BA328/DL328</f>
        <v>3.2700421940928273E-2</v>
      </c>
      <c r="ES328" s="31">
        <f t="shared" ref="ES328:ES391" si="150">BD328/DM328</f>
        <v>3.0561330561330563E-2</v>
      </c>
      <c r="ET328" s="31">
        <f t="shared" ref="ET328:ET391" si="151">BG328/DN328</f>
        <v>3.3191489361702124E-2</v>
      </c>
      <c r="EU328" s="31">
        <f t="shared" ref="EU328:EU391" si="152">BJ328/DO328</f>
        <v>2.9630434782608697E-2</v>
      </c>
      <c r="EV328" s="31">
        <f t="shared" ref="EV328:EV391" si="153">BM328/DP328</f>
        <v>2.8431372549019607E-2</v>
      </c>
      <c r="EW328" s="31">
        <f t="shared" ref="EW328:EW391" si="154">BP328/DQ328</f>
        <v>2.8231441048034933E-2</v>
      </c>
      <c r="EX328" s="31">
        <f t="shared" ref="EX328:EX391" si="155">BS328/DR328</f>
        <v>2.8510638297872339E-2</v>
      </c>
      <c r="EY328" s="31">
        <f t="shared" ref="EY328:EY391" si="156">BV328/DS328</f>
        <v>2.7766599597585512E-2</v>
      </c>
      <c r="EZ328" s="31">
        <f t="shared" ref="EZ328:EZ391" si="157">BY328/DT328</f>
        <v>2.6634429400386846E-2</v>
      </c>
      <c r="FA328" s="31">
        <f t="shared" si="131"/>
        <v>2.5815738963531669E-2</v>
      </c>
      <c r="FB328" s="50">
        <f t="shared" si="132"/>
        <v>2.5581818181818181E-2</v>
      </c>
      <c r="FC328" s="50">
        <f t="shared" si="133"/>
        <v>2.2705667276051188E-2</v>
      </c>
      <c r="FD328" s="50">
        <f t="shared" si="134"/>
        <v>2.2546125461254611E-2</v>
      </c>
    </row>
    <row r="329" spans="1:160" ht="15" x14ac:dyDescent="0.25">
      <c r="A329" s="17" t="s">
        <v>373</v>
      </c>
      <c r="B329" s="19">
        <v>740</v>
      </c>
      <c r="C329" s="19">
        <v>818</v>
      </c>
      <c r="D329" s="19">
        <v>792</v>
      </c>
      <c r="E329" s="19">
        <v>794</v>
      </c>
      <c r="F329" s="19">
        <v>778</v>
      </c>
      <c r="G329" s="19">
        <v>753</v>
      </c>
      <c r="H329" s="19">
        <v>732</v>
      </c>
      <c r="I329" s="19">
        <v>798</v>
      </c>
      <c r="J329" s="19">
        <v>843</v>
      </c>
      <c r="K329" s="19">
        <v>878</v>
      </c>
      <c r="L329" s="19">
        <v>876</v>
      </c>
      <c r="M329" s="19">
        <v>841</v>
      </c>
      <c r="N329" s="19">
        <v>816</v>
      </c>
      <c r="O329" s="19">
        <v>911</v>
      </c>
      <c r="P329" s="19">
        <v>883</v>
      </c>
      <c r="Q329" s="19">
        <v>894</v>
      </c>
      <c r="R329" s="19">
        <v>857</v>
      </c>
      <c r="S329" s="19">
        <v>873</v>
      </c>
      <c r="T329" s="19">
        <v>767</v>
      </c>
      <c r="U329" s="19">
        <v>819</v>
      </c>
      <c r="V329" s="19">
        <v>818</v>
      </c>
      <c r="W329" s="19">
        <v>777</v>
      </c>
      <c r="X329" s="19">
        <v>751</v>
      </c>
      <c r="Y329" s="19">
        <v>721</v>
      </c>
      <c r="Z329" s="19">
        <v>740</v>
      </c>
      <c r="AA329" s="19">
        <v>703</v>
      </c>
      <c r="AB329" s="19">
        <v>725</v>
      </c>
      <c r="AC329" s="19">
        <v>692</v>
      </c>
      <c r="AD329" s="19">
        <v>716</v>
      </c>
      <c r="AE329" s="19">
        <v>660</v>
      </c>
      <c r="AF329" s="19">
        <v>619</v>
      </c>
      <c r="AG329" s="19">
        <v>647</v>
      </c>
      <c r="AH329" s="19">
        <v>660</v>
      </c>
      <c r="AI329" s="19">
        <v>710</v>
      </c>
      <c r="AJ329" s="19">
        <v>685</v>
      </c>
      <c r="AK329" s="19">
        <v>672</v>
      </c>
      <c r="AL329" s="19">
        <v>705</v>
      </c>
      <c r="AM329" s="19">
        <v>752</v>
      </c>
      <c r="AN329" s="19">
        <v>822</v>
      </c>
      <c r="AO329" s="19">
        <v>835</v>
      </c>
      <c r="AP329" s="19">
        <v>914</v>
      </c>
      <c r="AQ329" s="19">
        <v>968</v>
      </c>
      <c r="AR329" s="19">
        <v>1087</v>
      </c>
      <c r="AS329" s="19">
        <v>1240</v>
      </c>
      <c r="AT329" s="19">
        <v>1521</v>
      </c>
      <c r="AU329" s="19">
        <v>1612</v>
      </c>
      <c r="AV329" s="19">
        <v>1707</v>
      </c>
      <c r="AW329" s="19">
        <v>1696</v>
      </c>
      <c r="AX329" s="19">
        <v>1666</v>
      </c>
      <c r="AY329" s="19">
        <v>1728</v>
      </c>
      <c r="AZ329" s="19">
        <v>1780</v>
      </c>
      <c r="BA329" s="19">
        <v>1747</v>
      </c>
      <c r="BB329" s="19">
        <v>1793</v>
      </c>
      <c r="BC329" s="19">
        <v>1739</v>
      </c>
      <c r="BD329" s="19">
        <v>1638</v>
      </c>
      <c r="BE329" s="19">
        <v>1786</v>
      </c>
      <c r="BF329" s="19">
        <v>1762</v>
      </c>
      <c r="BG329" s="19">
        <v>1716</v>
      </c>
      <c r="BH329" s="19">
        <v>1785</v>
      </c>
      <c r="BI329" s="19">
        <v>1635</v>
      </c>
      <c r="BJ329" s="19">
        <v>1511</v>
      </c>
      <c r="BK329" s="19">
        <v>1567</v>
      </c>
      <c r="BL329" s="19">
        <v>1597</v>
      </c>
      <c r="BM329" s="19">
        <v>1566</v>
      </c>
      <c r="BN329" s="19">
        <v>1516</v>
      </c>
      <c r="BO329" s="19">
        <v>1441</v>
      </c>
      <c r="BP329" s="19">
        <v>1395</v>
      </c>
      <c r="BQ329" s="19">
        <v>1460</v>
      </c>
      <c r="BR329" s="19">
        <v>1547</v>
      </c>
      <c r="BS329" s="19">
        <v>1475</v>
      </c>
      <c r="BT329" s="19">
        <v>1447</v>
      </c>
      <c r="BU329" s="19">
        <v>1445</v>
      </c>
      <c r="BV329" s="19">
        <v>1398</v>
      </c>
      <c r="BW329" s="19">
        <v>1492</v>
      </c>
      <c r="BX329" s="19">
        <v>1564</v>
      </c>
      <c r="BY329" s="19">
        <v>1604</v>
      </c>
      <c r="BZ329" s="19">
        <v>1582</v>
      </c>
      <c r="CA329" s="19">
        <v>1596</v>
      </c>
      <c r="CB329" s="19">
        <v>1561</v>
      </c>
      <c r="CC329" s="19">
        <v>1661</v>
      </c>
      <c r="CD329" s="19">
        <v>1692</v>
      </c>
      <c r="CE329" s="19">
        <v>1618</v>
      </c>
      <c r="CF329" s="19">
        <v>1578</v>
      </c>
      <c r="CG329" s="19">
        <v>1563</v>
      </c>
      <c r="CH329" s="49">
        <v>1507</v>
      </c>
      <c r="CI329" s="49">
        <v>1557</v>
      </c>
      <c r="CJ329" s="49">
        <v>1538</v>
      </c>
      <c r="CK329" s="49">
        <v>1560</v>
      </c>
      <c r="CL329" s="49">
        <v>1519</v>
      </c>
      <c r="CM329" s="49">
        <v>1473</v>
      </c>
      <c r="CN329" s="49">
        <v>1432</v>
      </c>
      <c r="CO329" s="17" t="s">
        <v>373</v>
      </c>
      <c r="CT329" t="s">
        <v>374</v>
      </c>
      <c r="CV329" t="s">
        <v>373</v>
      </c>
      <c r="CX329">
        <v>66400</v>
      </c>
      <c r="CY329">
        <v>66400</v>
      </c>
      <c r="CZ329">
        <v>65600</v>
      </c>
      <c r="DA329">
        <v>65200</v>
      </c>
      <c r="DB329">
        <v>66400</v>
      </c>
      <c r="DC329">
        <v>66200</v>
      </c>
      <c r="DD329">
        <v>66600</v>
      </c>
      <c r="DE329">
        <v>66300</v>
      </c>
      <c r="DF329">
        <v>67200</v>
      </c>
      <c r="DG329">
        <v>65900</v>
      </c>
      <c r="DH329">
        <v>66300</v>
      </c>
      <c r="DI329">
        <v>67200</v>
      </c>
      <c r="DJ329">
        <v>67300</v>
      </c>
      <c r="DK329">
        <v>69000</v>
      </c>
      <c r="DL329">
        <v>70000</v>
      </c>
      <c r="DM329">
        <v>70300</v>
      </c>
      <c r="DN329">
        <v>69100</v>
      </c>
      <c r="DO329">
        <v>68600</v>
      </c>
      <c r="DP329">
        <v>67500</v>
      </c>
      <c r="DQ329">
        <v>68000</v>
      </c>
      <c r="DR329">
        <v>70000</v>
      </c>
      <c r="DS329">
        <v>72300</v>
      </c>
      <c r="DT329">
        <v>74300</v>
      </c>
      <c r="DU329">
        <v>73700</v>
      </c>
      <c r="DV329">
        <v>73000</v>
      </c>
      <c r="DW329">
        <v>72700</v>
      </c>
      <c r="DX329">
        <v>72200</v>
      </c>
      <c r="DY329" s="19"/>
      <c r="DZ329" s="19"/>
      <c r="EA329" s="19"/>
      <c r="EB329" s="19"/>
      <c r="ED329" s="31">
        <f t="shared" si="135"/>
        <v>1.322289156626506E-2</v>
      </c>
      <c r="EE329" s="31">
        <f t="shared" si="136"/>
        <v>1.2289156626506025E-2</v>
      </c>
      <c r="EF329" s="31">
        <f t="shared" si="137"/>
        <v>1.3628048780487805E-2</v>
      </c>
      <c r="EG329" s="31">
        <f t="shared" si="138"/>
        <v>1.1763803680981596E-2</v>
      </c>
      <c r="EH329" s="31">
        <f t="shared" si="139"/>
        <v>1.1701807228915662E-2</v>
      </c>
      <c r="EI329" s="31">
        <f t="shared" si="140"/>
        <v>1.1178247734138972E-2</v>
      </c>
      <c r="EJ329" s="31">
        <f t="shared" si="141"/>
        <v>1.0390390390390391E-2</v>
      </c>
      <c r="EK329" s="31">
        <f t="shared" si="142"/>
        <v>9.3363499245852181E-3</v>
      </c>
      <c r="EL329" s="31">
        <f t="shared" si="143"/>
        <v>1.0565476190476191E-2</v>
      </c>
      <c r="EM329" s="31">
        <f t="shared" si="144"/>
        <v>1.0698027314112291E-2</v>
      </c>
      <c r="EN329" s="31">
        <f t="shared" si="145"/>
        <v>1.2594268476621418E-2</v>
      </c>
      <c r="EO329" s="31">
        <f t="shared" si="146"/>
        <v>1.6175595238095239E-2</v>
      </c>
      <c r="EP329" s="31">
        <f t="shared" si="147"/>
        <v>2.3952451708766715E-2</v>
      </c>
      <c r="EQ329" s="31">
        <f t="shared" si="148"/>
        <v>2.4144927536231885E-2</v>
      </c>
      <c r="ER329" s="31">
        <f t="shared" si="149"/>
        <v>2.4957142857142858E-2</v>
      </c>
      <c r="ES329" s="31">
        <f t="shared" si="150"/>
        <v>2.3300142247510668E-2</v>
      </c>
      <c r="ET329" s="31">
        <f t="shared" si="151"/>
        <v>2.4833574529667148E-2</v>
      </c>
      <c r="EU329" s="31">
        <f t="shared" si="152"/>
        <v>2.2026239067055392E-2</v>
      </c>
      <c r="EV329" s="31">
        <f t="shared" si="153"/>
        <v>2.3199999999999998E-2</v>
      </c>
      <c r="EW329" s="31">
        <f t="shared" si="154"/>
        <v>2.0514705882352942E-2</v>
      </c>
      <c r="EX329" s="31">
        <f t="shared" si="155"/>
        <v>2.1071428571428571E-2</v>
      </c>
      <c r="EY329" s="31">
        <f t="shared" si="156"/>
        <v>1.9336099585062241E-2</v>
      </c>
      <c r="EZ329" s="31">
        <f t="shared" si="157"/>
        <v>2.1588156123822342E-2</v>
      </c>
      <c r="FA329" s="31">
        <f t="shared" ref="FA329:FA392" si="158">CB329/DU329</f>
        <v>2.1180461329715062E-2</v>
      </c>
      <c r="FB329" s="50">
        <f t="shared" ref="FB329:FB392" si="159">CE329/DV329</f>
        <v>2.2164383561643835E-2</v>
      </c>
      <c r="FC329" s="50">
        <f t="shared" ref="FC329:FC392" si="160">CH329/DW329</f>
        <v>2.0729023383768912E-2</v>
      </c>
      <c r="FD329" s="50">
        <f t="shared" ref="FD329:FD392" si="161">CK329/DX329</f>
        <v>2.1606648199445983E-2</v>
      </c>
    </row>
    <row r="330" spans="1:160" ht="15" x14ac:dyDescent="0.25">
      <c r="A330" s="17" t="s">
        <v>374</v>
      </c>
      <c r="B330" s="19">
        <v>776</v>
      </c>
      <c r="C330" s="19">
        <v>770</v>
      </c>
      <c r="D330" s="19">
        <v>727</v>
      </c>
      <c r="E330" s="19">
        <v>657</v>
      </c>
      <c r="F330" s="19">
        <v>633</v>
      </c>
      <c r="G330" s="19">
        <v>726</v>
      </c>
      <c r="H330" s="19">
        <v>746</v>
      </c>
      <c r="I330" s="19">
        <v>819</v>
      </c>
      <c r="J330" s="19">
        <v>924</v>
      </c>
      <c r="K330" s="19">
        <v>1034</v>
      </c>
      <c r="L330" s="19">
        <v>1035</v>
      </c>
      <c r="M330" s="19">
        <v>1023</v>
      </c>
      <c r="N330" s="19">
        <v>1013</v>
      </c>
      <c r="O330" s="19">
        <v>1010</v>
      </c>
      <c r="P330" s="19">
        <v>1043</v>
      </c>
      <c r="Q330" s="19">
        <v>1020</v>
      </c>
      <c r="R330" s="19">
        <v>1003</v>
      </c>
      <c r="S330" s="19">
        <v>985</v>
      </c>
      <c r="T330" s="19">
        <v>976</v>
      </c>
      <c r="U330" s="19">
        <v>993</v>
      </c>
      <c r="V330" s="19">
        <v>1084</v>
      </c>
      <c r="W330" s="19">
        <v>1074</v>
      </c>
      <c r="X330" s="19">
        <v>982</v>
      </c>
      <c r="Y330" s="19">
        <v>970</v>
      </c>
      <c r="Z330" s="19">
        <v>932</v>
      </c>
      <c r="AA330" s="19">
        <v>948</v>
      </c>
      <c r="AB330" s="19">
        <v>946</v>
      </c>
      <c r="AC330" s="19">
        <v>891</v>
      </c>
      <c r="AD330" s="19">
        <v>864</v>
      </c>
      <c r="AE330" s="19">
        <v>832</v>
      </c>
      <c r="AF330" s="19">
        <v>824</v>
      </c>
      <c r="AG330" s="19">
        <v>875</v>
      </c>
      <c r="AH330" s="19">
        <v>909</v>
      </c>
      <c r="AI330" s="19">
        <v>927</v>
      </c>
      <c r="AJ330" s="19">
        <v>943</v>
      </c>
      <c r="AK330" s="19">
        <v>961</v>
      </c>
      <c r="AL330" s="19">
        <v>967</v>
      </c>
      <c r="AM330" s="19">
        <v>972</v>
      </c>
      <c r="AN330" s="19">
        <v>1077</v>
      </c>
      <c r="AO330" s="19">
        <v>1051</v>
      </c>
      <c r="AP330" s="19">
        <v>1071</v>
      </c>
      <c r="AQ330" s="19">
        <v>1210</v>
      </c>
      <c r="AR330" s="19">
        <v>1368</v>
      </c>
      <c r="AS330" s="19">
        <v>1617</v>
      </c>
      <c r="AT330" s="19">
        <v>1928</v>
      </c>
      <c r="AU330" s="19">
        <v>2017</v>
      </c>
      <c r="AV330" s="19">
        <v>2017</v>
      </c>
      <c r="AW330" s="19">
        <v>1998</v>
      </c>
      <c r="AX330" s="19">
        <v>1899</v>
      </c>
      <c r="AY330" s="19">
        <v>1829</v>
      </c>
      <c r="AZ330" s="19">
        <v>1964</v>
      </c>
      <c r="BA330" s="19">
        <v>1837</v>
      </c>
      <c r="BB330" s="19">
        <v>1726</v>
      </c>
      <c r="BC330" s="19">
        <v>1678</v>
      </c>
      <c r="BD330" s="19">
        <v>1681</v>
      </c>
      <c r="BE330" s="19">
        <v>1747</v>
      </c>
      <c r="BF330" s="19">
        <v>1736</v>
      </c>
      <c r="BG330" s="19">
        <v>1647</v>
      </c>
      <c r="BH330" s="19">
        <v>1600</v>
      </c>
      <c r="BI330" s="19">
        <v>1525</v>
      </c>
      <c r="BJ330" s="19">
        <v>1456</v>
      </c>
      <c r="BK330" s="19">
        <v>1455</v>
      </c>
      <c r="BL330" s="19">
        <v>1452</v>
      </c>
      <c r="BM330" s="19">
        <v>1465</v>
      </c>
      <c r="BN330" s="19">
        <v>1361</v>
      </c>
      <c r="BO330" s="19">
        <v>1395</v>
      </c>
      <c r="BP330" s="19">
        <v>1443</v>
      </c>
      <c r="BQ330" s="19">
        <v>1531</v>
      </c>
      <c r="BR330" s="19">
        <v>1563</v>
      </c>
      <c r="BS330" s="19">
        <v>1538</v>
      </c>
      <c r="BT330" s="19">
        <v>1560</v>
      </c>
      <c r="BU330" s="19">
        <v>1488</v>
      </c>
      <c r="BV330" s="19">
        <v>1444</v>
      </c>
      <c r="BW330" s="19">
        <v>1524</v>
      </c>
      <c r="BX330" s="19">
        <v>1547</v>
      </c>
      <c r="BY330" s="19">
        <v>1529</v>
      </c>
      <c r="BZ330" s="19">
        <v>1577</v>
      </c>
      <c r="CA330" s="19">
        <v>1559</v>
      </c>
      <c r="CB330" s="19">
        <v>1624</v>
      </c>
      <c r="CC330" s="19">
        <v>1680</v>
      </c>
      <c r="CD330" s="19">
        <v>1765</v>
      </c>
      <c r="CE330" s="19">
        <v>1774</v>
      </c>
      <c r="CF330" s="19">
        <v>1744</v>
      </c>
      <c r="CG330" s="19">
        <v>1720</v>
      </c>
      <c r="CH330" s="49">
        <v>1652</v>
      </c>
      <c r="CI330" s="49">
        <v>1664</v>
      </c>
      <c r="CJ330" s="49">
        <v>1667</v>
      </c>
      <c r="CK330" s="49">
        <v>1645</v>
      </c>
      <c r="CL330" s="49">
        <v>1566</v>
      </c>
      <c r="CM330" s="49">
        <v>1569</v>
      </c>
      <c r="CN330" s="49">
        <v>1560</v>
      </c>
      <c r="CO330" s="17" t="s">
        <v>374</v>
      </c>
      <c r="CT330" t="s">
        <v>375</v>
      </c>
      <c r="CV330" t="s">
        <v>374</v>
      </c>
      <c r="CX330">
        <v>49600</v>
      </c>
      <c r="CY330">
        <v>49400</v>
      </c>
      <c r="CZ330">
        <v>48600</v>
      </c>
      <c r="DA330">
        <v>50000</v>
      </c>
      <c r="DB330">
        <v>50600</v>
      </c>
      <c r="DC330">
        <v>50700</v>
      </c>
      <c r="DD330">
        <v>51700</v>
      </c>
      <c r="DE330">
        <v>54400</v>
      </c>
      <c r="DF330">
        <v>55100</v>
      </c>
      <c r="DG330">
        <v>55400</v>
      </c>
      <c r="DH330">
        <v>55800</v>
      </c>
      <c r="DI330">
        <v>55300</v>
      </c>
      <c r="DJ330">
        <v>55000</v>
      </c>
      <c r="DK330">
        <v>54800</v>
      </c>
      <c r="DL330">
        <v>53200</v>
      </c>
      <c r="DM330">
        <v>50700</v>
      </c>
      <c r="DN330">
        <v>49500</v>
      </c>
      <c r="DO330">
        <v>49800</v>
      </c>
      <c r="DP330">
        <v>50600</v>
      </c>
      <c r="DQ330">
        <v>51700</v>
      </c>
      <c r="DR330">
        <v>52700</v>
      </c>
      <c r="DS330">
        <v>51200</v>
      </c>
      <c r="DT330">
        <v>49900</v>
      </c>
      <c r="DU330">
        <v>51600</v>
      </c>
      <c r="DV330">
        <v>53300</v>
      </c>
      <c r="DW330">
        <v>54200</v>
      </c>
      <c r="DX330">
        <v>56100</v>
      </c>
      <c r="DY330" s="19"/>
      <c r="DZ330" s="19"/>
      <c r="EA330" s="19"/>
      <c r="EB330" s="19"/>
      <c r="ED330" s="31">
        <f t="shared" si="135"/>
        <v>2.0846774193548388E-2</v>
      </c>
      <c r="EE330" s="31">
        <f t="shared" si="136"/>
        <v>2.0506072874493929E-2</v>
      </c>
      <c r="EF330" s="31">
        <f t="shared" si="137"/>
        <v>2.0987654320987655E-2</v>
      </c>
      <c r="EG330" s="31">
        <f t="shared" si="138"/>
        <v>1.9519999999999999E-2</v>
      </c>
      <c r="EH330" s="31">
        <f t="shared" si="139"/>
        <v>2.1225296442687749E-2</v>
      </c>
      <c r="EI330" s="31">
        <f t="shared" si="140"/>
        <v>1.8382642998027613E-2</v>
      </c>
      <c r="EJ330" s="31">
        <f t="shared" si="141"/>
        <v>1.7234042553191491E-2</v>
      </c>
      <c r="EK330" s="31">
        <f t="shared" si="142"/>
        <v>1.5147058823529411E-2</v>
      </c>
      <c r="EL330" s="31">
        <f t="shared" si="143"/>
        <v>1.6823956442831217E-2</v>
      </c>
      <c r="EM330" s="31">
        <f t="shared" si="144"/>
        <v>1.7454873646209387E-2</v>
      </c>
      <c r="EN330" s="31">
        <f t="shared" si="145"/>
        <v>1.8835125448028674E-2</v>
      </c>
      <c r="EO330" s="31">
        <f t="shared" si="146"/>
        <v>2.4737793851717902E-2</v>
      </c>
      <c r="EP330" s="31">
        <f t="shared" si="147"/>
        <v>3.6672727272727274E-2</v>
      </c>
      <c r="EQ330" s="31">
        <f t="shared" si="148"/>
        <v>3.465328467153285E-2</v>
      </c>
      <c r="ER330" s="31">
        <f t="shared" si="149"/>
        <v>3.4530075187969925E-2</v>
      </c>
      <c r="ES330" s="31">
        <f t="shared" si="150"/>
        <v>3.3155818540433923E-2</v>
      </c>
      <c r="ET330" s="31">
        <f t="shared" si="151"/>
        <v>3.3272727272727273E-2</v>
      </c>
      <c r="EU330" s="31">
        <f t="shared" si="152"/>
        <v>2.9236947791164657E-2</v>
      </c>
      <c r="EV330" s="31">
        <f t="shared" si="153"/>
        <v>2.8952569169960474E-2</v>
      </c>
      <c r="EW330" s="31">
        <f t="shared" si="154"/>
        <v>2.79110251450677E-2</v>
      </c>
      <c r="EX330" s="31">
        <f t="shared" si="155"/>
        <v>2.9184060721062617E-2</v>
      </c>
      <c r="EY330" s="31">
        <f t="shared" si="156"/>
        <v>2.8203124999999999E-2</v>
      </c>
      <c r="EZ330" s="31">
        <f t="shared" si="157"/>
        <v>3.0641282565130261E-2</v>
      </c>
      <c r="FA330" s="31">
        <f t="shared" si="158"/>
        <v>3.1472868217054265E-2</v>
      </c>
      <c r="FB330" s="50">
        <f t="shared" si="159"/>
        <v>3.328330206378987E-2</v>
      </c>
      <c r="FC330" s="50">
        <f t="shared" si="160"/>
        <v>3.0479704797047969E-2</v>
      </c>
      <c r="FD330" s="50">
        <f t="shared" si="161"/>
        <v>2.9322638146167559E-2</v>
      </c>
    </row>
    <row r="331" spans="1:160" ht="15" x14ac:dyDescent="0.25">
      <c r="A331" s="17" t="s">
        <v>375</v>
      </c>
      <c r="B331" s="19">
        <v>2756</v>
      </c>
      <c r="C331" s="19">
        <v>2813</v>
      </c>
      <c r="D331" s="19">
        <v>2900</v>
      </c>
      <c r="E331" s="19">
        <v>2944</v>
      </c>
      <c r="F331" s="19">
        <v>2891</v>
      </c>
      <c r="G331" s="19">
        <v>2859</v>
      </c>
      <c r="H331" s="19">
        <v>2934</v>
      </c>
      <c r="I331" s="19">
        <v>3136</v>
      </c>
      <c r="J331" s="19">
        <v>3305</v>
      </c>
      <c r="K331" s="19">
        <v>3306</v>
      </c>
      <c r="L331" s="19">
        <v>3230</v>
      </c>
      <c r="M331" s="19">
        <v>3167</v>
      </c>
      <c r="N331" s="19">
        <v>3154</v>
      </c>
      <c r="O331" s="19">
        <v>3317</v>
      </c>
      <c r="P331" s="19">
        <v>3315</v>
      </c>
      <c r="Q331" s="19">
        <v>3308</v>
      </c>
      <c r="R331" s="19">
        <v>3188</v>
      </c>
      <c r="S331" s="19">
        <v>3166</v>
      </c>
      <c r="T331" s="19">
        <v>3120</v>
      </c>
      <c r="U331" s="19">
        <v>3309</v>
      </c>
      <c r="V331" s="19">
        <v>3394</v>
      </c>
      <c r="W331" s="19">
        <v>3286</v>
      </c>
      <c r="X331" s="19">
        <v>3261</v>
      </c>
      <c r="Y331" s="19">
        <v>3255</v>
      </c>
      <c r="Z331" s="19">
        <v>3115</v>
      </c>
      <c r="AA331" s="19">
        <v>3179</v>
      </c>
      <c r="AB331" s="19">
        <v>3249</v>
      </c>
      <c r="AC331" s="19">
        <v>3118</v>
      </c>
      <c r="AD331" s="19">
        <v>3026</v>
      </c>
      <c r="AE331" s="19">
        <v>2916</v>
      </c>
      <c r="AF331" s="19">
        <v>3012</v>
      </c>
      <c r="AG331" s="19">
        <v>3235</v>
      </c>
      <c r="AH331" s="19">
        <v>3325</v>
      </c>
      <c r="AI331" s="19">
        <v>3358</v>
      </c>
      <c r="AJ331" s="19">
        <v>3399</v>
      </c>
      <c r="AK331" s="19">
        <v>3352</v>
      </c>
      <c r="AL331" s="19">
        <v>3340</v>
      </c>
      <c r="AM331" s="19">
        <v>3460</v>
      </c>
      <c r="AN331" s="19">
        <v>3626</v>
      </c>
      <c r="AO331" s="19">
        <v>3782</v>
      </c>
      <c r="AP331" s="19">
        <v>3946</v>
      </c>
      <c r="AQ331" s="19">
        <v>4129</v>
      </c>
      <c r="AR331" s="19">
        <v>4478</v>
      </c>
      <c r="AS331" s="19">
        <v>4956</v>
      </c>
      <c r="AT331" s="19">
        <v>5418</v>
      </c>
      <c r="AU331" s="19">
        <v>5517</v>
      </c>
      <c r="AV331" s="19">
        <v>5669</v>
      </c>
      <c r="AW331" s="19">
        <v>5770</v>
      </c>
      <c r="AX331" s="19">
        <v>5676</v>
      </c>
      <c r="AY331" s="19">
        <v>5728</v>
      </c>
      <c r="AZ331" s="19">
        <v>5718</v>
      </c>
      <c r="BA331" s="19">
        <v>5709</v>
      </c>
      <c r="BB331" s="19">
        <v>5563</v>
      </c>
      <c r="BC331" s="19">
        <v>5568</v>
      </c>
      <c r="BD331" s="19">
        <v>5514</v>
      </c>
      <c r="BE331" s="19">
        <v>5800</v>
      </c>
      <c r="BF331" s="19">
        <v>5755</v>
      </c>
      <c r="BG331" s="19">
        <v>5585</v>
      </c>
      <c r="BH331" s="19">
        <v>5417</v>
      </c>
      <c r="BI331" s="19">
        <v>5134</v>
      </c>
      <c r="BJ331" s="19">
        <v>5018</v>
      </c>
      <c r="BK331" s="19">
        <v>4937</v>
      </c>
      <c r="BL331" s="19">
        <v>5052</v>
      </c>
      <c r="BM331" s="19">
        <v>5098</v>
      </c>
      <c r="BN331" s="19">
        <v>5001</v>
      </c>
      <c r="BO331" s="19">
        <v>4974</v>
      </c>
      <c r="BP331" s="19">
        <v>4875</v>
      </c>
      <c r="BQ331" s="19">
        <v>5209</v>
      </c>
      <c r="BR331" s="19">
        <v>5348</v>
      </c>
      <c r="BS331" s="19">
        <v>5260</v>
      </c>
      <c r="BT331" s="19">
        <v>5306</v>
      </c>
      <c r="BU331" s="19">
        <v>5180</v>
      </c>
      <c r="BV331" s="19">
        <v>5096</v>
      </c>
      <c r="BW331" s="19">
        <v>5234</v>
      </c>
      <c r="BX331" s="19">
        <v>5478</v>
      </c>
      <c r="BY331" s="19">
        <v>5644</v>
      </c>
      <c r="BZ331" s="19">
        <v>5541</v>
      </c>
      <c r="CA331" s="19">
        <v>5460</v>
      </c>
      <c r="CB331" s="19">
        <v>5494</v>
      </c>
      <c r="CC331" s="19">
        <v>5821</v>
      </c>
      <c r="CD331" s="19">
        <v>6011</v>
      </c>
      <c r="CE331" s="19">
        <v>5932</v>
      </c>
      <c r="CF331" s="19">
        <v>5763</v>
      </c>
      <c r="CG331" s="19">
        <v>5616</v>
      </c>
      <c r="CH331" s="49">
        <v>5546</v>
      </c>
      <c r="CI331" s="49">
        <v>5540</v>
      </c>
      <c r="CJ331" s="49">
        <v>5566</v>
      </c>
      <c r="CK331" s="49">
        <v>5567</v>
      </c>
      <c r="CL331" s="49">
        <v>5628</v>
      </c>
      <c r="CM331" s="49">
        <v>5482</v>
      </c>
      <c r="CN331" s="49">
        <v>5424</v>
      </c>
      <c r="CO331" s="17" t="s">
        <v>375</v>
      </c>
      <c r="CT331" t="s">
        <v>376</v>
      </c>
      <c r="CV331" t="s">
        <v>375</v>
      </c>
      <c r="CX331">
        <v>83200</v>
      </c>
      <c r="CY331">
        <v>82800</v>
      </c>
      <c r="CZ331">
        <v>82500</v>
      </c>
      <c r="DA331">
        <v>81400</v>
      </c>
      <c r="DB331">
        <v>80800</v>
      </c>
      <c r="DC331">
        <v>81200</v>
      </c>
      <c r="DD331">
        <v>79700</v>
      </c>
      <c r="DE331">
        <v>80900</v>
      </c>
      <c r="DF331">
        <v>79600</v>
      </c>
      <c r="DG331">
        <v>79500</v>
      </c>
      <c r="DH331">
        <v>80000</v>
      </c>
      <c r="DI331">
        <v>80000</v>
      </c>
      <c r="DJ331">
        <v>81700</v>
      </c>
      <c r="DK331">
        <v>81100</v>
      </c>
      <c r="DL331">
        <v>81900</v>
      </c>
      <c r="DM331">
        <v>83500</v>
      </c>
      <c r="DN331">
        <v>83800</v>
      </c>
      <c r="DO331">
        <v>85900</v>
      </c>
      <c r="DP331">
        <v>85600</v>
      </c>
      <c r="DQ331">
        <v>85300</v>
      </c>
      <c r="DR331">
        <v>84800</v>
      </c>
      <c r="DS331">
        <v>83500</v>
      </c>
      <c r="DT331">
        <v>83000</v>
      </c>
      <c r="DU331">
        <v>81700</v>
      </c>
      <c r="DV331">
        <v>82500</v>
      </c>
      <c r="DW331">
        <v>81900</v>
      </c>
      <c r="DX331">
        <v>82500</v>
      </c>
      <c r="DY331" s="19"/>
      <c r="DZ331" s="19"/>
      <c r="EA331" s="19"/>
      <c r="EB331" s="19"/>
      <c r="ED331" s="31">
        <f t="shared" si="135"/>
        <v>3.9735576923076922E-2</v>
      </c>
      <c r="EE331" s="31">
        <f t="shared" si="136"/>
        <v>3.8091787439613528E-2</v>
      </c>
      <c r="EF331" s="31">
        <f t="shared" si="137"/>
        <v>4.00969696969697E-2</v>
      </c>
      <c r="EG331" s="31">
        <f t="shared" si="138"/>
        <v>3.8329238329238333E-2</v>
      </c>
      <c r="EH331" s="31">
        <f t="shared" si="139"/>
        <v>4.066831683168317E-2</v>
      </c>
      <c r="EI331" s="31">
        <f t="shared" si="140"/>
        <v>3.8362068965517242E-2</v>
      </c>
      <c r="EJ331" s="31">
        <f t="shared" si="141"/>
        <v>3.9121706398996238E-2</v>
      </c>
      <c r="EK331" s="31">
        <f t="shared" si="142"/>
        <v>3.7231149567367117E-2</v>
      </c>
      <c r="EL331" s="31">
        <f t="shared" si="143"/>
        <v>4.2185929648241208E-2</v>
      </c>
      <c r="EM331" s="31">
        <f t="shared" si="144"/>
        <v>4.20125786163522E-2</v>
      </c>
      <c r="EN331" s="31">
        <f t="shared" si="145"/>
        <v>4.7274999999999998E-2</v>
      </c>
      <c r="EO331" s="31">
        <f t="shared" si="146"/>
        <v>5.5974999999999997E-2</v>
      </c>
      <c r="EP331" s="31">
        <f t="shared" si="147"/>
        <v>6.7527539779681761E-2</v>
      </c>
      <c r="EQ331" s="31">
        <f t="shared" si="148"/>
        <v>6.9987669543773126E-2</v>
      </c>
      <c r="ER331" s="31">
        <f t="shared" si="149"/>
        <v>6.9706959706959712E-2</v>
      </c>
      <c r="ES331" s="31">
        <f t="shared" si="150"/>
        <v>6.6035928143712577E-2</v>
      </c>
      <c r="ET331" s="31">
        <f t="shared" si="151"/>
        <v>6.6646778042959431E-2</v>
      </c>
      <c r="EU331" s="31">
        <f t="shared" si="152"/>
        <v>5.8416763678696158E-2</v>
      </c>
      <c r="EV331" s="31">
        <f t="shared" si="153"/>
        <v>5.955607476635514E-2</v>
      </c>
      <c r="EW331" s="31">
        <f t="shared" si="154"/>
        <v>5.7151230949589682E-2</v>
      </c>
      <c r="EX331" s="31">
        <f t="shared" si="155"/>
        <v>6.2028301886792453E-2</v>
      </c>
      <c r="EY331" s="31">
        <f t="shared" si="156"/>
        <v>6.1029940119760477E-2</v>
      </c>
      <c r="EZ331" s="31">
        <f t="shared" si="157"/>
        <v>6.8000000000000005E-2</v>
      </c>
      <c r="FA331" s="31">
        <f t="shared" si="158"/>
        <v>6.7246022031823741E-2</v>
      </c>
      <c r="FB331" s="50">
        <f t="shared" si="159"/>
        <v>7.1903030303030302E-2</v>
      </c>
      <c r="FC331" s="50">
        <f t="shared" si="160"/>
        <v>6.7716727716727723E-2</v>
      </c>
      <c r="FD331" s="50">
        <f t="shared" si="161"/>
        <v>6.7478787878787874E-2</v>
      </c>
    </row>
    <row r="332" spans="1:160" ht="15" x14ac:dyDescent="0.25">
      <c r="A332" s="17" t="s">
        <v>376</v>
      </c>
      <c r="B332" s="19">
        <v>1187</v>
      </c>
      <c r="C332" s="19">
        <v>1203</v>
      </c>
      <c r="D332" s="19">
        <v>1212</v>
      </c>
      <c r="E332" s="19">
        <v>1192</v>
      </c>
      <c r="F332" s="19">
        <v>1159</v>
      </c>
      <c r="G332" s="19">
        <v>1174</v>
      </c>
      <c r="H332" s="19">
        <v>1204</v>
      </c>
      <c r="I332" s="19">
        <v>1364</v>
      </c>
      <c r="J332" s="19">
        <v>1428</v>
      </c>
      <c r="K332" s="19">
        <v>1421</v>
      </c>
      <c r="L332" s="19">
        <v>1459</v>
      </c>
      <c r="M332" s="19">
        <v>1485</v>
      </c>
      <c r="N332" s="19">
        <v>1471</v>
      </c>
      <c r="O332" s="19">
        <v>1528</v>
      </c>
      <c r="P332" s="19">
        <v>1546</v>
      </c>
      <c r="Q332" s="19">
        <v>1556</v>
      </c>
      <c r="R332" s="19">
        <v>1527</v>
      </c>
      <c r="S332" s="19">
        <v>1425</v>
      </c>
      <c r="T332" s="19">
        <v>1399</v>
      </c>
      <c r="U332" s="19">
        <v>1455</v>
      </c>
      <c r="V332" s="19">
        <v>1397</v>
      </c>
      <c r="W332" s="19">
        <v>1335</v>
      </c>
      <c r="X332" s="19">
        <v>1346</v>
      </c>
      <c r="Y332" s="19">
        <v>1235</v>
      </c>
      <c r="Z332" s="19">
        <v>1089</v>
      </c>
      <c r="AA332" s="19">
        <v>1006</v>
      </c>
      <c r="AB332" s="19">
        <v>995</v>
      </c>
      <c r="AC332" s="19">
        <v>921</v>
      </c>
      <c r="AD332" s="19">
        <v>898</v>
      </c>
      <c r="AE332" s="19">
        <v>888</v>
      </c>
      <c r="AF332" s="19">
        <v>910</v>
      </c>
      <c r="AG332" s="19">
        <v>1068</v>
      </c>
      <c r="AH332" s="19">
        <v>1091</v>
      </c>
      <c r="AI332" s="19">
        <v>1075</v>
      </c>
      <c r="AJ332" s="19">
        <v>1040</v>
      </c>
      <c r="AK332" s="19">
        <v>1028</v>
      </c>
      <c r="AL332" s="19">
        <v>1041</v>
      </c>
      <c r="AM332" s="19">
        <v>1122</v>
      </c>
      <c r="AN332" s="19">
        <v>1231</v>
      </c>
      <c r="AO332" s="19">
        <v>1293</v>
      </c>
      <c r="AP332" s="19">
        <v>1369</v>
      </c>
      <c r="AQ332" s="19">
        <v>1496</v>
      </c>
      <c r="AR332" s="19">
        <v>1689</v>
      </c>
      <c r="AS332" s="19">
        <v>1909</v>
      </c>
      <c r="AT332" s="19">
        <v>2246</v>
      </c>
      <c r="AU332" s="19">
        <v>2307</v>
      </c>
      <c r="AV332" s="19">
        <v>2452</v>
      </c>
      <c r="AW332" s="19">
        <v>2230</v>
      </c>
      <c r="AX332" s="19">
        <v>2163</v>
      </c>
      <c r="AY332" s="19">
        <v>2200</v>
      </c>
      <c r="AZ332" s="19">
        <v>2279</v>
      </c>
      <c r="BA332" s="19">
        <v>2249</v>
      </c>
      <c r="BB332" s="19">
        <v>2222</v>
      </c>
      <c r="BC332" s="19">
        <v>2193</v>
      </c>
      <c r="BD332" s="19">
        <v>2152</v>
      </c>
      <c r="BE332" s="19">
        <v>2210</v>
      </c>
      <c r="BF332" s="19">
        <v>2213</v>
      </c>
      <c r="BG332" s="19">
        <v>2154</v>
      </c>
      <c r="BH332" s="19">
        <v>2131</v>
      </c>
      <c r="BI332" s="19">
        <v>1924</v>
      </c>
      <c r="BJ332" s="19">
        <v>1840</v>
      </c>
      <c r="BK332" s="19">
        <v>1833</v>
      </c>
      <c r="BL332" s="19">
        <v>1837</v>
      </c>
      <c r="BM332" s="19">
        <v>1836</v>
      </c>
      <c r="BN332" s="19">
        <v>1756</v>
      </c>
      <c r="BO332" s="19">
        <v>1751</v>
      </c>
      <c r="BP332" s="19">
        <v>1789</v>
      </c>
      <c r="BQ332" s="19">
        <v>1929</v>
      </c>
      <c r="BR332" s="19">
        <v>1987</v>
      </c>
      <c r="BS332" s="19">
        <v>1916</v>
      </c>
      <c r="BT332" s="19">
        <v>1839</v>
      </c>
      <c r="BU332" s="19">
        <v>1779</v>
      </c>
      <c r="BV332" s="19">
        <v>1742</v>
      </c>
      <c r="BW332" s="19">
        <v>1848</v>
      </c>
      <c r="BX332" s="19">
        <v>1854</v>
      </c>
      <c r="BY332" s="19">
        <v>1847</v>
      </c>
      <c r="BZ332" s="19">
        <v>1796</v>
      </c>
      <c r="CA332" s="19">
        <v>1777</v>
      </c>
      <c r="CB332" s="19">
        <v>1798</v>
      </c>
      <c r="CC332" s="19">
        <v>1916</v>
      </c>
      <c r="CD332" s="19">
        <v>1935</v>
      </c>
      <c r="CE332" s="19">
        <v>1878</v>
      </c>
      <c r="CF332" s="19">
        <v>1802</v>
      </c>
      <c r="CG332" s="19">
        <v>1735</v>
      </c>
      <c r="CH332" s="49">
        <v>1713</v>
      </c>
      <c r="CI332" s="49">
        <v>1788</v>
      </c>
      <c r="CJ332" s="49">
        <v>1808</v>
      </c>
      <c r="CK332" s="49">
        <v>1738</v>
      </c>
      <c r="CL332" s="49">
        <v>1739</v>
      </c>
      <c r="CM332" s="49">
        <v>1753</v>
      </c>
      <c r="CN332" s="49">
        <v>1760</v>
      </c>
      <c r="CO332" s="17" t="s">
        <v>376</v>
      </c>
      <c r="CT332" t="s">
        <v>377</v>
      </c>
      <c r="CV332" t="s">
        <v>376</v>
      </c>
      <c r="CX332">
        <v>61700</v>
      </c>
      <c r="CY332">
        <v>62400</v>
      </c>
      <c r="CZ332">
        <v>63900</v>
      </c>
      <c r="DA332">
        <v>65100</v>
      </c>
      <c r="DB332">
        <v>65700</v>
      </c>
      <c r="DC332">
        <v>65000</v>
      </c>
      <c r="DD332">
        <v>64300</v>
      </c>
      <c r="DE332">
        <v>63200</v>
      </c>
      <c r="DF332">
        <v>62800</v>
      </c>
      <c r="DG332">
        <v>62000</v>
      </c>
      <c r="DH332">
        <v>62500</v>
      </c>
      <c r="DI332">
        <v>62500</v>
      </c>
      <c r="DJ332">
        <v>62800</v>
      </c>
      <c r="DK332">
        <v>62200</v>
      </c>
      <c r="DL332">
        <v>60600</v>
      </c>
      <c r="DM332">
        <v>59200</v>
      </c>
      <c r="DN332">
        <v>58500</v>
      </c>
      <c r="DO332">
        <v>59100</v>
      </c>
      <c r="DP332">
        <v>57700</v>
      </c>
      <c r="DQ332">
        <v>59500</v>
      </c>
      <c r="DR332">
        <v>61600</v>
      </c>
      <c r="DS332">
        <v>62500</v>
      </c>
      <c r="DT332">
        <v>63900</v>
      </c>
      <c r="DU332">
        <v>63300</v>
      </c>
      <c r="DV332">
        <v>62700</v>
      </c>
      <c r="DW332">
        <v>62800</v>
      </c>
      <c r="DX332">
        <v>64200</v>
      </c>
      <c r="DY332" s="19"/>
      <c r="DZ332" s="19"/>
      <c r="EA332" s="19"/>
      <c r="EB332" s="19"/>
      <c r="ED332" s="31">
        <f t="shared" si="135"/>
        <v>2.3030794165316046E-2</v>
      </c>
      <c r="EE332" s="31">
        <f t="shared" si="136"/>
        <v>2.3573717948717949E-2</v>
      </c>
      <c r="EF332" s="31">
        <f t="shared" si="137"/>
        <v>2.4350547730829421E-2</v>
      </c>
      <c r="EG332" s="31">
        <f t="shared" si="138"/>
        <v>2.1490015360983102E-2</v>
      </c>
      <c r="EH332" s="31">
        <f t="shared" si="139"/>
        <v>2.0319634703196348E-2</v>
      </c>
      <c r="EI332" s="31">
        <f t="shared" si="140"/>
        <v>1.6753846153846154E-2</v>
      </c>
      <c r="EJ332" s="31">
        <f t="shared" si="141"/>
        <v>1.4323483670295491E-2</v>
      </c>
      <c r="EK332" s="31">
        <f t="shared" si="142"/>
        <v>1.439873417721519E-2</v>
      </c>
      <c r="EL332" s="31">
        <f t="shared" si="143"/>
        <v>1.7117834394904458E-2</v>
      </c>
      <c r="EM332" s="31">
        <f t="shared" si="144"/>
        <v>1.679032258064516E-2</v>
      </c>
      <c r="EN332" s="31">
        <f t="shared" si="145"/>
        <v>2.0688000000000002E-2</v>
      </c>
      <c r="EO332" s="31">
        <f t="shared" si="146"/>
        <v>2.7023999999999999E-2</v>
      </c>
      <c r="EP332" s="31">
        <f t="shared" si="147"/>
        <v>3.6735668789808919E-2</v>
      </c>
      <c r="EQ332" s="31">
        <f t="shared" si="148"/>
        <v>3.4774919614147907E-2</v>
      </c>
      <c r="ER332" s="31">
        <f t="shared" si="149"/>
        <v>3.7112211221122113E-2</v>
      </c>
      <c r="ES332" s="31">
        <f t="shared" si="150"/>
        <v>3.6351351351351355E-2</v>
      </c>
      <c r="ET332" s="31">
        <f t="shared" si="151"/>
        <v>3.6820512820512817E-2</v>
      </c>
      <c r="EU332" s="31">
        <f t="shared" si="152"/>
        <v>3.1133671742808799E-2</v>
      </c>
      <c r="EV332" s="31">
        <f t="shared" si="153"/>
        <v>3.1819757365684577E-2</v>
      </c>
      <c r="EW332" s="31">
        <f t="shared" si="154"/>
        <v>3.0067226890756301E-2</v>
      </c>
      <c r="EX332" s="31">
        <f t="shared" si="155"/>
        <v>3.1103896103896102E-2</v>
      </c>
      <c r="EY332" s="31">
        <f t="shared" si="156"/>
        <v>2.7872000000000001E-2</v>
      </c>
      <c r="EZ332" s="31">
        <f t="shared" si="157"/>
        <v>2.8904538341158061E-2</v>
      </c>
      <c r="FA332" s="31">
        <f t="shared" si="158"/>
        <v>2.8404423380726698E-2</v>
      </c>
      <c r="FB332" s="50">
        <f t="shared" si="159"/>
        <v>2.9952153110047848E-2</v>
      </c>
      <c r="FC332" s="50">
        <f t="shared" si="160"/>
        <v>2.7277070063694269E-2</v>
      </c>
      <c r="FD332" s="50">
        <f t="shared" si="161"/>
        <v>2.707165109034268E-2</v>
      </c>
    </row>
    <row r="333" spans="1:160" ht="15" x14ac:dyDescent="0.25">
      <c r="A333" s="17" t="s">
        <v>377</v>
      </c>
      <c r="B333" s="19">
        <v>7644</v>
      </c>
      <c r="C333" s="19">
        <v>7935</v>
      </c>
      <c r="D333" s="19">
        <v>8170</v>
      </c>
      <c r="E333" s="19">
        <v>8052</v>
      </c>
      <c r="F333" s="19">
        <v>7827</v>
      </c>
      <c r="G333" s="19">
        <v>7896</v>
      </c>
      <c r="H333" s="19">
        <v>8318</v>
      </c>
      <c r="I333" s="19">
        <v>9013</v>
      </c>
      <c r="J333" s="19">
        <v>9447</v>
      </c>
      <c r="K333" s="19">
        <v>9584</v>
      </c>
      <c r="L333" s="19">
        <v>9836</v>
      </c>
      <c r="M333" s="19">
        <v>9631</v>
      </c>
      <c r="N333" s="19">
        <v>9036</v>
      </c>
      <c r="O333" s="19">
        <v>9247</v>
      </c>
      <c r="P333" s="19">
        <v>9295</v>
      </c>
      <c r="Q333" s="19">
        <v>9089</v>
      </c>
      <c r="R333" s="19">
        <v>8848</v>
      </c>
      <c r="S333" s="19">
        <v>8529</v>
      </c>
      <c r="T333" s="19">
        <v>8604</v>
      </c>
      <c r="U333" s="19">
        <v>9174</v>
      </c>
      <c r="V333" s="19">
        <v>9119</v>
      </c>
      <c r="W333" s="19">
        <v>9064</v>
      </c>
      <c r="X333" s="19">
        <v>8533</v>
      </c>
      <c r="Y333" s="19">
        <v>8118</v>
      </c>
      <c r="Z333" s="19">
        <v>7667</v>
      </c>
      <c r="AA333" s="19">
        <v>7613</v>
      </c>
      <c r="AB333" s="19">
        <v>7662</v>
      </c>
      <c r="AC333" s="19">
        <v>7326</v>
      </c>
      <c r="AD333" s="19">
        <v>7054</v>
      </c>
      <c r="AE333" s="19">
        <v>7066</v>
      </c>
      <c r="AF333" s="19">
        <v>7309</v>
      </c>
      <c r="AG333" s="19">
        <v>8007</v>
      </c>
      <c r="AH333" s="19">
        <v>8368</v>
      </c>
      <c r="AI333" s="19">
        <v>8136</v>
      </c>
      <c r="AJ333" s="19">
        <v>8086</v>
      </c>
      <c r="AK333" s="19">
        <v>8133</v>
      </c>
      <c r="AL333" s="19">
        <v>8163</v>
      </c>
      <c r="AM333" s="19">
        <v>8742</v>
      </c>
      <c r="AN333" s="19">
        <v>9518</v>
      </c>
      <c r="AO333" s="19">
        <v>9900</v>
      </c>
      <c r="AP333" s="19">
        <v>10489</v>
      </c>
      <c r="AQ333" s="19">
        <v>11920</v>
      </c>
      <c r="AR333" s="19">
        <v>13841</v>
      </c>
      <c r="AS333" s="19">
        <v>15743</v>
      </c>
      <c r="AT333" s="19">
        <v>19002</v>
      </c>
      <c r="AU333" s="19">
        <v>19832</v>
      </c>
      <c r="AV333" s="19">
        <v>20555</v>
      </c>
      <c r="AW333" s="19">
        <v>19039</v>
      </c>
      <c r="AX333" s="19">
        <v>18719</v>
      </c>
      <c r="AY333" s="19">
        <v>18667</v>
      </c>
      <c r="AZ333" s="19">
        <v>19005</v>
      </c>
      <c r="BA333" s="19">
        <v>18621</v>
      </c>
      <c r="BB333" s="19">
        <v>18221</v>
      </c>
      <c r="BC333" s="19">
        <v>18091</v>
      </c>
      <c r="BD333" s="19">
        <v>18060</v>
      </c>
      <c r="BE333" s="19">
        <v>18968</v>
      </c>
      <c r="BF333" s="19">
        <v>18751</v>
      </c>
      <c r="BG333" s="19">
        <v>18058</v>
      </c>
      <c r="BH333" s="19">
        <v>17357</v>
      </c>
      <c r="BI333" s="19">
        <v>16111</v>
      </c>
      <c r="BJ333" s="19">
        <v>15164</v>
      </c>
      <c r="BK333" s="19">
        <v>14998</v>
      </c>
      <c r="BL333" s="19">
        <v>15022</v>
      </c>
      <c r="BM333" s="19">
        <v>14623</v>
      </c>
      <c r="BN333" s="19">
        <v>13900</v>
      </c>
      <c r="BO333" s="19">
        <v>13877</v>
      </c>
      <c r="BP333" s="19">
        <v>14056</v>
      </c>
      <c r="BQ333" s="19">
        <v>15302</v>
      </c>
      <c r="BR333" s="19">
        <v>15581</v>
      </c>
      <c r="BS333" s="19">
        <v>15305</v>
      </c>
      <c r="BT333" s="19">
        <v>14892</v>
      </c>
      <c r="BU333" s="19">
        <v>14586</v>
      </c>
      <c r="BV333" s="19">
        <v>14207</v>
      </c>
      <c r="BW333" s="19">
        <v>14705</v>
      </c>
      <c r="BX333" s="19">
        <v>14993</v>
      </c>
      <c r="BY333" s="19">
        <v>14989</v>
      </c>
      <c r="BZ333" s="19">
        <v>14450</v>
      </c>
      <c r="CA333" s="19">
        <v>14417</v>
      </c>
      <c r="CB333" s="19">
        <v>14611</v>
      </c>
      <c r="CC333" s="19">
        <v>15964</v>
      </c>
      <c r="CD333" s="19">
        <v>16346</v>
      </c>
      <c r="CE333" s="19">
        <v>15798</v>
      </c>
      <c r="CF333" s="19">
        <v>14833</v>
      </c>
      <c r="CG333" s="19">
        <v>14457</v>
      </c>
      <c r="CH333" s="49">
        <v>14002</v>
      </c>
      <c r="CI333" s="49">
        <v>14095</v>
      </c>
      <c r="CJ333" s="49">
        <v>14149</v>
      </c>
      <c r="CK333" s="49">
        <v>13794</v>
      </c>
      <c r="CL333" s="49">
        <v>13509</v>
      </c>
      <c r="CM333" s="49">
        <v>13291</v>
      </c>
      <c r="CN333" s="49">
        <v>13312</v>
      </c>
      <c r="CO333" s="17" t="s">
        <v>377</v>
      </c>
      <c r="CT333" t="s">
        <v>378</v>
      </c>
      <c r="CV333" t="s">
        <v>377</v>
      </c>
      <c r="CX333">
        <v>406300</v>
      </c>
      <c r="CY333">
        <v>407200</v>
      </c>
      <c r="CZ333">
        <v>409800</v>
      </c>
      <c r="DA333">
        <v>410600</v>
      </c>
      <c r="DB333">
        <v>412100</v>
      </c>
      <c r="DC333">
        <v>410900</v>
      </c>
      <c r="DD333">
        <v>405000</v>
      </c>
      <c r="DE333">
        <v>408600</v>
      </c>
      <c r="DF333">
        <v>413100</v>
      </c>
      <c r="DG333">
        <v>417700</v>
      </c>
      <c r="DH333">
        <v>415800</v>
      </c>
      <c r="DI333">
        <v>416700</v>
      </c>
      <c r="DJ333">
        <v>416300</v>
      </c>
      <c r="DK333">
        <v>414800</v>
      </c>
      <c r="DL333">
        <v>418600</v>
      </c>
      <c r="DM333">
        <v>417600</v>
      </c>
      <c r="DN333">
        <v>415900</v>
      </c>
      <c r="DO333">
        <v>417400</v>
      </c>
      <c r="DP333">
        <v>409900</v>
      </c>
      <c r="DQ333">
        <v>404000</v>
      </c>
      <c r="DR333">
        <v>404100</v>
      </c>
      <c r="DS333">
        <v>403000</v>
      </c>
      <c r="DT333">
        <v>402800</v>
      </c>
      <c r="DU333">
        <v>404100</v>
      </c>
      <c r="DV333">
        <v>402800</v>
      </c>
      <c r="DW333">
        <v>401200</v>
      </c>
      <c r="DX333">
        <v>408400</v>
      </c>
      <c r="DY333" s="19"/>
      <c r="DZ333" s="19"/>
      <c r="EA333" s="19"/>
      <c r="EB333" s="19"/>
      <c r="ED333" s="31">
        <f t="shared" si="135"/>
        <v>2.358848141767167E-2</v>
      </c>
      <c r="EE333" s="31">
        <f t="shared" si="136"/>
        <v>2.2190569744597249E-2</v>
      </c>
      <c r="EF333" s="31">
        <f t="shared" si="137"/>
        <v>2.2179111761835041E-2</v>
      </c>
      <c r="EG333" s="31">
        <f t="shared" si="138"/>
        <v>2.0954700438382854E-2</v>
      </c>
      <c r="EH333" s="31">
        <f t="shared" si="139"/>
        <v>2.199466148992963E-2</v>
      </c>
      <c r="EI333" s="31">
        <f t="shared" si="140"/>
        <v>1.8659041129228521E-2</v>
      </c>
      <c r="EJ333" s="31">
        <f t="shared" si="141"/>
        <v>1.808888888888889E-2</v>
      </c>
      <c r="EK333" s="31">
        <f t="shared" si="142"/>
        <v>1.7887909936368088E-2</v>
      </c>
      <c r="EL333" s="31">
        <f t="shared" si="143"/>
        <v>1.9694989106753814E-2</v>
      </c>
      <c r="EM333" s="31">
        <f t="shared" si="144"/>
        <v>1.9542734019631313E-2</v>
      </c>
      <c r="EN333" s="31">
        <f t="shared" si="145"/>
        <v>2.3809523809523808E-2</v>
      </c>
      <c r="EO333" s="31">
        <f t="shared" si="146"/>
        <v>3.3215742740580756E-2</v>
      </c>
      <c r="EP333" s="31">
        <f t="shared" si="147"/>
        <v>4.7638722075426375E-2</v>
      </c>
      <c r="EQ333" s="31">
        <f t="shared" si="148"/>
        <v>4.5127772420443586E-2</v>
      </c>
      <c r="ER333" s="31">
        <f t="shared" si="149"/>
        <v>4.4483994266602961E-2</v>
      </c>
      <c r="ES333" s="31">
        <f t="shared" si="150"/>
        <v>4.3247126436781608E-2</v>
      </c>
      <c r="ET333" s="31">
        <f t="shared" si="151"/>
        <v>4.3419091127674919E-2</v>
      </c>
      <c r="EU333" s="31">
        <f t="shared" si="152"/>
        <v>3.6329659798754195E-2</v>
      </c>
      <c r="EV333" s="31">
        <f t="shared" si="153"/>
        <v>3.5674554769455961E-2</v>
      </c>
      <c r="EW333" s="31">
        <f t="shared" si="154"/>
        <v>3.4792079207920795E-2</v>
      </c>
      <c r="EX333" s="31">
        <f t="shared" si="155"/>
        <v>3.7874288542439988E-2</v>
      </c>
      <c r="EY333" s="31">
        <f t="shared" si="156"/>
        <v>3.5253101736972707E-2</v>
      </c>
      <c r="EZ333" s="31">
        <f t="shared" si="157"/>
        <v>3.7212015888778552E-2</v>
      </c>
      <c r="FA333" s="31">
        <f t="shared" si="158"/>
        <v>3.6156891858450876E-2</v>
      </c>
      <c r="FB333" s="50">
        <f t="shared" si="159"/>
        <v>3.9220456802383313E-2</v>
      </c>
      <c r="FC333" s="50">
        <f t="shared" si="160"/>
        <v>3.4900299102691927E-2</v>
      </c>
      <c r="FD333" s="50">
        <f t="shared" si="161"/>
        <v>3.3775710088148871E-2</v>
      </c>
    </row>
    <row r="334" spans="1:160" ht="15" x14ac:dyDescent="0.25">
      <c r="A334" s="17" t="s">
        <v>378</v>
      </c>
      <c r="B334" s="19">
        <v>525</v>
      </c>
      <c r="C334" s="19">
        <v>562</v>
      </c>
      <c r="D334" s="19">
        <v>584</v>
      </c>
      <c r="E334" s="19">
        <v>583</v>
      </c>
      <c r="F334" s="19">
        <v>583</v>
      </c>
      <c r="G334" s="19">
        <v>622</v>
      </c>
      <c r="H334" s="19">
        <v>657</v>
      </c>
      <c r="I334" s="19">
        <v>737</v>
      </c>
      <c r="J334" s="19">
        <v>741</v>
      </c>
      <c r="K334" s="19">
        <v>735</v>
      </c>
      <c r="L334" s="19">
        <v>644</v>
      </c>
      <c r="M334" s="19">
        <v>660</v>
      </c>
      <c r="N334" s="19">
        <v>599</v>
      </c>
      <c r="O334" s="19">
        <v>629</v>
      </c>
      <c r="P334" s="19">
        <v>623</v>
      </c>
      <c r="Q334" s="19">
        <v>622</v>
      </c>
      <c r="R334" s="19">
        <v>635</v>
      </c>
      <c r="S334" s="19">
        <v>649</v>
      </c>
      <c r="T334" s="19">
        <v>704</v>
      </c>
      <c r="U334" s="19">
        <v>752</v>
      </c>
      <c r="V334" s="19">
        <v>756</v>
      </c>
      <c r="W334" s="19">
        <v>721</v>
      </c>
      <c r="X334" s="19">
        <v>635</v>
      </c>
      <c r="Y334" s="19">
        <v>591</v>
      </c>
      <c r="Z334" s="19">
        <v>601</v>
      </c>
      <c r="AA334" s="19">
        <v>610</v>
      </c>
      <c r="AB334" s="19">
        <v>623</v>
      </c>
      <c r="AC334" s="19">
        <v>586</v>
      </c>
      <c r="AD334" s="19">
        <v>562</v>
      </c>
      <c r="AE334" s="19">
        <v>609</v>
      </c>
      <c r="AF334" s="19">
        <v>669</v>
      </c>
      <c r="AG334" s="19">
        <v>735</v>
      </c>
      <c r="AH334" s="19">
        <v>707</v>
      </c>
      <c r="AI334" s="19">
        <v>671</v>
      </c>
      <c r="AJ334" s="19">
        <v>667</v>
      </c>
      <c r="AK334" s="19">
        <v>662</v>
      </c>
      <c r="AL334" s="19">
        <v>626</v>
      </c>
      <c r="AM334" s="19">
        <v>687</v>
      </c>
      <c r="AN334" s="19">
        <v>753</v>
      </c>
      <c r="AO334" s="19">
        <v>760</v>
      </c>
      <c r="AP334" s="19">
        <v>805</v>
      </c>
      <c r="AQ334" s="19">
        <v>1007</v>
      </c>
      <c r="AR334" s="19">
        <v>1230</v>
      </c>
      <c r="AS334" s="19">
        <v>1447</v>
      </c>
      <c r="AT334" s="19">
        <v>1690</v>
      </c>
      <c r="AU334" s="19">
        <v>1653</v>
      </c>
      <c r="AV334" s="19">
        <v>1706</v>
      </c>
      <c r="AW334" s="19">
        <v>1600</v>
      </c>
      <c r="AX334" s="19">
        <v>1583</v>
      </c>
      <c r="AY334" s="19">
        <v>1569</v>
      </c>
      <c r="AZ334" s="19">
        <v>1543</v>
      </c>
      <c r="BA334" s="19">
        <v>1494</v>
      </c>
      <c r="BB334" s="19">
        <v>1418</v>
      </c>
      <c r="BC334" s="19">
        <v>1449</v>
      </c>
      <c r="BD334" s="19">
        <v>1486</v>
      </c>
      <c r="BE334" s="19">
        <v>1607</v>
      </c>
      <c r="BF334" s="19">
        <v>1539</v>
      </c>
      <c r="BG334" s="19">
        <v>1459</v>
      </c>
      <c r="BH334" s="19">
        <v>1329</v>
      </c>
      <c r="BI334" s="19">
        <v>1224</v>
      </c>
      <c r="BJ334" s="19">
        <v>1150</v>
      </c>
      <c r="BK334" s="19">
        <v>1133</v>
      </c>
      <c r="BL334" s="19">
        <v>1133</v>
      </c>
      <c r="BM334" s="19">
        <v>1127</v>
      </c>
      <c r="BN334" s="19">
        <v>1107</v>
      </c>
      <c r="BO334" s="19">
        <v>1145</v>
      </c>
      <c r="BP334" s="19">
        <v>1192</v>
      </c>
      <c r="BQ334" s="19">
        <v>1328</v>
      </c>
      <c r="BR334" s="19">
        <v>1328</v>
      </c>
      <c r="BS334" s="19">
        <v>1305</v>
      </c>
      <c r="BT334" s="19">
        <v>1158</v>
      </c>
      <c r="BU334" s="19">
        <v>1125</v>
      </c>
      <c r="BV334" s="19">
        <v>1088</v>
      </c>
      <c r="BW334" s="19">
        <v>1157</v>
      </c>
      <c r="BX334" s="19">
        <v>1216</v>
      </c>
      <c r="BY334" s="19">
        <v>1254</v>
      </c>
      <c r="BZ334" s="19">
        <v>1226</v>
      </c>
      <c r="CA334" s="19">
        <v>1306</v>
      </c>
      <c r="CB334" s="19">
        <v>1324</v>
      </c>
      <c r="CC334" s="19">
        <v>1426</v>
      </c>
      <c r="CD334" s="19">
        <v>1413</v>
      </c>
      <c r="CE334" s="19">
        <v>1324</v>
      </c>
      <c r="CF334" s="19">
        <v>1190</v>
      </c>
      <c r="CG334" s="19">
        <v>1162</v>
      </c>
      <c r="CH334" s="49">
        <v>1114</v>
      </c>
      <c r="CI334" s="49">
        <v>1155</v>
      </c>
      <c r="CJ334" s="49">
        <v>1141</v>
      </c>
      <c r="CK334" s="49">
        <v>1177</v>
      </c>
      <c r="CL334" s="49">
        <v>1135</v>
      </c>
      <c r="CM334" s="49">
        <v>1166</v>
      </c>
      <c r="CN334" s="49">
        <v>1240</v>
      </c>
      <c r="CO334" s="17" t="s">
        <v>378</v>
      </c>
      <c r="CT334" t="s">
        <v>379</v>
      </c>
      <c r="CV334" t="s">
        <v>378</v>
      </c>
      <c r="CX334">
        <v>48800</v>
      </c>
      <c r="CY334">
        <v>48700</v>
      </c>
      <c r="CZ334">
        <v>47500</v>
      </c>
      <c r="DA334">
        <v>46300</v>
      </c>
      <c r="DB334">
        <v>46300</v>
      </c>
      <c r="DC334">
        <v>46000</v>
      </c>
      <c r="DD334">
        <v>46400</v>
      </c>
      <c r="DE334">
        <v>48100</v>
      </c>
      <c r="DF334">
        <v>47500</v>
      </c>
      <c r="DG334">
        <v>47300</v>
      </c>
      <c r="DH334">
        <v>47300</v>
      </c>
      <c r="DI334">
        <v>46800</v>
      </c>
      <c r="DJ334">
        <v>46600</v>
      </c>
      <c r="DK334">
        <v>46500</v>
      </c>
      <c r="DL334">
        <v>47500</v>
      </c>
      <c r="DM334">
        <v>49000</v>
      </c>
      <c r="DN334">
        <v>47300</v>
      </c>
      <c r="DO334">
        <v>48100</v>
      </c>
      <c r="DP334">
        <v>48200</v>
      </c>
      <c r="DQ334">
        <v>47700</v>
      </c>
      <c r="DR334">
        <v>48000</v>
      </c>
      <c r="DS334">
        <v>47800</v>
      </c>
      <c r="DT334">
        <v>46700</v>
      </c>
      <c r="DU334">
        <v>46000</v>
      </c>
      <c r="DV334">
        <v>46100</v>
      </c>
      <c r="DW334">
        <v>46400</v>
      </c>
      <c r="DX334">
        <v>46200</v>
      </c>
      <c r="DY334" s="19"/>
      <c r="DZ334" s="19"/>
      <c r="EA334" s="19"/>
      <c r="EB334" s="19"/>
      <c r="ED334" s="31">
        <f t="shared" si="135"/>
        <v>1.5061475409836066E-2</v>
      </c>
      <c r="EE334" s="31">
        <f t="shared" si="136"/>
        <v>1.2299794661190966E-2</v>
      </c>
      <c r="EF334" s="31">
        <f t="shared" si="137"/>
        <v>1.3094736842105263E-2</v>
      </c>
      <c r="EG334" s="31">
        <f t="shared" si="138"/>
        <v>1.5205183585313175E-2</v>
      </c>
      <c r="EH334" s="31">
        <f t="shared" si="139"/>
        <v>1.5572354211663067E-2</v>
      </c>
      <c r="EI334" s="31">
        <f t="shared" si="140"/>
        <v>1.3065217391304347E-2</v>
      </c>
      <c r="EJ334" s="31">
        <f t="shared" si="141"/>
        <v>1.2629310344827586E-2</v>
      </c>
      <c r="EK334" s="31">
        <f t="shared" si="142"/>
        <v>1.3908523908523908E-2</v>
      </c>
      <c r="EL334" s="31">
        <f t="shared" si="143"/>
        <v>1.4126315789473685E-2</v>
      </c>
      <c r="EM334" s="31">
        <f t="shared" si="144"/>
        <v>1.3234672304439747E-2</v>
      </c>
      <c r="EN334" s="31">
        <f t="shared" si="145"/>
        <v>1.6067653276955602E-2</v>
      </c>
      <c r="EO334" s="31">
        <f t="shared" si="146"/>
        <v>2.6282051282051282E-2</v>
      </c>
      <c r="EP334" s="31">
        <f t="shared" si="147"/>
        <v>3.5472103004291843E-2</v>
      </c>
      <c r="EQ334" s="31">
        <f t="shared" si="148"/>
        <v>3.4043010752688174E-2</v>
      </c>
      <c r="ER334" s="31">
        <f t="shared" si="149"/>
        <v>3.1452631578947371E-2</v>
      </c>
      <c r="ES334" s="31">
        <f t="shared" si="150"/>
        <v>3.0326530612244898E-2</v>
      </c>
      <c r="ET334" s="31">
        <f t="shared" si="151"/>
        <v>3.0845665961945032E-2</v>
      </c>
      <c r="EU334" s="31">
        <f t="shared" si="152"/>
        <v>2.390852390852391E-2</v>
      </c>
      <c r="EV334" s="31">
        <f t="shared" si="153"/>
        <v>2.3381742738589211E-2</v>
      </c>
      <c r="EW334" s="31">
        <f t="shared" si="154"/>
        <v>2.49895178197065E-2</v>
      </c>
      <c r="EX334" s="31">
        <f t="shared" si="155"/>
        <v>2.71875E-2</v>
      </c>
      <c r="EY334" s="31">
        <f t="shared" si="156"/>
        <v>2.2761506276150627E-2</v>
      </c>
      <c r="EZ334" s="31">
        <f t="shared" si="157"/>
        <v>2.6852248394004283E-2</v>
      </c>
      <c r="FA334" s="31">
        <f t="shared" si="158"/>
        <v>2.8782608695652172E-2</v>
      </c>
      <c r="FB334" s="50">
        <f t="shared" si="159"/>
        <v>2.8720173535791756E-2</v>
      </c>
      <c r="FC334" s="50">
        <f t="shared" si="160"/>
        <v>2.4008620689655171E-2</v>
      </c>
      <c r="FD334" s="50">
        <f t="shared" si="161"/>
        <v>2.5476190476190475E-2</v>
      </c>
    </row>
    <row r="335" spans="1:160" ht="15" x14ac:dyDescent="0.25">
      <c r="A335" s="17" t="s">
        <v>379</v>
      </c>
      <c r="B335" s="19">
        <v>947</v>
      </c>
      <c r="C335" s="19">
        <v>920</v>
      </c>
      <c r="D335" s="19">
        <v>961</v>
      </c>
      <c r="E335" s="19">
        <v>949</v>
      </c>
      <c r="F335" s="19">
        <v>903</v>
      </c>
      <c r="G335" s="19">
        <v>849</v>
      </c>
      <c r="H335" s="19">
        <v>858</v>
      </c>
      <c r="I335" s="19">
        <v>1004</v>
      </c>
      <c r="J335" s="19">
        <v>1145</v>
      </c>
      <c r="K335" s="19">
        <v>1201</v>
      </c>
      <c r="L335" s="19">
        <v>1172</v>
      </c>
      <c r="M335" s="19">
        <v>1160</v>
      </c>
      <c r="N335" s="19">
        <v>1119</v>
      </c>
      <c r="O335" s="19">
        <v>1179</v>
      </c>
      <c r="P335" s="19">
        <v>1214</v>
      </c>
      <c r="Q335" s="19">
        <v>1187</v>
      </c>
      <c r="R335" s="19">
        <v>1162</v>
      </c>
      <c r="S335" s="19">
        <v>1100</v>
      </c>
      <c r="T335" s="19">
        <v>1057</v>
      </c>
      <c r="U335" s="19">
        <v>1164</v>
      </c>
      <c r="V335" s="19">
        <v>1190</v>
      </c>
      <c r="W335" s="19">
        <v>1198</v>
      </c>
      <c r="X335" s="19">
        <v>1119</v>
      </c>
      <c r="Y335" s="19">
        <v>1103</v>
      </c>
      <c r="Z335" s="19">
        <v>1077</v>
      </c>
      <c r="AA335" s="19">
        <v>1077</v>
      </c>
      <c r="AB335" s="19">
        <v>1052</v>
      </c>
      <c r="AC335" s="19">
        <v>1017</v>
      </c>
      <c r="AD335" s="19">
        <v>988</v>
      </c>
      <c r="AE335" s="19">
        <v>863</v>
      </c>
      <c r="AF335" s="19">
        <v>824</v>
      </c>
      <c r="AG335" s="19">
        <v>935</v>
      </c>
      <c r="AH335" s="19">
        <v>1017</v>
      </c>
      <c r="AI335" s="19">
        <v>1044</v>
      </c>
      <c r="AJ335" s="19">
        <v>1048</v>
      </c>
      <c r="AK335" s="19">
        <v>1043</v>
      </c>
      <c r="AL335" s="19">
        <v>984</v>
      </c>
      <c r="AM335" s="19">
        <v>1025</v>
      </c>
      <c r="AN335" s="19">
        <v>1079</v>
      </c>
      <c r="AO335" s="19">
        <v>1111</v>
      </c>
      <c r="AP335" s="19">
        <v>1096</v>
      </c>
      <c r="AQ335" s="19">
        <v>1227</v>
      </c>
      <c r="AR335" s="19">
        <v>1306</v>
      </c>
      <c r="AS335" s="19">
        <v>1523</v>
      </c>
      <c r="AT335" s="19">
        <v>1858</v>
      </c>
      <c r="AU335" s="19">
        <v>2020</v>
      </c>
      <c r="AV335" s="19">
        <v>2074</v>
      </c>
      <c r="AW335" s="19">
        <v>2127</v>
      </c>
      <c r="AX335" s="19">
        <v>2114</v>
      </c>
      <c r="AY335" s="19">
        <v>2125</v>
      </c>
      <c r="AZ335" s="19">
        <v>2139</v>
      </c>
      <c r="BA335" s="19">
        <v>2110</v>
      </c>
      <c r="BB335" s="19">
        <v>2117</v>
      </c>
      <c r="BC335" s="19">
        <v>2056</v>
      </c>
      <c r="BD335" s="19">
        <v>2035</v>
      </c>
      <c r="BE335" s="19">
        <v>2203</v>
      </c>
      <c r="BF335" s="19">
        <v>2251</v>
      </c>
      <c r="BG335" s="19">
        <v>2245</v>
      </c>
      <c r="BH335" s="19">
        <v>2255</v>
      </c>
      <c r="BI335" s="19">
        <v>2210</v>
      </c>
      <c r="BJ335" s="19">
        <v>2094</v>
      </c>
      <c r="BK335" s="19">
        <v>2047</v>
      </c>
      <c r="BL335" s="19">
        <v>2054</v>
      </c>
      <c r="BM335" s="19">
        <v>2036</v>
      </c>
      <c r="BN335" s="19">
        <v>1968</v>
      </c>
      <c r="BO335" s="19">
        <v>1935</v>
      </c>
      <c r="BP335" s="19">
        <v>1972</v>
      </c>
      <c r="BQ335" s="19">
        <v>2031</v>
      </c>
      <c r="BR335" s="19">
        <v>2120</v>
      </c>
      <c r="BS335" s="19">
        <v>2100</v>
      </c>
      <c r="BT335" s="19">
        <v>2094</v>
      </c>
      <c r="BU335" s="19">
        <v>2084</v>
      </c>
      <c r="BV335" s="19">
        <v>2081</v>
      </c>
      <c r="BW335" s="19">
        <v>2196</v>
      </c>
      <c r="BX335" s="19">
        <v>2231</v>
      </c>
      <c r="BY335" s="19">
        <v>2193</v>
      </c>
      <c r="BZ335" s="19">
        <v>2155</v>
      </c>
      <c r="CA335" s="19">
        <v>2112</v>
      </c>
      <c r="CB335" s="19">
        <v>2174</v>
      </c>
      <c r="CC335" s="19">
        <v>2343</v>
      </c>
      <c r="CD335" s="19">
        <v>2435</v>
      </c>
      <c r="CE335" s="19">
        <v>2406</v>
      </c>
      <c r="CF335" s="19">
        <v>2333</v>
      </c>
      <c r="CG335" s="19">
        <v>2272</v>
      </c>
      <c r="CH335" s="49">
        <v>2226</v>
      </c>
      <c r="CI335" s="49">
        <v>2222</v>
      </c>
      <c r="CJ335" s="49">
        <v>2169</v>
      </c>
      <c r="CK335" s="49">
        <v>2227</v>
      </c>
      <c r="CL335" s="49">
        <v>2166</v>
      </c>
      <c r="CM335" s="49">
        <v>2166</v>
      </c>
      <c r="CN335" s="49">
        <v>2170</v>
      </c>
      <c r="CO335" s="17" t="s">
        <v>379</v>
      </c>
      <c r="CT335" t="s">
        <v>380</v>
      </c>
      <c r="CV335" t="s">
        <v>379</v>
      </c>
      <c r="CX335">
        <v>45200</v>
      </c>
      <c r="CY335">
        <v>43900</v>
      </c>
      <c r="CZ335">
        <v>41200</v>
      </c>
      <c r="DA335">
        <v>41100</v>
      </c>
      <c r="DB335">
        <v>40600</v>
      </c>
      <c r="DC335">
        <v>39200</v>
      </c>
      <c r="DD335">
        <v>41900</v>
      </c>
      <c r="DE335">
        <v>42800</v>
      </c>
      <c r="DF335">
        <v>42700</v>
      </c>
      <c r="DG335">
        <v>44300</v>
      </c>
      <c r="DH335">
        <v>44400</v>
      </c>
      <c r="DI335">
        <v>44100</v>
      </c>
      <c r="DJ335">
        <v>44200</v>
      </c>
      <c r="DK335">
        <v>45200</v>
      </c>
      <c r="DL335">
        <v>45400</v>
      </c>
      <c r="DM335">
        <v>43100</v>
      </c>
      <c r="DN335">
        <v>43500</v>
      </c>
      <c r="DO335">
        <v>44700</v>
      </c>
      <c r="DP335">
        <v>43500</v>
      </c>
      <c r="DQ335">
        <v>44900</v>
      </c>
      <c r="DR335">
        <v>43700</v>
      </c>
      <c r="DS335">
        <v>41800</v>
      </c>
      <c r="DT335">
        <v>41700</v>
      </c>
      <c r="DU335">
        <v>40300</v>
      </c>
      <c r="DV335">
        <v>40700</v>
      </c>
      <c r="DW335">
        <v>42700</v>
      </c>
      <c r="DX335">
        <v>42600</v>
      </c>
      <c r="DY335" s="19"/>
      <c r="DZ335" s="19"/>
      <c r="EA335" s="19"/>
      <c r="EB335" s="19"/>
      <c r="ED335" s="31">
        <f t="shared" si="135"/>
        <v>2.6570796460176991E-2</v>
      </c>
      <c r="EE335" s="31">
        <f t="shared" si="136"/>
        <v>2.5489749430523918E-2</v>
      </c>
      <c r="EF335" s="31">
        <f t="shared" si="137"/>
        <v>2.8810679611650486E-2</v>
      </c>
      <c r="EG335" s="31">
        <f t="shared" si="138"/>
        <v>2.5717761557177615E-2</v>
      </c>
      <c r="EH335" s="31">
        <f t="shared" si="139"/>
        <v>2.9507389162561577E-2</v>
      </c>
      <c r="EI335" s="31">
        <f t="shared" si="140"/>
        <v>2.7474489795918367E-2</v>
      </c>
      <c r="EJ335" s="31">
        <f t="shared" si="141"/>
        <v>2.4272076372315037E-2</v>
      </c>
      <c r="EK335" s="31">
        <f t="shared" si="142"/>
        <v>1.9252336448598129E-2</v>
      </c>
      <c r="EL335" s="31">
        <f t="shared" si="143"/>
        <v>2.4449648711943793E-2</v>
      </c>
      <c r="EM335" s="31">
        <f t="shared" si="144"/>
        <v>2.2212189616252823E-2</v>
      </c>
      <c r="EN335" s="31">
        <f t="shared" si="145"/>
        <v>2.5022522522522524E-2</v>
      </c>
      <c r="EO335" s="31">
        <f t="shared" si="146"/>
        <v>2.9614512471655328E-2</v>
      </c>
      <c r="EP335" s="31">
        <f t="shared" si="147"/>
        <v>4.5701357466063346E-2</v>
      </c>
      <c r="EQ335" s="31">
        <f t="shared" si="148"/>
        <v>4.6769911504424777E-2</v>
      </c>
      <c r="ER335" s="31">
        <f t="shared" si="149"/>
        <v>4.6475770925110134E-2</v>
      </c>
      <c r="ES335" s="31">
        <f t="shared" si="150"/>
        <v>4.7215777262180972E-2</v>
      </c>
      <c r="ET335" s="31">
        <f t="shared" si="151"/>
        <v>5.1609195402298851E-2</v>
      </c>
      <c r="EU335" s="31">
        <f t="shared" si="152"/>
        <v>4.6845637583892617E-2</v>
      </c>
      <c r="EV335" s="31">
        <f t="shared" si="153"/>
        <v>4.6804597701149427E-2</v>
      </c>
      <c r="EW335" s="31">
        <f t="shared" si="154"/>
        <v>4.3919821826280625E-2</v>
      </c>
      <c r="EX335" s="31">
        <f t="shared" si="155"/>
        <v>4.8054919908466817E-2</v>
      </c>
      <c r="EY335" s="31">
        <f t="shared" si="156"/>
        <v>4.9784688995215313E-2</v>
      </c>
      <c r="EZ335" s="31">
        <f t="shared" si="157"/>
        <v>5.2589928057553956E-2</v>
      </c>
      <c r="FA335" s="31">
        <f t="shared" si="158"/>
        <v>5.3945409429280396E-2</v>
      </c>
      <c r="FB335" s="50">
        <f t="shared" si="159"/>
        <v>5.9115479115479118E-2</v>
      </c>
      <c r="FC335" s="50">
        <f t="shared" si="160"/>
        <v>5.2131147540983608E-2</v>
      </c>
      <c r="FD335" s="50">
        <f t="shared" si="161"/>
        <v>5.2276995305164317E-2</v>
      </c>
    </row>
    <row r="336" spans="1:160" ht="15" x14ac:dyDescent="0.25">
      <c r="A336" s="17" t="s">
        <v>380</v>
      </c>
      <c r="B336" s="19">
        <v>1081</v>
      </c>
      <c r="C336" s="19">
        <v>1109</v>
      </c>
      <c r="D336" s="19">
        <v>1110</v>
      </c>
      <c r="E336" s="19">
        <v>1064</v>
      </c>
      <c r="F336" s="19">
        <v>1010</v>
      </c>
      <c r="G336" s="19">
        <v>1019</v>
      </c>
      <c r="H336" s="19">
        <v>1034</v>
      </c>
      <c r="I336" s="19">
        <v>1132</v>
      </c>
      <c r="J336" s="19">
        <v>1196</v>
      </c>
      <c r="K336" s="19">
        <v>1173</v>
      </c>
      <c r="L336" s="19">
        <v>1065</v>
      </c>
      <c r="M336" s="19">
        <v>1045</v>
      </c>
      <c r="N336" s="19">
        <v>1023</v>
      </c>
      <c r="O336" s="19">
        <v>1045</v>
      </c>
      <c r="P336" s="19">
        <v>1061</v>
      </c>
      <c r="Q336" s="19">
        <v>1031</v>
      </c>
      <c r="R336" s="19">
        <v>1031</v>
      </c>
      <c r="S336" s="19">
        <v>1033</v>
      </c>
      <c r="T336" s="19">
        <v>1027</v>
      </c>
      <c r="U336" s="19">
        <v>1101</v>
      </c>
      <c r="V336" s="19">
        <v>1074</v>
      </c>
      <c r="W336" s="19">
        <v>1075</v>
      </c>
      <c r="X336" s="19">
        <v>1060</v>
      </c>
      <c r="Y336" s="19">
        <v>1022</v>
      </c>
      <c r="Z336" s="19">
        <v>907</v>
      </c>
      <c r="AA336" s="19">
        <v>906</v>
      </c>
      <c r="AB336" s="19">
        <v>941</v>
      </c>
      <c r="AC336" s="19">
        <v>862</v>
      </c>
      <c r="AD336" s="19">
        <v>824</v>
      </c>
      <c r="AE336" s="19">
        <v>808</v>
      </c>
      <c r="AF336" s="19">
        <v>856</v>
      </c>
      <c r="AG336" s="19">
        <v>895</v>
      </c>
      <c r="AH336" s="19">
        <v>922</v>
      </c>
      <c r="AI336" s="19">
        <v>882</v>
      </c>
      <c r="AJ336" s="19">
        <v>845</v>
      </c>
      <c r="AK336" s="19">
        <v>837</v>
      </c>
      <c r="AL336" s="19">
        <v>895</v>
      </c>
      <c r="AM336" s="19">
        <v>985</v>
      </c>
      <c r="AN336" s="19">
        <v>1021</v>
      </c>
      <c r="AO336" s="19">
        <v>1055</v>
      </c>
      <c r="AP336" s="19">
        <v>1147</v>
      </c>
      <c r="AQ336" s="19">
        <v>1262</v>
      </c>
      <c r="AR336" s="19">
        <v>1426</v>
      </c>
      <c r="AS336" s="19">
        <v>1578</v>
      </c>
      <c r="AT336" s="19">
        <v>1766</v>
      </c>
      <c r="AU336" s="19">
        <v>1840</v>
      </c>
      <c r="AV336" s="19">
        <v>1802</v>
      </c>
      <c r="AW336" s="19">
        <v>1771</v>
      </c>
      <c r="AX336" s="19">
        <v>1744</v>
      </c>
      <c r="AY336" s="19">
        <v>1774</v>
      </c>
      <c r="AZ336" s="19">
        <v>1804</v>
      </c>
      <c r="BA336" s="19">
        <v>1737</v>
      </c>
      <c r="BB336" s="19">
        <v>1749</v>
      </c>
      <c r="BC336" s="19">
        <v>1785</v>
      </c>
      <c r="BD336" s="19">
        <v>1836</v>
      </c>
      <c r="BE336" s="19">
        <v>2020</v>
      </c>
      <c r="BF336" s="19">
        <v>2024</v>
      </c>
      <c r="BG336" s="19">
        <v>1973</v>
      </c>
      <c r="BH336" s="19">
        <v>1833</v>
      </c>
      <c r="BI336" s="19">
        <v>1783</v>
      </c>
      <c r="BJ336" s="19">
        <v>1756</v>
      </c>
      <c r="BK336" s="19">
        <v>1765</v>
      </c>
      <c r="BL336" s="19">
        <v>1853</v>
      </c>
      <c r="BM336" s="19">
        <v>1774</v>
      </c>
      <c r="BN336" s="19">
        <v>1739</v>
      </c>
      <c r="BO336" s="19">
        <v>1825</v>
      </c>
      <c r="BP336" s="19">
        <v>1960</v>
      </c>
      <c r="BQ336" s="19">
        <v>2149</v>
      </c>
      <c r="BR336" s="19">
        <v>2127</v>
      </c>
      <c r="BS336" s="19">
        <v>2032</v>
      </c>
      <c r="BT336" s="19">
        <v>1904</v>
      </c>
      <c r="BU336" s="19">
        <v>1915</v>
      </c>
      <c r="BV336" s="19">
        <v>1934</v>
      </c>
      <c r="BW336" s="19">
        <v>1985</v>
      </c>
      <c r="BX336" s="19">
        <v>1994</v>
      </c>
      <c r="BY336" s="19">
        <v>1861</v>
      </c>
      <c r="BZ336" s="19">
        <v>1815</v>
      </c>
      <c r="CA336" s="19">
        <v>1863</v>
      </c>
      <c r="CB336" s="19">
        <v>1948</v>
      </c>
      <c r="CC336" s="19">
        <v>2052</v>
      </c>
      <c r="CD336" s="19">
        <v>2106</v>
      </c>
      <c r="CE336" s="19">
        <v>2051</v>
      </c>
      <c r="CF336" s="19">
        <v>1920</v>
      </c>
      <c r="CG336" s="19">
        <v>1891</v>
      </c>
      <c r="CH336" s="49">
        <v>1915</v>
      </c>
      <c r="CI336" s="49">
        <v>1918</v>
      </c>
      <c r="CJ336" s="49">
        <v>1968</v>
      </c>
      <c r="CK336" s="49">
        <v>1839</v>
      </c>
      <c r="CL336" s="49">
        <v>1844</v>
      </c>
      <c r="CM336" s="49">
        <v>1876</v>
      </c>
      <c r="CN336" s="49">
        <v>1866</v>
      </c>
      <c r="CO336" s="17" t="s">
        <v>380</v>
      </c>
      <c r="CT336" t="s">
        <v>381</v>
      </c>
      <c r="CV336" t="s">
        <v>380</v>
      </c>
      <c r="CX336">
        <v>42900</v>
      </c>
      <c r="CY336">
        <v>42800</v>
      </c>
      <c r="CZ336">
        <v>43100</v>
      </c>
      <c r="DA336">
        <v>43200</v>
      </c>
      <c r="DB336">
        <v>43200</v>
      </c>
      <c r="DC336">
        <v>43700</v>
      </c>
      <c r="DD336">
        <v>44400</v>
      </c>
      <c r="DE336">
        <v>44500</v>
      </c>
      <c r="DF336">
        <v>44700</v>
      </c>
      <c r="DG336">
        <v>44400</v>
      </c>
      <c r="DH336">
        <v>44200</v>
      </c>
      <c r="DI336">
        <v>44100</v>
      </c>
      <c r="DJ336">
        <v>44700</v>
      </c>
      <c r="DK336">
        <v>44200</v>
      </c>
      <c r="DL336">
        <v>44500</v>
      </c>
      <c r="DM336">
        <v>44900</v>
      </c>
      <c r="DN336">
        <v>43900</v>
      </c>
      <c r="DO336">
        <v>44300</v>
      </c>
      <c r="DP336">
        <v>43100</v>
      </c>
      <c r="DQ336">
        <v>43100</v>
      </c>
      <c r="DR336">
        <v>43200</v>
      </c>
      <c r="DS336">
        <v>43000</v>
      </c>
      <c r="DT336">
        <v>42900</v>
      </c>
      <c r="DU336">
        <v>43400</v>
      </c>
      <c r="DV336">
        <v>43200</v>
      </c>
      <c r="DW336">
        <v>43400</v>
      </c>
      <c r="DX336">
        <v>43000</v>
      </c>
      <c r="DY336" s="19"/>
      <c r="DZ336" s="19"/>
      <c r="EA336" s="19"/>
      <c r="EB336" s="19"/>
      <c r="ED336" s="31">
        <f t="shared" si="135"/>
        <v>2.7342657342657343E-2</v>
      </c>
      <c r="EE336" s="31">
        <f t="shared" si="136"/>
        <v>2.3901869158878503E-2</v>
      </c>
      <c r="EF336" s="31">
        <f t="shared" si="137"/>
        <v>2.3921113689095129E-2</v>
      </c>
      <c r="EG336" s="31">
        <f t="shared" si="138"/>
        <v>2.3773148148148147E-2</v>
      </c>
      <c r="EH336" s="31">
        <f t="shared" si="139"/>
        <v>2.4884259259259259E-2</v>
      </c>
      <c r="EI336" s="31">
        <f t="shared" si="140"/>
        <v>2.0755148741418764E-2</v>
      </c>
      <c r="EJ336" s="31">
        <f t="shared" si="141"/>
        <v>1.9414414414414414E-2</v>
      </c>
      <c r="EK336" s="31">
        <f t="shared" si="142"/>
        <v>1.9235955056179775E-2</v>
      </c>
      <c r="EL336" s="31">
        <f t="shared" si="143"/>
        <v>1.9731543624161074E-2</v>
      </c>
      <c r="EM336" s="31">
        <f t="shared" si="144"/>
        <v>2.0157657657657656E-2</v>
      </c>
      <c r="EN336" s="31">
        <f t="shared" si="145"/>
        <v>2.3868778280542985E-2</v>
      </c>
      <c r="EO336" s="31">
        <f t="shared" si="146"/>
        <v>3.2335600907029478E-2</v>
      </c>
      <c r="EP336" s="31">
        <f t="shared" si="147"/>
        <v>4.116331096196868E-2</v>
      </c>
      <c r="EQ336" s="31">
        <f t="shared" si="148"/>
        <v>3.9457013574660631E-2</v>
      </c>
      <c r="ER336" s="31">
        <f t="shared" si="149"/>
        <v>3.9033707865168542E-2</v>
      </c>
      <c r="ES336" s="31">
        <f t="shared" si="150"/>
        <v>4.0890868596881957E-2</v>
      </c>
      <c r="ET336" s="31">
        <f t="shared" si="151"/>
        <v>4.4943052391799541E-2</v>
      </c>
      <c r="EU336" s="31">
        <f t="shared" si="152"/>
        <v>3.9638826185101582E-2</v>
      </c>
      <c r="EV336" s="31">
        <f t="shared" si="153"/>
        <v>4.1160092807424595E-2</v>
      </c>
      <c r="EW336" s="31">
        <f t="shared" si="154"/>
        <v>4.5475638051044084E-2</v>
      </c>
      <c r="EX336" s="31">
        <f t="shared" si="155"/>
        <v>4.7037037037037037E-2</v>
      </c>
      <c r="EY336" s="31">
        <f t="shared" si="156"/>
        <v>4.4976744186046511E-2</v>
      </c>
      <c r="EZ336" s="31">
        <f t="shared" si="157"/>
        <v>4.337995337995338E-2</v>
      </c>
      <c r="FA336" s="31">
        <f t="shared" si="158"/>
        <v>4.4884792626728114E-2</v>
      </c>
      <c r="FB336" s="50">
        <f t="shared" si="159"/>
        <v>4.7476851851851853E-2</v>
      </c>
      <c r="FC336" s="50">
        <f t="shared" si="160"/>
        <v>4.4124423963133638E-2</v>
      </c>
      <c r="FD336" s="50">
        <f t="shared" si="161"/>
        <v>4.2767441860465119E-2</v>
      </c>
    </row>
    <row r="337" spans="1:160" ht="15" x14ac:dyDescent="0.25">
      <c r="A337" s="17" t="s">
        <v>381</v>
      </c>
      <c r="B337" s="19">
        <v>2396</v>
      </c>
      <c r="C337" s="19">
        <v>2444</v>
      </c>
      <c r="D337" s="19">
        <v>2572</v>
      </c>
      <c r="E337" s="19">
        <v>2540</v>
      </c>
      <c r="F337" s="19">
        <v>2579</v>
      </c>
      <c r="G337" s="19">
        <v>2561</v>
      </c>
      <c r="H337" s="19">
        <v>2558</v>
      </c>
      <c r="I337" s="19">
        <v>2770</v>
      </c>
      <c r="J337" s="19">
        <v>2941</v>
      </c>
      <c r="K337" s="19">
        <v>2903</v>
      </c>
      <c r="L337" s="19">
        <v>2799</v>
      </c>
      <c r="M337" s="19">
        <v>2748</v>
      </c>
      <c r="N337" s="19">
        <v>2767</v>
      </c>
      <c r="O337" s="19">
        <v>2867</v>
      </c>
      <c r="P337" s="19">
        <v>2954</v>
      </c>
      <c r="Q337" s="19">
        <v>2881</v>
      </c>
      <c r="R337" s="19">
        <v>2880</v>
      </c>
      <c r="S337" s="19">
        <v>2815</v>
      </c>
      <c r="T337" s="19">
        <v>2859</v>
      </c>
      <c r="U337" s="19">
        <v>3057</v>
      </c>
      <c r="V337" s="19">
        <v>3107</v>
      </c>
      <c r="W337" s="19">
        <v>3078</v>
      </c>
      <c r="X337" s="19">
        <v>3026</v>
      </c>
      <c r="Y337" s="19">
        <v>2899</v>
      </c>
      <c r="Z337" s="19">
        <v>2830</v>
      </c>
      <c r="AA337" s="19">
        <v>2894</v>
      </c>
      <c r="AB337" s="19">
        <v>2959</v>
      </c>
      <c r="AC337" s="19">
        <v>2877</v>
      </c>
      <c r="AD337" s="19">
        <v>2814</v>
      </c>
      <c r="AE337" s="19">
        <v>2803</v>
      </c>
      <c r="AF337" s="19">
        <v>2809</v>
      </c>
      <c r="AG337" s="19">
        <v>2985</v>
      </c>
      <c r="AH337" s="19">
        <v>3056</v>
      </c>
      <c r="AI337" s="19">
        <v>3020</v>
      </c>
      <c r="AJ337" s="19">
        <v>3017</v>
      </c>
      <c r="AK337" s="19">
        <v>3055</v>
      </c>
      <c r="AL337" s="19">
        <v>3078</v>
      </c>
      <c r="AM337" s="19">
        <v>3278</v>
      </c>
      <c r="AN337" s="19">
        <v>3441</v>
      </c>
      <c r="AO337" s="19">
        <v>3563</v>
      </c>
      <c r="AP337" s="19">
        <v>3700</v>
      </c>
      <c r="AQ337" s="19">
        <v>4130</v>
      </c>
      <c r="AR337" s="19">
        <v>4387</v>
      </c>
      <c r="AS337" s="19">
        <v>5018</v>
      </c>
      <c r="AT337" s="19">
        <v>5800</v>
      </c>
      <c r="AU337" s="19">
        <v>6094</v>
      </c>
      <c r="AV337" s="19">
        <v>6297</v>
      </c>
      <c r="AW337" s="19">
        <v>6311</v>
      </c>
      <c r="AX337" s="19">
        <v>6367</v>
      </c>
      <c r="AY337" s="19">
        <v>6480</v>
      </c>
      <c r="AZ337" s="19">
        <v>6616</v>
      </c>
      <c r="BA337" s="19">
        <v>6582</v>
      </c>
      <c r="BB337" s="19">
        <v>6562</v>
      </c>
      <c r="BC337" s="19">
        <v>6497</v>
      </c>
      <c r="BD337" s="19">
        <v>6297</v>
      </c>
      <c r="BE337" s="19">
        <v>6810</v>
      </c>
      <c r="BF337" s="19">
        <v>6821</v>
      </c>
      <c r="BG337" s="19">
        <v>6584</v>
      </c>
      <c r="BH337" s="19">
        <v>6358</v>
      </c>
      <c r="BI337" s="19">
        <v>6158</v>
      </c>
      <c r="BJ337" s="19">
        <v>5913</v>
      </c>
      <c r="BK337" s="19">
        <v>5871</v>
      </c>
      <c r="BL337" s="19">
        <v>5833</v>
      </c>
      <c r="BM337" s="19">
        <v>5725</v>
      </c>
      <c r="BN337" s="19">
        <v>5487</v>
      </c>
      <c r="BO337" s="19">
        <v>5450</v>
      </c>
      <c r="BP337" s="19">
        <v>5353</v>
      </c>
      <c r="BQ337" s="19">
        <v>5767</v>
      </c>
      <c r="BR337" s="19">
        <v>5865</v>
      </c>
      <c r="BS337" s="19">
        <v>5684</v>
      </c>
      <c r="BT337" s="19">
        <v>5692</v>
      </c>
      <c r="BU337" s="19">
        <v>5667</v>
      </c>
      <c r="BV337" s="19">
        <v>5566</v>
      </c>
      <c r="BW337" s="19">
        <v>5900</v>
      </c>
      <c r="BX337" s="19">
        <v>6009</v>
      </c>
      <c r="BY337" s="19">
        <v>6090</v>
      </c>
      <c r="BZ337" s="19">
        <v>6083</v>
      </c>
      <c r="CA337" s="19">
        <v>6036</v>
      </c>
      <c r="CB337" s="19">
        <v>6032</v>
      </c>
      <c r="CC337" s="19">
        <v>6400</v>
      </c>
      <c r="CD337" s="19">
        <v>6450</v>
      </c>
      <c r="CE337" s="19">
        <v>6325</v>
      </c>
      <c r="CF337" s="19">
        <v>6209</v>
      </c>
      <c r="CG337" s="19">
        <v>6124</v>
      </c>
      <c r="CH337" s="49">
        <v>6022</v>
      </c>
      <c r="CI337" s="49">
        <v>6018</v>
      </c>
      <c r="CJ337" s="49">
        <v>6032</v>
      </c>
      <c r="CK337" s="49">
        <v>5990</v>
      </c>
      <c r="CL337" s="49">
        <v>5976</v>
      </c>
      <c r="CM337" s="49">
        <v>5930</v>
      </c>
      <c r="CN337" s="49">
        <v>5727</v>
      </c>
      <c r="CO337" s="17" t="s">
        <v>381</v>
      </c>
      <c r="CT337" t="s">
        <v>382</v>
      </c>
      <c r="CV337" t="s">
        <v>381</v>
      </c>
      <c r="CX337">
        <v>144500</v>
      </c>
      <c r="CY337">
        <v>147400</v>
      </c>
      <c r="CZ337">
        <v>146400</v>
      </c>
      <c r="DA337">
        <v>146000</v>
      </c>
      <c r="DB337">
        <v>146700</v>
      </c>
      <c r="DC337">
        <v>145100</v>
      </c>
      <c r="DD337">
        <v>144400</v>
      </c>
      <c r="DE337">
        <v>144700</v>
      </c>
      <c r="DF337">
        <v>144700</v>
      </c>
      <c r="DG337">
        <v>141000</v>
      </c>
      <c r="DH337">
        <v>140400</v>
      </c>
      <c r="DI337">
        <v>141700</v>
      </c>
      <c r="DJ337">
        <v>139800</v>
      </c>
      <c r="DK337">
        <v>142700</v>
      </c>
      <c r="DL337">
        <v>143300</v>
      </c>
      <c r="DM337">
        <v>142100</v>
      </c>
      <c r="DN337">
        <v>142500</v>
      </c>
      <c r="DO337">
        <v>142800</v>
      </c>
      <c r="DP337">
        <v>142300</v>
      </c>
      <c r="DQ337">
        <v>142800</v>
      </c>
      <c r="DR337">
        <v>143900</v>
      </c>
      <c r="DS337">
        <v>141900</v>
      </c>
      <c r="DT337">
        <v>141900</v>
      </c>
      <c r="DU337">
        <v>139600</v>
      </c>
      <c r="DV337">
        <v>138700</v>
      </c>
      <c r="DW337">
        <v>138900</v>
      </c>
      <c r="DX337">
        <v>138000</v>
      </c>
      <c r="DY337" s="19"/>
      <c r="DZ337" s="19"/>
      <c r="EA337" s="19"/>
      <c r="EB337" s="19"/>
      <c r="ED337" s="31">
        <f t="shared" si="135"/>
        <v>2.0089965397923876E-2</v>
      </c>
      <c r="EE337" s="31">
        <f t="shared" si="136"/>
        <v>1.8772048846675712E-2</v>
      </c>
      <c r="EF337" s="31">
        <f t="shared" si="137"/>
        <v>1.9678961748633879E-2</v>
      </c>
      <c r="EG337" s="31">
        <f t="shared" si="138"/>
        <v>1.9582191780821916E-2</v>
      </c>
      <c r="EH337" s="31">
        <f t="shared" si="139"/>
        <v>2.0981595092024539E-2</v>
      </c>
      <c r="EI337" s="31">
        <f t="shared" si="140"/>
        <v>1.9503790489317711E-2</v>
      </c>
      <c r="EJ337" s="31">
        <f t="shared" si="141"/>
        <v>1.992382271468144E-2</v>
      </c>
      <c r="EK337" s="31">
        <f t="shared" si="142"/>
        <v>1.9412577747062888E-2</v>
      </c>
      <c r="EL337" s="31">
        <f t="shared" si="143"/>
        <v>2.0870767104353836E-2</v>
      </c>
      <c r="EM337" s="31">
        <f t="shared" si="144"/>
        <v>2.1829787234042553E-2</v>
      </c>
      <c r="EN337" s="31">
        <f t="shared" si="145"/>
        <v>2.5377492877492878E-2</v>
      </c>
      <c r="EO337" s="31">
        <f t="shared" si="146"/>
        <v>3.0959774170783345E-2</v>
      </c>
      <c r="EP337" s="31">
        <f t="shared" si="147"/>
        <v>4.3590844062947068E-2</v>
      </c>
      <c r="EQ337" s="31">
        <f t="shared" si="148"/>
        <v>4.4618079887876666E-2</v>
      </c>
      <c r="ER337" s="31">
        <f t="shared" si="149"/>
        <v>4.5931612002791347E-2</v>
      </c>
      <c r="ES337" s="31">
        <f t="shared" si="150"/>
        <v>4.4313863476425054E-2</v>
      </c>
      <c r="ET337" s="31">
        <f t="shared" si="151"/>
        <v>4.6203508771929823E-2</v>
      </c>
      <c r="EU337" s="31">
        <f t="shared" si="152"/>
        <v>4.1407563025210085E-2</v>
      </c>
      <c r="EV337" s="31">
        <f t="shared" si="153"/>
        <v>4.0231904427266339E-2</v>
      </c>
      <c r="EW337" s="31">
        <f t="shared" si="154"/>
        <v>3.7485994397759105E-2</v>
      </c>
      <c r="EX337" s="31">
        <f t="shared" si="155"/>
        <v>3.9499652536483666E-2</v>
      </c>
      <c r="EY337" s="31">
        <f t="shared" si="156"/>
        <v>3.9224806201550388E-2</v>
      </c>
      <c r="EZ337" s="31">
        <f t="shared" si="157"/>
        <v>4.2917547568710357E-2</v>
      </c>
      <c r="FA337" s="31">
        <f t="shared" si="158"/>
        <v>4.3209169054441263E-2</v>
      </c>
      <c r="FB337" s="50">
        <f t="shared" si="159"/>
        <v>4.5602018745493869E-2</v>
      </c>
      <c r="FC337" s="50">
        <f t="shared" si="160"/>
        <v>4.3354931605471561E-2</v>
      </c>
      <c r="FD337" s="50">
        <f t="shared" si="161"/>
        <v>4.3405797101449275E-2</v>
      </c>
    </row>
    <row r="338" spans="1:160" ht="15" x14ac:dyDescent="0.25">
      <c r="A338" s="17" t="s">
        <v>382</v>
      </c>
      <c r="B338" s="19">
        <v>3238</v>
      </c>
      <c r="C338" s="19">
        <v>3259</v>
      </c>
      <c r="D338" s="19">
        <v>3324</v>
      </c>
      <c r="E338" s="19">
        <v>3237</v>
      </c>
      <c r="F338" s="19">
        <v>3245</v>
      </c>
      <c r="G338" s="19">
        <v>3348</v>
      </c>
      <c r="H338" s="19">
        <v>3448</v>
      </c>
      <c r="I338" s="19">
        <v>3768</v>
      </c>
      <c r="J338" s="19">
        <v>3960</v>
      </c>
      <c r="K338" s="19">
        <v>3930</v>
      </c>
      <c r="L338" s="19">
        <v>3809</v>
      </c>
      <c r="M338" s="19">
        <v>3769</v>
      </c>
      <c r="N338" s="19">
        <v>3789</v>
      </c>
      <c r="O338" s="19">
        <v>3880</v>
      </c>
      <c r="P338" s="19">
        <v>3815</v>
      </c>
      <c r="Q338" s="19">
        <v>3837</v>
      </c>
      <c r="R338" s="19">
        <v>3811</v>
      </c>
      <c r="S338" s="19">
        <v>3833</v>
      </c>
      <c r="T338" s="19">
        <v>3930</v>
      </c>
      <c r="U338" s="19">
        <v>4167</v>
      </c>
      <c r="V338" s="19">
        <v>4235</v>
      </c>
      <c r="W338" s="19">
        <v>4074</v>
      </c>
      <c r="X338" s="19">
        <v>3848</v>
      </c>
      <c r="Y338" s="19">
        <v>3615</v>
      </c>
      <c r="Z338" s="19">
        <v>3512</v>
      </c>
      <c r="AA338" s="19">
        <v>3614</v>
      </c>
      <c r="AB338" s="19">
        <v>3658</v>
      </c>
      <c r="AC338" s="19">
        <v>3534</v>
      </c>
      <c r="AD338" s="19">
        <v>3494</v>
      </c>
      <c r="AE338" s="19">
        <v>3432</v>
      </c>
      <c r="AF338" s="19">
        <v>3544</v>
      </c>
      <c r="AG338" s="19">
        <v>3708</v>
      </c>
      <c r="AH338" s="19">
        <v>3819</v>
      </c>
      <c r="AI338" s="19">
        <v>3726</v>
      </c>
      <c r="AJ338" s="19">
        <v>3669</v>
      </c>
      <c r="AK338" s="19">
        <v>3620</v>
      </c>
      <c r="AL338" s="19">
        <v>3626</v>
      </c>
      <c r="AM338" s="19">
        <v>3787</v>
      </c>
      <c r="AN338" s="19">
        <v>4024</v>
      </c>
      <c r="AO338" s="19">
        <v>4082</v>
      </c>
      <c r="AP338" s="19">
        <v>4286</v>
      </c>
      <c r="AQ338" s="19">
        <v>4492</v>
      </c>
      <c r="AR338" s="19">
        <v>4838</v>
      </c>
      <c r="AS338" s="19">
        <v>5537</v>
      </c>
      <c r="AT338" s="19">
        <v>6072</v>
      </c>
      <c r="AU338" s="19">
        <v>6155</v>
      </c>
      <c r="AV338" s="19">
        <v>6208</v>
      </c>
      <c r="AW338" s="19">
        <v>6211</v>
      </c>
      <c r="AX338" s="19">
        <v>6247</v>
      </c>
      <c r="AY338" s="19">
        <v>6286</v>
      </c>
      <c r="AZ338" s="19">
        <v>6627</v>
      </c>
      <c r="BA338" s="19">
        <v>6657</v>
      </c>
      <c r="BB338" s="19">
        <v>6700</v>
      </c>
      <c r="BC338" s="19">
        <v>6685</v>
      </c>
      <c r="BD338" s="19">
        <v>6796</v>
      </c>
      <c r="BE338" s="19">
        <v>7116</v>
      </c>
      <c r="BF338" s="19">
        <v>6973</v>
      </c>
      <c r="BG338" s="19">
        <v>6692</v>
      </c>
      <c r="BH338" s="19">
        <v>6405</v>
      </c>
      <c r="BI338" s="19">
        <v>6180</v>
      </c>
      <c r="BJ338" s="19">
        <v>6022</v>
      </c>
      <c r="BK338" s="19">
        <v>5995</v>
      </c>
      <c r="BL338" s="19">
        <v>6087</v>
      </c>
      <c r="BM338" s="19">
        <v>6137</v>
      </c>
      <c r="BN338" s="19">
        <v>6158</v>
      </c>
      <c r="BO338" s="19">
        <v>6151</v>
      </c>
      <c r="BP338" s="19">
        <v>6223</v>
      </c>
      <c r="BQ338" s="19">
        <v>6543</v>
      </c>
      <c r="BR338" s="19">
        <v>6596</v>
      </c>
      <c r="BS338" s="19">
        <v>6608</v>
      </c>
      <c r="BT338" s="19">
        <v>6634</v>
      </c>
      <c r="BU338" s="19">
        <v>6491</v>
      </c>
      <c r="BV338" s="19">
        <v>6469</v>
      </c>
      <c r="BW338" s="19">
        <v>6467</v>
      </c>
      <c r="BX338" s="19">
        <v>6634</v>
      </c>
      <c r="BY338" s="19">
        <v>6687</v>
      </c>
      <c r="BZ338" s="19">
        <v>6621</v>
      </c>
      <c r="CA338" s="19">
        <v>6588</v>
      </c>
      <c r="CB338" s="19">
        <v>6786</v>
      </c>
      <c r="CC338" s="19">
        <v>7227</v>
      </c>
      <c r="CD338" s="19">
        <v>7338</v>
      </c>
      <c r="CE338" s="19">
        <v>7320</v>
      </c>
      <c r="CF338" s="19">
        <v>7261</v>
      </c>
      <c r="CG338" s="19">
        <v>7155</v>
      </c>
      <c r="CH338" s="49">
        <v>7121</v>
      </c>
      <c r="CI338" s="49">
        <v>7158</v>
      </c>
      <c r="CJ338" s="49">
        <v>7244</v>
      </c>
      <c r="CK338" s="49">
        <v>7282</v>
      </c>
      <c r="CL338" s="49">
        <v>7265</v>
      </c>
      <c r="CM338" s="49">
        <v>7166</v>
      </c>
      <c r="CN338" s="49">
        <v>7124</v>
      </c>
      <c r="CO338" s="17" t="s">
        <v>382</v>
      </c>
      <c r="CT338" t="s">
        <v>383</v>
      </c>
      <c r="CV338" t="s">
        <v>382</v>
      </c>
      <c r="CX338">
        <v>91400</v>
      </c>
      <c r="CY338">
        <v>91000</v>
      </c>
      <c r="CZ338">
        <v>90800</v>
      </c>
      <c r="DA338">
        <v>90700</v>
      </c>
      <c r="DB338">
        <v>91200</v>
      </c>
      <c r="DC338">
        <v>91500</v>
      </c>
      <c r="DD338">
        <v>91400</v>
      </c>
      <c r="DE338">
        <v>90800</v>
      </c>
      <c r="DF338">
        <v>92300</v>
      </c>
      <c r="DG338">
        <v>88300</v>
      </c>
      <c r="DH338">
        <v>89900</v>
      </c>
      <c r="DI338">
        <v>90500</v>
      </c>
      <c r="DJ338">
        <v>90900</v>
      </c>
      <c r="DK338">
        <v>93200</v>
      </c>
      <c r="DL338">
        <v>94100</v>
      </c>
      <c r="DM338">
        <v>93200</v>
      </c>
      <c r="DN338">
        <v>95100</v>
      </c>
      <c r="DO338">
        <v>94700</v>
      </c>
      <c r="DP338">
        <v>95500</v>
      </c>
      <c r="DQ338">
        <v>95300</v>
      </c>
      <c r="DR338">
        <v>96300</v>
      </c>
      <c r="DS338">
        <v>94600</v>
      </c>
      <c r="DT338">
        <v>95200</v>
      </c>
      <c r="DU338">
        <v>96400</v>
      </c>
      <c r="DV338">
        <v>94500</v>
      </c>
      <c r="DW338">
        <v>96000</v>
      </c>
      <c r="DX338">
        <v>94900</v>
      </c>
      <c r="DY338" s="19"/>
      <c r="DZ338" s="19"/>
      <c r="EA338" s="19"/>
      <c r="EB338" s="19"/>
      <c r="ED338" s="31">
        <f t="shared" si="135"/>
        <v>4.2997811816192562E-2</v>
      </c>
      <c r="EE338" s="31">
        <f t="shared" si="136"/>
        <v>4.1637362637362639E-2</v>
      </c>
      <c r="EF338" s="31">
        <f t="shared" si="137"/>
        <v>4.2257709251101325E-2</v>
      </c>
      <c r="EG338" s="31">
        <f t="shared" si="138"/>
        <v>4.3329658213891953E-2</v>
      </c>
      <c r="EH338" s="31">
        <f t="shared" si="139"/>
        <v>4.4671052631578945E-2</v>
      </c>
      <c r="EI338" s="31">
        <f t="shared" si="140"/>
        <v>3.8382513661202183E-2</v>
      </c>
      <c r="EJ338" s="31">
        <f t="shared" si="141"/>
        <v>3.8665207877461708E-2</v>
      </c>
      <c r="EK338" s="31">
        <f t="shared" si="142"/>
        <v>3.9030837004405287E-2</v>
      </c>
      <c r="EL338" s="31">
        <f t="shared" si="143"/>
        <v>4.0368364030335863E-2</v>
      </c>
      <c r="EM338" s="31">
        <f t="shared" si="144"/>
        <v>4.1064552661381655E-2</v>
      </c>
      <c r="EN338" s="31">
        <f t="shared" si="145"/>
        <v>4.5406006674082316E-2</v>
      </c>
      <c r="EO338" s="31">
        <f t="shared" si="146"/>
        <v>5.34585635359116E-2</v>
      </c>
      <c r="EP338" s="31">
        <f t="shared" si="147"/>
        <v>6.7711771177117713E-2</v>
      </c>
      <c r="EQ338" s="31">
        <f t="shared" si="148"/>
        <v>6.7027896995708158E-2</v>
      </c>
      <c r="ER338" s="31">
        <f t="shared" si="149"/>
        <v>7.0743889479277358E-2</v>
      </c>
      <c r="ES338" s="31">
        <f t="shared" si="150"/>
        <v>7.2918454935622323E-2</v>
      </c>
      <c r="ET338" s="31">
        <f t="shared" si="151"/>
        <v>7.036803364879074E-2</v>
      </c>
      <c r="EU338" s="31">
        <f t="shared" si="152"/>
        <v>6.3590285110876457E-2</v>
      </c>
      <c r="EV338" s="31">
        <f t="shared" si="153"/>
        <v>6.4261780104712035E-2</v>
      </c>
      <c r="EW338" s="31">
        <f t="shared" si="154"/>
        <v>6.5299055613850993E-2</v>
      </c>
      <c r="EX338" s="31">
        <f t="shared" si="155"/>
        <v>6.8618899273104883E-2</v>
      </c>
      <c r="EY338" s="31">
        <f t="shared" si="156"/>
        <v>6.838266384778012E-2</v>
      </c>
      <c r="EZ338" s="31">
        <f t="shared" si="157"/>
        <v>7.0241596638655465E-2</v>
      </c>
      <c r="FA338" s="31">
        <f t="shared" si="158"/>
        <v>7.0394190871369292E-2</v>
      </c>
      <c r="FB338" s="50">
        <f t="shared" si="159"/>
        <v>7.7460317460317465E-2</v>
      </c>
      <c r="FC338" s="50">
        <f t="shared" si="160"/>
        <v>7.4177083333333338E-2</v>
      </c>
      <c r="FD338" s="50">
        <f t="shared" si="161"/>
        <v>7.6733403582718657E-2</v>
      </c>
    </row>
    <row r="339" spans="1:160" ht="15" x14ac:dyDescent="0.25">
      <c r="A339" s="17" t="s">
        <v>383</v>
      </c>
      <c r="B339" s="19">
        <v>4070</v>
      </c>
      <c r="C339" s="19">
        <v>4259</v>
      </c>
      <c r="D339" s="19">
        <v>4454</v>
      </c>
      <c r="E339" s="19">
        <v>4506</v>
      </c>
      <c r="F339" s="19">
        <v>4420</v>
      </c>
      <c r="G339" s="19">
        <v>4383</v>
      </c>
      <c r="H339" s="19">
        <v>4532</v>
      </c>
      <c r="I339" s="19">
        <v>4923</v>
      </c>
      <c r="J339" s="19">
        <v>4983</v>
      </c>
      <c r="K339" s="19">
        <v>5208</v>
      </c>
      <c r="L339" s="19">
        <v>5042</v>
      </c>
      <c r="M339" s="19">
        <v>5078</v>
      </c>
      <c r="N339" s="19">
        <v>4919</v>
      </c>
      <c r="O339" s="19">
        <v>5048</v>
      </c>
      <c r="P339" s="19">
        <v>4877</v>
      </c>
      <c r="Q339" s="19">
        <v>4727</v>
      </c>
      <c r="R339" s="19">
        <v>4605</v>
      </c>
      <c r="S339" s="19">
        <v>4571</v>
      </c>
      <c r="T339" s="19">
        <v>4729</v>
      </c>
      <c r="U339" s="19">
        <v>5111</v>
      </c>
      <c r="V339" s="19">
        <v>5221</v>
      </c>
      <c r="W339" s="19">
        <v>5164</v>
      </c>
      <c r="X339" s="19">
        <v>4845</v>
      </c>
      <c r="Y339" s="19">
        <v>4669</v>
      </c>
      <c r="Z339" s="19">
        <v>4529</v>
      </c>
      <c r="AA339" s="19">
        <v>4570</v>
      </c>
      <c r="AB339" s="19">
        <v>4611</v>
      </c>
      <c r="AC339" s="19">
        <v>4380</v>
      </c>
      <c r="AD339" s="19">
        <v>4249</v>
      </c>
      <c r="AE339" s="19">
        <v>4152</v>
      </c>
      <c r="AF339" s="19">
        <v>4242</v>
      </c>
      <c r="AG339" s="19">
        <v>4617</v>
      </c>
      <c r="AH339" s="19">
        <v>4862</v>
      </c>
      <c r="AI339" s="19">
        <v>5015</v>
      </c>
      <c r="AJ339" s="19">
        <v>5034</v>
      </c>
      <c r="AK339" s="19">
        <v>4930</v>
      </c>
      <c r="AL339" s="19">
        <v>4826</v>
      </c>
      <c r="AM339" s="19">
        <v>4992</v>
      </c>
      <c r="AN339" s="19">
        <v>5211</v>
      </c>
      <c r="AO339" s="19">
        <v>5253</v>
      </c>
      <c r="AP339" s="19">
        <v>5376</v>
      </c>
      <c r="AQ339" s="19">
        <v>5806</v>
      </c>
      <c r="AR339" s="19">
        <v>6534</v>
      </c>
      <c r="AS339" s="19">
        <v>7435</v>
      </c>
      <c r="AT339" s="19">
        <v>8758</v>
      </c>
      <c r="AU339" s="19">
        <v>8901</v>
      </c>
      <c r="AV339" s="19">
        <v>9428</v>
      </c>
      <c r="AW339" s="19">
        <v>8981</v>
      </c>
      <c r="AX339" s="19">
        <v>8843</v>
      </c>
      <c r="AY339" s="19">
        <v>8778</v>
      </c>
      <c r="AZ339" s="19">
        <v>8872</v>
      </c>
      <c r="BA339" s="19">
        <v>8842</v>
      </c>
      <c r="BB339" s="19">
        <v>8738</v>
      </c>
      <c r="BC339" s="19">
        <v>8576</v>
      </c>
      <c r="BD339" s="19">
        <v>8506</v>
      </c>
      <c r="BE339" s="19">
        <v>9056</v>
      </c>
      <c r="BF339" s="19">
        <v>8995</v>
      </c>
      <c r="BG339" s="19">
        <v>8691</v>
      </c>
      <c r="BH339" s="19">
        <v>8370</v>
      </c>
      <c r="BI339" s="19">
        <v>7824</v>
      </c>
      <c r="BJ339" s="19">
        <v>7481</v>
      </c>
      <c r="BK339" s="19">
        <v>7355</v>
      </c>
      <c r="BL339" s="19">
        <v>7408</v>
      </c>
      <c r="BM339" s="19">
        <v>7331</v>
      </c>
      <c r="BN339" s="19">
        <v>7073</v>
      </c>
      <c r="BO339" s="19">
        <v>7047</v>
      </c>
      <c r="BP339" s="19">
        <v>7174</v>
      </c>
      <c r="BQ339" s="19">
        <v>7960</v>
      </c>
      <c r="BR339" s="19">
        <v>8166</v>
      </c>
      <c r="BS339" s="19">
        <v>8046</v>
      </c>
      <c r="BT339" s="19">
        <v>8035</v>
      </c>
      <c r="BU339" s="19">
        <v>7806</v>
      </c>
      <c r="BV339" s="19">
        <v>7622</v>
      </c>
      <c r="BW339" s="19">
        <v>7756</v>
      </c>
      <c r="BX339" s="19">
        <v>7879</v>
      </c>
      <c r="BY339" s="19">
        <v>7887</v>
      </c>
      <c r="BZ339" s="19">
        <v>7892</v>
      </c>
      <c r="CA339" s="19">
        <v>7890</v>
      </c>
      <c r="CB339" s="19">
        <v>8059</v>
      </c>
      <c r="CC339" s="19">
        <v>8721</v>
      </c>
      <c r="CD339" s="19">
        <v>8841</v>
      </c>
      <c r="CE339" s="19">
        <v>8685</v>
      </c>
      <c r="CF339" s="19">
        <v>8368</v>
      </c>
      <c r="CG339" s="19">
        <v>8164</v>
      </c>
      <c r="CH339" s="49">
        <v>8110</v>
      </c>
      <c r="CI339" s="49">
        <v>8043</v>
      </c>
      <c r="CJ339" s="49">
        <v>8099</v>
      </c>
      <c r="CK339" s="49">
        <v>7899</v>
      </c>
      <c r="CL339" s="49">
        <v>7783</v>
      </c>
      <c r="CM339" s="49">
        <v>7776</v>
      </c>
      <c r="CN339" s="49">
        <v>7813</v>
      </c>
      <c r="CO339" s="17" t="s">
        <v>383</v>
      </c>
      <c r="CT339" t="s">
        <v>384</v>
      </c>
      <c r="CV339" t="s">
        <v>383</v>
      </c>
      <c r="CX339">
        <v>108300</v>
      </c>
      <c r="CY339">
        <v>111300</v>
      </c>
      <c r="CZ339">
        <v>110500</v>
      </c>
      <c r="DA339">
        <v>110300</v>
      </c>
      <c r="DB339">
        <v>112400</v>
      </c>
      <c r="DC339">
        <v>111600</v>
      </c>
      <c r="DD339">
        <v>110800</v>
      </c>
      <c r="DE339">
        <v>112700</v>
      </c>
      <c r="DF339">
        <v>110300</v>
      </c>
      <c r="DG339">
        <v>111200</v>
      </c>
      <c r="DH339">
        <v>111700</v>
      </c>
      <c r="DI339">
        <v>112100</v>
      </c>
      <c r="DJ339">
        <v>115500</v>
      </c>
      <c r="DK339">
        <v>113400</v>
      </c>
      <c r="DL339">
        <v>113900</v>
      </c>
      <c r="DM339">
        <v>112200</v>
      </c>
      <c r="DN339">
        <v>111900</v>
      </c>
      <c r="DO339">
        <v>112100</v>
      </c>
      <c r="DP339">
        <v>110700</v>
      </c>
      <c r="DQ339">
        <v>111600</v>
      </c>
      <c r="DR339">
        <v>111800</v>
      </c>
      <c r="DS339">
        <v>113300</v>
      </c>
      <c r="DT339">
        <v>114400</v>
      </c>
      <c r="DU339">
        <v>113700</v>
      </c>
      <c r="DV339">
        <v>113300</v>
      </c>
      <c r="DW339">
        <v>108200</v>
      </c>
      <c r="DX339">
        <v>107700</v>
      </c>
      <c r="DY339" s="19"/>
      <c r="DZ339" s="19"/>
      <c r="EA339" s="19"/>
      <c r="EB339" s="19"/>
      <c r="ED339" s="31">
        <f t="shared" si="135"/>
        <v>4.8088642659279777E-2</v>
      </c>
      <c r="EE339" s="31">
        <f t="shared" si="136"/>
        <v>4.4195867026055706E-2</v>
      </c>
      <c r="EF339" s="31">
        <f t="shared" si="137"/>
        <v>4.2778280542986429E-2</v>
      </c>
      <c r="EG339" s="31">
        <f t="shared" si="138"/>
        <v>4.2873980054397097E-2</v>
      </c>
      <c r="EH339" s="31">
        <f t="shared" si="139"/>
        <v>4.5943060498220639E-2</v>
      </c>
      <c r="EI339" s="31">
        <f t="shared" si="140"/>
        <v>4.0582437275985664E-2</v>
      </c>
      <c r="EJ339" s="31">
        <f t="shared" si="141"/>
        <v>3.9530685920577617E-2</v>
      </c>
      <c r="EK339" s="31">
        <f t="shared" si="142"/>
        <v>3.7639751552795031E-2</v>
      </c>
      <c r="EL339" s="31">
        <f t="shared" si="143"/>
        <v>4.5466908431550317E-2</v>
      </c>
      <c r="EM339" s="31">
        <f t="shared" si="144"/>
        <v>4.3399280575539566E-2</v>
      </c>
      <c r="EN339" s="31">
        <f t="shared" si="145"/>
        <v>4.702775290957923E-2</v>
      </c>
      <c r="EO339" s="31">
        <f t="shared" si="146"/>
        <v>5.8287243532560214E-2</v>
      </c>
      <c r="EP339" s="31">
        <f t="shared" si="147"/>
        <v>7.7064935064935058E-2</v>
      </c>
      <c r="EQ339" s="31">
        <f t="shared" si="148"/>
        <v>7.7980599647266308E-2</v>
      </c>
      <c r="ER339" s="31">
        <f t="shared" si="149"/>
        <v>7.7629499561018431E-2</v>
      </c>
      <c r="ES339" s="31">
        <f t="shared" si="150"/>
        <v>7.581105169340463E-2</v>
      </c>
      <c r="ET339" s="31">
        <f t="shared" si="151"/>
        <v>7.7667560321715817E-2</v>
      </c>
      <c r="EU339" s="31">
        <f t="shared" si="152"/>
        <v>6.6735057983942914E-2</v>
      </c>
      <c r="EV339" s="31">
        <f t="shared" si="153"/>
        <v>6.6224028906955737E-2</v>
      </c>
      <c r="EW339" s="31">
        <f t="shared" si="154"/>
        <v>6.4283154121863806E-2</v>
      </c>
      <c r="EX339" s="31">
        <f t="shared" si="155"/>
        <v>7.196779964221825E-2</v>
      </c>
      <c r="EY339" s="31">
        <f t="shared" si="156"/>
        <v>6.7272727272727276E-2</v>
      </c>
      <c r="EZ339" s="31">
        <f t="shared" si="157"/>
        <v>6.8942307692307692E-2</v>
      </c>
      <c r="FA339" s="31">
        <f t="shared" si="158"/>
        <v>7.087950747581355E-2</v>
      </c>
      <c r="FB339" s="50">
        <f t="shared" si="159"/>
        <v>7.6654898499558699E-2</v>
      </c>
      <c r="FC339" s="50">
        <f t="shared" si="160"/>
        <v>7.4953789279112754E-2</v>
      </c>
      <c r="FD339" s="50">
        <f t="shared" si="161"/>
        <v>7.334261838440112E-2</v>
      </c>
    </row>
    <row r="340" spans="1:160" ht="15" x14ac:dyDescent="0.25">
      <c r="A340" s="17" t="s">
        <v>384</v>
      </c>
      <c r="B340" s="19">
        <v>700</v>
      </c>
      <c r="C340" s="19">
        <v>689</v>
      </c>
      <c r="D340" s="19">
        <v>724</v>
      </c>
      <c r="E340" s="19">
        <v>744</v>
      </c>
      <c r="F340" s="19">
        <v>746</v>
      </c>
      <c r="G340" s="19">
        <v>747</v>
      </c>
      <c r="H340" s="19">
        <v>777</v>
      </c>
      <c r="I340" s="19">
        <v>864</v>
      </c>
      <c r="J340" s="19">
        <v>915</v>
      </c>
      <c r="K340" s="19">
        <v>929</v>
      </c>
      <c r="L340" s="19">
        <v>936</v>
      </c>
      <c r="M340" s="19">
        <v>879</v>
      </c>
      <c r="N340" s="19">
        <v>865</v>
      </c>
      <c r="O340" s="19">
        <v>862</v>
      </c>
      <c r="P340" s="19">
        <v>897</v>
      </c>
      <c r="Q340" s="19">
        <v>866</v>
      </c>
      <c r="R340" s="19">
        <v>871</v>
      </c>
      <c r="S340" s="19">
        <v>866</v>
      </c>
      <c r="T340" s="19">
        <v>892</v>
      </c>
      <c r="U340" s="19">
        <v>948</v>
      </c>
      <c r="V340" s="19">
        <v>953</v>
      </c>
      <c r="W340" s="19">
        <v>923</v>
      </c>
      <c r="X340" s="19">
        <v>900</v>
      </c>
      <c r="Y340" s="19">
        <v>868</v>
      </c>
      <c r="Z340" s="19">
        <v>845</v>
      </c>
      <c r="AA340" s="19">
        <v>841</v>
      </c>
      <c r="AB340" s="19">
        <v>827</v>
      </c>
      <c r="AC340" s="19">
        <v>798</v>
      </c>
      <c r="AD340" s="19">
        <v>772</v>
      </c>
      <c r="AE340" s="19">
        <v>722</v>
      </c>
      <c r="AF340" s="19">
        <v>688</v>
      </c>
      <c r="AG340" s="19">
        <v>721</v>
      </c>
      <c r="AH340" s="19">
        <v>726</v>
      </c>
      <c r="AI340" s="19">
        <v>730</v>
      </c>
      <c r="AJ340" s="19">
        <v>729</v>
      </c>
      <c r="AK340" s="19">
        <v>704</v>
      </c>
      <c r="AL340" s="19">
        <v>691</v>
      </c>
      <c r="AM340" s="19">
        <v>748</v>
      </c>
      <c r="AN340" s="19">
        <v>774</v>
      </c>
      <c r="AO340" s="19">
        <v>792</v>
      </c>
      <c r="AP340" s="19">
        <v>813</v>
      </c>
      <c r="AQ340" s="19">
        <v>911</v>
      </c>
      <c r="AR340" s="19">
        <v>1047</v>
      </c>
      <c r="AS340" s="19">
        <v>1301</v>
      </c>
      <c r="AT340" s="19">
        <v>1606</v>
      </c>
      <c r="AU340" s="19">
        <v>1696</v>
      </c>
      <c r="AV340" s="19">
        <v>1788</v>
      </c>
      <c r="AW340" s="19">
        <v>1750</v>
      </c>
      <c r="AX340" s="19">
        <v>1687</v>
      </c>
      <c r="AY340" s="19">
        <v>1692</v>
      </c>
      <c r="AZ340" s="19">
        <v>1720</v>
      </c>
      <c r="BA340" s="19">
        <v>1711</v>
      </c>
      <c r="BB340" s="19">
        <v>1612</v>
      </c>
      <c r="BC340" s="19">
        <v>1559</v>
      </c>
      <c r="BD340" s="19">
        <v>1505</v>
      </c>
      <c r="BE340" s="19">
        <v>1599</v>
      </c>
      <c r="BF340" s="19">
        <v>1599</v>
      </c>
      <c r="BG340" s="19">
        <v>1518</v>
      </c>
      <c r="BH340" s="19">
        <v>1440</v>
      </c>
      <c r="BI340" s="19">
        <v>1299</v>
      </c>
      <c r="BJ340" s="19">
        <v>1236</v>
      </c>
      <c r="BK340" s="19">
        <v>1161</v>
      </c>
      <c r="BL340" s="19">
        <v>1156</v>
      </c>
      <c r="BM340" s="19">
        <v>1175</v>
      </c>
      <c r="BN340" s="19">
        <v>1072</v>
      </c>
      <c r="BO340" s="19">
        <v>1019</v>
      </c>
      <c r="BP340" s="19">
        <v>1022</v>
      </c>
      <c r="BQ340" s="19">
        <v>1123</v>
      </c>
      <c r="BR340" s="19">
        <v>1175</v>
      </c>
      <c r="BS340" s="19">
        <v>1146</v>
      </c>
      <c r="BT340" s="19">
        <v>1087</v>
      </c>
      <c r="BU340" s="19">
        <v>1068</v>
      </c>
      <c r="BV340" s="19">
        <v>1020</v>
      </c>
      <c r="BW340" s="19">
        <v>1069</v>
      </c>
      <c r="BX340" s="19">
        <v>1102</v>
      </c>
      <c r="BY340" s="19">
        <v>1076</v>
      </c>
      <c r="BZ340" s="19">
        <v>1080</v>
      </c>
      <c r="CA340" s="19">
        <v>1069</v>
      </c>
      <c r="CB340" s="19">
        <v>1076</v>
      </c>
      <c r="CC340" s="19">
        <v>1181</v>
      </c>
      <c r="CD340" s="19">
        <v>1192</v>
      </c>
      <c r="CE340" s="19">
        <v>1140</v>
      </c>
      <c r="CF340" s="19">
        <v>1082</v>
      </c>
      <c r="CG340" s="19">
        <v>1015</v>
      </c>
      <c r="CH340" s="49">
        <v>990</v>
      </c>
      <c r="CI340" s="49">
        <v>977</v>
      </c>
      <c r="CJ340" s="49">
        <v>1010</v>
      </c>
      <c r="CK340" s="49">
        <v>1010</v>
      </c>
      <c r="CL340" s="49">
        <v>956</v>
      </c>
      <c r="CM340" s="49">
        <v>886</v>
      </c>
      <c r="CN340" s="49">
        <v>874</v>
      </c>
      <c r="CO340" s="17" t="s">
        <v>384</v>
      </c>
      <c r="CT340" t="s">
        <v>385</v>
      </c>
      <c r="CV340" t="s">
        <v>384</v>
      </c>
      <c r="CX340">
        <v>58900</v>
      </c>
      <c r="CY340">
        <v>60400</v>
      </c>
      <c r="CZ340">
        <v>60400</v>
      </c>
      <c r="DA340">
        <v>60000</v>
      </c>
      <c r="DB340">
        <v>60900</v>
      </c>
      <c r="DC340">
        <v>59700</v>
      </c>
      <c r="DD340">
        <v>60200</v>
      </c>
      <c r="DE340">
        <v>60800</v>
      </c>
      <c r="DF340">
        <v>59700</v>
      </c>
      <c r="DG340">
        <v>59800</v>
      </c>
      <c r="DH340">
        <v>61500</v>
      </c>
      <c r="DI340">
        <v>62100</v>
      </c>
      <c r="DJ340">
        <v>61600</v>
      </c>
      <c r="DK340">
        <v>60800</v>
      </c>
      <c r="DL340">
        <v>61400</v>
      </c>
      <c r="DM340">
        <v>61100</v>
      </c>
      <c r="DN340">
        <v>62400</v>
      </c>
      <c r="DO340">
        <v>61900</v>
      </c>
      <c r="DP340">
        <v>60100</v>
      </c>
      <c r="DQ340">
        <v>57600</v>
      </c>
      <c r="DR340">
        <v>57100</v>
      </c>
      <c r="DS340">
        <v>56400</v>
      </c>
      <c r="DT340">
        <v>55300</v>
      </c>
      <c r="DU340">
        <v>57000</v>
      </c>
      <c r="DV340">
        <v>56000</v>
      </c>
      <c r="DW340">
        <v>56800</v>
      </c>
      <c r="DX340">
        <v>55500</v>
      </c>
      <c r="DY340" s="19"/>
      <c r="DZ340" s="19"/>
      <c r="EA340" s="19"/>
      <c r="EB340" s="19"/>
      <c r="ED340" s="31">
        <f t="shared" si="135"/>
        <v>1.5772495755517826E-2</v>
      </c>
      <c r="EE340" s="31">
        <f t="shared" si="136"/>
        <v>1.4321192052980132E-2</v>
      </c>
      <c r="EF340" s="31">
        <f t="shared" si="137"/>
        <v>1.4337748344370861E-2</v>
      </c>
      <c r="EG340" s="31">
        <f t="shared" si="138"/>
        <v>1.4866666666666667E-2</v>
      </c>
      <c r="EH340" s="31">
        <f t="shared" si="139"/>
        <v>1.5155993431855501E-2</v>
      </c>
      <c r="EI340" s="31">
        <f t="shared" si="140"/>
        <v>1.4154103852596314E-2</v>
      </c>
      <c r="EJ340" s="31">
        <f t="shared" si="141"/>
        <v>1.3255813953488372E-2</v>
      </c>
      <c r="EK340" s="31">
        <f t="shared" si="142"/>
        <v>1.1315789473684211E-2</v>
      </c>
      <c r="EL340" s="31">
        <f t="shared" si="143"/>
        <v>1.2227805695142379E-2</v>
      </c>
      <c r="EM340" s="31">
        <f t="shared" si="144"/>
        <v>1.1555183946488294E-2</v>
      </c>
      <c r="EN340" s="31">
        <f t="shared" si="145"/>
        <v>1.2878048780487804E-2</v>
      </c>
      <c r="EO340" s="31">
        <f t="shared" si="146"/>
        <v>1.6859903381642512E-2</v>
      </c>
      <c r="EP340" s="31">
        <f t="shared" si="147"/>
        <v>2.7532467532467533E-2</v>
      </c>
      <c r="EQ340" s="31">
        <f t="shared" si="148"/>
        <v>2.774671052631579E-2</v>
      </c>
      <c r="ER340" s="31">
        <f t="shared" si="149"/>
        <v>2.7866449511400652E-2</v>
      </c>
      <c r="ES340" s="31">
        <f t="shared" si="150"/>
        <v>2.4631751227495908E-2</v>
      </c>
      <c r="ET340" s="31">
        <f t="shared" si="151"/>
        <v>2.4326923076923076E-2</v>
      </c>
      <c r="EU340" s="31">
        <f t="shared" si="152"/>
        <v>1.9967689822294021E-2</v>
      </c>
      <c r="EV340" s="31">
        <f t="shared" si="153"/>
        <v>1.9550748752079867E-2</v>
      </c>
      <c r="EW340" s="31">
        <f t="shared" si="154"/>
        <v>1.7743055555555557E-2</v>
      </c>
      <c r="EX340" s="31">
        <f t="shared" si="155"/>
        <v>2.0070052539404554E-2</v>
      </c>
      <c r="EY340" s="31">
        <f t="shared" si="156"/>
        <v>1.8085106382978722E-2</v>
      </c>
      <c r="EZ340" s="31">
        <f t="shared" si="157"/>
        <v>1.9457504520795661E-2</v>
      </c>
      <c r="FA340" s="31">
        <f t="shared" si="158"/>
        <v>1.8877192982456142E-2</v>
      </c>
      <c r="FB340" s="50">
        <f t="shared" si="159"/>
        <v>2.0357142857142858E-2</v>
      </c>
      <c r="FC340" s="50">
        <f t="shared" si="160"/>
        <v>1.7429577464788733E-2</v>
      </c>
      <c r="FD340" s="50">
        <f t="shared" si="161"/>
        <v>1.81981981981982E-2</v>
      </c>
    </row>
    <row r="341" spans="1:160" ht="15" x14ac:dyDescent="0.25">
      <c r="A341" s="17" t="s">
        <v>385</v>
      </c>
      <c r="B341" s="19">
        <v>783</v>
      </c>
      <c r="C341" s="19">
        <v>859</v>
      </c>
      <c r="D341" s="19">
        <v>909</v>
      </c>
      <c r="E341" s="19">
        <v>855</v>
      </c>
      <c r="F341" s="19">
        <v>821</v>
      </c>
      <c r="G341" s="19">
        <v>792</v>
      </c>
      <c r="H341" s="19">
        <v>812</v>
      </c>
      <c r="I341" s="19">
        <v>952</v>
      </c>
      <c r="J341" s="19">
        <v>963</v>
      </c>
      <c r="K341" s="19">
        <v>927</v>
      </c>
      <c r="L341" s="19">
        <v>907</v>
      </c>
      <c r="M341" s="19">
        <v>886</v>
      </c>
      <c r="N341" s="19">
        <v>803</v>
      </c>
      <c r="O341" s="19">
        <v>827</v>
      </c>
      <c r="P341" s="19">
        <v>908</v>
      </c>
      <c r="Q341" s="19">
        <v>898</v>
      </c>
      <c r="R341" s="19">
        <v>825</v>
      </c>
      <c r="S341" s="19">
        <v>850</v>
      </c>
      <c r="T341" s="19">
        <v>811</v>
      </c>
      <c r="U341" s="19">
        <v>801</v>
      </c>
      <c r="V341" s="19">
        <v>760</v>
      </c>
      <c r="W341" s="19">
        <v>766</v>
      </c>
      <c r="X341" s="19">
        <v>786</v>
      </c>
      <c r="Y341" s="19">
        <v>797</v>
      </c>
      <c r="Z341" s="19">
        <v>722</v>
      </c>
      <c r="AA341" s="19">
        <v>722</v>
      </c>
      <c r="AB341" s="19">
        <v>728</v>
      </c>
      <c r="AC341" s="19">
        <v>715</v>
      </c>
      <c r="AD341" s="19">
        <v>695</v>
      </c>
      <c r="AE341" s="19">
        <v>681</v>
      </c>
      <c r="AF341" s="19">
        <v>673</v>
      </c>
      <c r="AG341" s="19">
        <v>717</v>
      </c>
      <c r="AH341" s="19">
        <v>724</v>
      </c>
      <c r="AI341" s="19">
        <v>687</v>
      </c>
      <c r="AJ341" s="19">
        <v>700</v>
      </c>
      <c r="AK341" s="19">
        <v>694</v>
      </c>
      <c r="AL341" s="19">
        <v>685</v>
      </c>
      <c r="AM341" s="19">
        <v>733</v>
      </c>
      <c r="AN341" s="19">
        <v>868</v>
      </c>
      <c r="AO341" s="19">
        <v>866</v>
      </c>
      <c r="AP341" s="19">
        <v>908</v>
      </c>
      <c r="AQ341" s="19">
        <v>1072</v>
      </c>
      <c r="AR341" s="19">
        <v>1175</v>
      </c>
      <c r="AS341" s="19">
        <v>1369</v>
      </c>
      <c r="AT341" s="19">
        <v>1697</v>
      </c>
      <c r="AU341" s="19">
        <v>1916</v>
      </c>
      <c r="AV341" s="19">
        <v>1952</v>
      </c>
      <c r="AW341" s="19">
        <v>2044</v>
      </c>
      <c r="AX341" s="19">
        <v>2062</v>
      </c>
      <c r="AY341" s="19">
        <v>2037</v>
      </c>
      <c r="AZ341" s="19">
        <v>2059</v>
      </c>
      <c r="BA341" s="19">
        <v>2040</v>
      </c>
      <c r="BB341" s="19">
        <v>1961</v>
      </c>
      <c r="BC341" s="19">
        <v>1935</v>
      </c>
      <c r="BD341" s="19">
        <v>1850</v>
      </c>
      <c r="BE341" s="19">
        <v>1951</v>
      </c>
      <c r="BF341" s="19">
        <v>1940</v>
      </c>
      <c r="BG341" s="19">
        <v>1807</v>
      </c>
      <c r="BH341" s="19">
        <v>1736</v>
      </c>
      <c r="BI341" s="19">
        <v>1635</v>
      </c>
      <c r="BJ341" s="19">
        <v>1541</v>
      </c>
      <c r="BK341" s="19">
        <v>1546</v>
      </c>
      <c r="BL341" s="19">
        <v>1558</v>
      </c>
      <c r="BM341" s="19">
        <v>1463</v>
      </c>
      <c r="BN341" s="19">
        <v>1409</v>
      </c>
      <c r="BO341" s="19">
        <v>1374</v>
      </c>
      <c r="BP341" s="19">
        <v>1357</v>
      </c>
      <c r="BQ341" s="19">
        <v>1427</v>
      </c>
      <c r="BR341" s="19">
        <v>1453</v>
      </c>
      <c r="BS341" s="19">
        <v>1427</v>
      </c>
      <c r="BT341" s="19">
        <v>1360</v>
      </c>
      <c r="BU341" s="19">
        <v>1282</v>
      </c>
      <c r="BV341" s="19">
        <v>1244</v>
      </c>
      <c r="BW341" s="19">
        <v>1380</v>
      </c>
      <c r="BX341" s="19">
        <v>1413</v>
      </c>
      <c r="BY341" s="19">
        <v>1440</v>
      </c>
      <c r="BZ341" s="19">
        <v>1347</v>
      </c>
      <c r="CA341" s="19">
        <v>1356</v>
      </c>
      <c r="CB341" s="19">
        <v>1359</v>
      </c>
      <c r="CC341" s="19">
        <v>1507</v>
      </c>
      <c r="CD341" s="19">
        <v>1538</v>
      </c>
      <c r="CE341" s="19">
        <v>1561</v>
      </c>
      <c r="CF341" s="19">
        <v>1524</v>
      </c>
      <c r="CG341" s="19">
        <v>1494</v>
      </c>
      <c r="CH341" s="49">
        <v>1459</v>
      </c>
      <c r="CI341" s="49">
        <v>1483</v>
      </c>
      <c r="CJ341" s="49">
        <v>1479</v>
      </c>
      <c r="CK341" s="49">
        <v>1463</v>
      </c>
      <c r="CL341" s="49">
        <v>1536</v>
      </c>
      <c r="CM341" s="49">
        <v>1510</v>
      </c>
      <c r="CN341" s="49">
        <v>1448</v>
      </c>
      <c r="CO341" s="17" t="s">
        <v>385</v>
      </c>
      <c r="CT341" t="s">
        <v>386</v>
      </c>
      <c r="CV341" t="s">
        <v>385</v>
      </c>
      <c r="CX341">
        <v>56500</v>
      </c>
      <c r="CY341">
        <v>54100</v>
      </c>
      <c r="CZ341">
        <v>53800</v>
      </c>
      <c r="DA341">
        <v>54100</v>
      </c>
      <c r="DB341">
        <v>54300</v>
      </c>
      <c r="DC341">
        <v>56000</v>
      </c>
      <c r="DD341">
        <v>57500</v>
      </c>
      <c r="DE341">
        <v>56700</v>
      </c>
      <c r="DF341">
        <v>58100</v>
      </c>
      <c r="DG341">
        <v>57200</v>
      </c>
      <c r="DH341">
        <v>58700</v>
      </c>
      <c r="DI341">
        <v>57700</v>
      </c>
      <c r="DJ341">
        <v>57700</v>
      </c>
      <c r="DK341">
        <v>57400</v>
      </c>
      <c r="DL341">
        <v>57000</v>
      </c>
      <c r="DM341">
        <v>56900</v>
      </c>
      <c r="DN341">
        <v>57600</v>
      </c>
      <c r="DO341">
        <v>56500</v>
      </c>
      <c r="DP341">
        <v>56900</v>
      </c>
      <c r="DQ341">
        <v>58000</v>
      </c>
      <c r="DR341">
        <v>56900</v>
      </c>
      <c r="DS341">
        <v>58100</v>
      </c>
      <c r="DT341">
        <v>58500</v>
      </c>
      <c r="DU341">
        <v>57300</v>
      </c>
      <c r="DV341">
        <v>57400</v>
      </c>
      <c r="DW341">
        <v>59500</v>
      </c>
      <c r="DX341">
        <v>58800</v>
      </c>
      <c r="DY341" s="19"/>
      <c r="DZ341" s="19"/>
      <c r="EA341" s="19"/>
      <c r="EB341" s="19"/>
      <c r="ED341" s="31">
        <f t="shared" si="135"/>
        <v>1.6407079646017699E-2</v>
      </c>
      <c r="EE341" s="31">
        <f t="shared" si="136"/>
        <v>1.4842883548983363E-2</v>
      </c>
      <c r="EF341" s="31">
        <f t="shared" si="137"/>
        <v>1.6691449814126395E-2</v>
      </c>
      <c r="EG341" s="31">
        <f t="shared" si="138"/>
        <v>1.499075785582255E-2</v>
      </c>
      <c r="EH341" s="31">
        <f t="shared" si="139"/>
        <v>1.4106813996316759E-2</v>
      </c>
      <c r="EI341" s="31">
        <f t="shared" si="140"/>
        <v>1.2892857142857143E-2</v>
      </c>
      <c r="EJ341" s="31">
        <f t="shared" si="141"/>
        <v>1.2434782608695653E-2</v>
      </c>
      <c r="EK341" s="31">
        <f t="shared" si="142"/>
        <v>1.1869488536155203E-2</v>
      </c>
      <c r="EL341" s="31">
        <f t="shared" si="143"/>
        <v>1.1824440619621342E-2</v>
      </c>
      <c r="EM341" s="31">
        <f t="shared" si="144"/>
        <v>1.1975524475524475E-2</v>
      </c>
      <c r="EN341" s="31">
        <f t="shared" si="145"/>
        <v>1.475298126064736E-2</v>
      </c>
      <c r="EO341" s="31">
        <f t="shared" si="146"/>
        <v>2.0363951473136917E-2</v>
      </c>
      <c r="EP341" s="31">
        <f t="shared" si="147"/>
        <v>3.320623916811092E-2</v>
      </c>
      <c r="EQ341" s="31">
        <f t="shared" si="148"/>
        <v>3.5923344947735192E-2</v>
      </c>
      <c r="ER341" s="31">
        <f t="shared" si="149"/>
        <v>3.5789473684210524E-2</v>
      </c>
      <c r="ES341" s="31">
        <f t="shared" si="150"/>
        <v>3.2513181019332163E-2</v>
      </c>
      <c r="ET341" s="31">
        <f t="shared" si="151"/>
        <v>3.1371527777777776E-2</v>
      </c>
      <c r="EU341" s="31">
        <f t="shared" si="152"/>
        <v>2.7274336283185839E-2</v>
      </c>
      <c r="EV341" s="31">
        <f t="shared" si="153"/>
        <v>2.5711775043936732E-2</v>
      </c>
      <c r="EW341" s="31">
        <f t="shared" si="154"/>
        <v>2.3396551724137932E-2</v>
      </c>
      <c r="EX341" s="31">
        <f t="shared" si="155"/>
        <v>2.5079086115992969E-2</v>
      </c>
      <c r="EY341" s="31">
        <f t="shared" si="156"/>
        <v>2.1411359724612736E-2</v>
      </c>
      <c r="EZ341" s="31">
        <f t="shared" si="157"/>
        <v>2.4615384615384615E-2</v>
      </c>
      <c r="FA341" s="31">
        <f t="shared" si="158"/>
        <v>2.3717277486910996E-2</v>
      </c>
      <c r="FB341" s="50">
        <f t="shared" si="159"/>
        <v>2.7195121951219512E-2</v>
      </c>
      <c r="FC341" s="50">
        <f t="shared" si="160"/>
        <v>2.4521008403361345E-2</v>
      </c>
      <c r="FD341" s="50">
        <f t="shared" si="161"/>
        <v>2.4880952380952382E-2</v>
      </c>
    </row>
    <row r="342" spans="1:160" ht="15" x14ac:dyDescent="0.25">
      <c r="A342" s="17" t="s">
        <v>386</v>
      </c>
      <c r="B342" s="19">
        <v>7081</v>
      </c>
      <c r="C342" s="19">
        <v>7200</v>
      </c>
      <c r="D342" s="19">
        <v>6831</v>
      </c>
      <c r="E342" s="19">
        <v>6408</v>
      </c>
      <c r="F342" s="19">
        <v>6321</v>
      </c>
      <c r="G342" s="19">
        <v>6967</v>
      </c>
      <c r="H342" s="19">
        <v>7173</v>
      </c>
      <c r="I342" s="19">
        <v>7916</v>
      </c>
      <c r="J342" s="19">
        <v>8421</v>
      </c>
      <c r="K342" s="19">
        <v>8659</v>
      </c>
      <c r="L342" s="19">
        <v>8489</v>
      </c>
      <c r="M342" s="19">
        <v>8288</v>
      </c>
      <c r="N342" s="19">
        <v>7970</v>
      </c>
      <c r="O342" s="19">
        <v>8205</v>
      </c>
      <c r="P342" s="19">
        <v>8282</v>
      </c>
      <c r="Q342" s="19">
        <v>8270</v>
      </c>
      <c r="R342" s="19">
        <v>8129</v>
      </c>
      <c r="S342" s="19">
        <v>8251</v>
      </c>
      <c r="T342" s="19">
        <v>8183</v>
      </c>
      <c r="U342" s="19">
        <v>8720</v>
      </c>
      <c r="V342" s="19">
        <v>9114</v>
      </c>
      <c r="W342" s="19">
        <v>8836</v>
      </c>
      <c r="X342" s="19">
        <v>8128</v>
      </c>
      <c r="Y342" s="19">
        <v>7930</v>
      </c>
      <c r="Z342" s="19">
        <v>7623</v>
      </c>
      <c r="AA342" s="19">
        <v>7722</v>
      </c>
      <c r="AB342" s="19">
        <v>7628</v>
      </c>
      <c r="AC342" s="19">
        <v>7296</v>
      </c>
      <c r="AD342" s="19">
        <v>7061</v>
      </c>
      <c r="AE342" s="19">
        <v>6842</v>
      </c>
      <c r="AF342" s="19">
        <v>6820</v>
      </c>
      <c r="AG342" s="19">
        <v>7289</v>
      </c>
      <c r="AH342" s="19">
        <v>7529</v>
      </c>
      <c r="AI342" s="19">
        <v>7360</v>
      </c>
      <c r="AJ342" s="19">
        <v>7327</v>
      </c>
      <c r="AK342" s="19">
        <v>7345</v>
      </c>
      <c r="AL342" s="19">
        <v>7365</v>
      </c>
      <c r="AM342" s="19">
        <v>7566</v>
      </c>
      <c r="AN342" s="19">
        <v>8318</v>
      </c>
      <c r="AO342" s="19">
        <v>8187</v>
      </c>
      <c r="AP342" s="19">
        <v>8486</v>
      </c>
      <c r="AQ342" s="19">
        <v>9344</v>
      </c>
      <c r="AR342" s="19">
        <v>10262</v>
      </c>
      <c r="AS342" s="19">
        <v>12008</v>
      </c>
      <c r="AT342" s="19">
        <v>14082</v>
      </c>
      <c r="AU342" s="19">
        <v>14764</v>
      </c>
      <c r="AV342" s="19">
        <v>14488</v>
      </c>
      <c r="AW342" s="19">
        <v>14209</v>
      </c>
      <c r="AX342" s="19">
        <v>13634</v>
      </c>
      <c r="AY342" s="19">
        <v>13500</v>
      </c>
      <c r="AZ342" s="19">
        <v>13750</v>
      </c>
      <c r="BA342" s="19">
        <v>13536</v>
      </c>
      <c r="BB342" s="19">
        <v>13225</v>
      </c>
      <c r="BC342" s="19">
        <v>13115</v>
      </c>
      <c r="BD342" s="19">
        <v>12985</v>
      </c>
      <c r="BE342" s="19">
        <v>13945</v>
      </c>
      <c r="BF342" s="19">
        <v>13931</v>
      </c>
      <c r="BG342" s="19">
        <v>13287</v>
      </c>
      <c r="BH342" s="19">
        <v>12795</v>
      </c>
      <c r="BI342" s="19">
        <v>12240</v>
      </c>
      <c r="BJ342" s="19">
        <v>11633</v>
      </c>
      <c r="BK342" s="19">
        <v>11907</v>
      </c>
      <c r="BL342" s="19">
        <v>12346</v>
      </c>
      <c r="BM342" s="19">
        <v>12325</v>
      </c>
      <c r="BN342" s="19">
        <v>12036</v>
      </c>
      <c r="BO342" s="19">
        <v>12065</v>
      </c>
      <c r="BP342" s="19">
        <v>12013</v>
      </c>
      <c r="BQ342" s="19">
        <v>13043</v>
      </c>
      <c r="BR342" s="19">
        <v>13290</v>
      </c>
      <c r="BS342" s="19">
        <v>13182</v>
      </c>
      <c r="BT342" s="19">
        <v>13019</v>
      </c>
      <c r="BU342" s="19">
        <v>12598</v>
      </c>
      <c r="BV342" s="19">
        <v>12515</v>
      </c>
      <c r="BW342" s="19">
        <v>12952</v>
      </c>
      <c r="BX342" s="19">
        <v>13200</v>
      </c>
      <c r="BY342" s="19">
        <v>13142</v>
      </c>
      <c r="BZ342" s="19">
        <v>13283</v>
      </c>
      <c r="CA342" s="19">
        <v>13393</v>
      </c>
      <c r="CB342" s="19">
        <v>13622</v>
      </c>
      <c r="CC342" s="19">
        <v>14443</v>
      </c>
      <c r="CD342" s="19">
        <v>14955</v>
      </c>
      <c r="CE342" s="19">
        <v>14818</v>
      </c>
      <c r="CF342" s="19">
        <v>14234</v>
      </c>
      <c r="CG342" s="19">
        <v>14010</v>
      </c>
      <c r="CH342" s="49">
        <v>13673</v>
      </c>
      <c r="CI342" s="49">
        <v>13489</v>
      </c>
      <c r="CJ342" s="49">
        <v>13348</v>
      </c>
      <c r="CK342" s="49">
        <v>13332</v>
      </c>
      <c r="CL342" s="49">
        <v>13070</v>
      </c>
      <c r="CM342" s="49">
        <v>12990</v>
      </c>
      <c r="CN342" s="49">
        <v>12897</v>
      </c>
      <c r="CO342" s="17" t="s">
        <v>386</v>
      </c>
      <c r="CT342" t="s">
        <v>387</v>
      </c>
      <c r="CV342" t="s">
        <v>386</v>
      </c>
      <c r="CX342">
        <v>336300</v>
      </c>
      <c r="CY342">
        <v>340600</v>
      </c>
      <c r="CZ342">
        <v>340200</v>
      </c>
      <c r="DA342">
        <v>340100</v>
      </c>
      <c r="DB342">
        <v>343000</v>
      </c>
      <c r="DC342">
        <v>341200</v>
      </c>
      <c r="DD342">
        <v>337800</v>
      </c>
      <c r="DE342">
        <v>344600</v>
      </c>
      <c r="DF342">
        <v>349400</v>
      </c>
      <c r="DG342">
        <v>354000</v>
      </c>
      <c r="DH342">
        <v>360900</v>
      </c>
      <c r="DI342">
        <v>354600</v>
      </c>
      <c r="DJ342">
        <v>354900</v>
      </c>
      <c r="DK342">
        <v>353600</v>
      </c>
      <c r="DL342">
        <v>352300</v>
      </c>
      <c r="DM342">
        <v>349700</v>
      </c>
      <c r="DN342">
        <v>347400</v>
      </c>
      <c r="DO342">
        <v>344100</v>
      </c>
      <c r="DP342">
        <v>345000</v>
      </c>
      <c r="DQ342">
        <v>345000</v>
      </c>
      <c r="DR342">
        <v>348500</v>
      </c>
      <c r="DS342">
        <v>345100</v>
      </c>
      <c r="DT342">
        <v>343500</v>
      </c>
      <c r="DU342">
        <v>354400</v>
      </c>
      <c r="DV342">
        <v>359300</v>
      </c>
      <c r="DW342">
        <v>364400</v>
      </c>
      <c r="DX342">
        <v>365500</v>
      </c>
      <c r="DY342" s="19"/>
      <c r="DZ342" s="19"/>
      <c r="EA342" s="19"/>
      <c r="EB342" s="19"/>
      <c r="ED342" s="31">
        <f t="shared" si="135"/>
        <v>2.574784418673803E-2</v>
      </c>
      <c r="EE342" s="31">
        <f t="shared" si="136"/>
        <v>2.3399882560187903E-2</v>
      </c>
      <c r="EF342" s="31">
        <f t="shared" si="137"/>
        <v>2.4309229864785422E-2</v>
      </c>
      <c r="EG342" s="31">
        <f t="shared" si="138"/>
        <v>2.4060570420464569E-2</v>
      </c>
      <c r="EH342" s="31">
        <f t="shared" si="139"/>
        <v>2.5760932944606414E-2</v>
      </c>
      <c r="EI342" s="31">
        <f t="shared" si="140"/>
        <v>2.2341735052754982E-2</v>
      </c>
      <c r="EJ342" s="31">
        <f t="shared" si="141"/>
        <v>2.1598579040852574E-2</v>
      </c>
      <c r="EK342" s="31">
        <f t="shared" si="142"/>
        <v>1.9791062100986651E-2</v>
      </c>
      <c r="EL342" s="31">
        <f t="shared" si="143"/>
        <v>2.1064682312535776E-2</v>
      </c>
      <c r="EM342" s="31">
        <f t="shared" si="144"/>
        <v>2.0805084745762713E-2</v>
      </c>
      <c r="EN342" s="31">
        <f t="shared" si="145"/>
        <v>2.2684954280964256E-2</v>
      </c>
      <c r="EO342" s="31">
        <f t="shared" si="146"/>
        <v>2.8939650310208686E-2</v>
      </c>
      <c r="EP342" s="31">
        <f t="shared" si="147"/>
        <v>4.1600450831220062E-2</v>
      </c>
      <c r="EQ342" s="31">
        <f t="shared" si="148"/>
        <v>3.8557692307692307E-2</v>
      </c>
      <c r="ER342" s="31">
        <f t="shared" si="149"/>
        <v>3.8421799602611412E-2</v>
      </c>
      <c r="ES342" s="31">
        <f t="shared" si="150"/>
        <v>3.7131827280526164E-2</v>
      </c>
      <c r="ET342" s="31">
        <f t="shared" si="151"/>
        <v>3.8246977547495682E-2</v>
      </c>
      <c r="EU342" s="31">
        <f t="shared" si="152"/>
        <v>3.3807032839290901E-2</v>
      </c>
      <c r="EV342" s="31">
        <f t="shared" si="153"/>
        <v>3.5724637681159417E-2</v>
      </c>
      <c r="EW342" s="31">
        <f t="shared" si="154"/>
        <v>3.4820289855072462E-2</v>
      </c>
      <c r="EX342" s="31">
        <f t="shared" si="155"/>
        <v>3.7824964131994258E-2</v>
      </c>
      <c r="EY342" s="31">
        <f t="shared" si="156"/>
        <v>3.6264850767893361E-2</v>
      </c>
      <c r="EZ342" s="31">
        <f t="shared" si="157"/>
        <v>3.8259097525473074E-2</v>
      </c>
      <c r="FA342" s="31">
        <f t="shared" si="158"/>
        <v>3.8436794582392776E-2</v>
      </c>
      <c r="FB342" s="50">
        <f t="shared" si="159"/>
        <v>4.124130253270248E-2</v>
      </c>
      <c r="FC342" s="50">
        <f t="shared" si="160"/>
        <v>3.7521953896816687E-2</v>
      </c>
      <c r="FD342" s="50">
        <f t="shared" si="161"/>
        <v>3.6476060191518465E-2</v>
      </c>
    </row>
    <row r="343" spans="1:160" ht="15" x14ac:dyDescent="0.25">
      <c r="A343" s="17" t="s">
        <v>387</v>
      </c>
      <c r="B343" s="19">
        <v>652</v>
      </c>
      <c r="C343" s="19">
        <v>659</v>
      </c>
      <c r="D343" s="19">
        <v>593</v>
      </c>
      <c r="E343" s="19">
        <v>587</v>
      </c>
      <c r="F343" s="19">
        <v>578</v>
      </c>
      <c r="G343" s="19">
        <v>698</v>
      </c>
      <c r="H343" s="19">
        <v>750</v>
      </c>
      <c r="I343" s="19">
        <v>848</v>
      </c>
      <c r="J343" s="19">
        <v>897</v>
      </c>
      <c r="K343" s="19">
        <v>899</v>
      </c>
      <c r="L343" s="19">
        <v>855</v>
      </c>
      <c r="M343" s="19">
        <v>816</v>
      </c>
      <c r="N343" s="19">
        <v>764</v>
      </c>
      <c r="O343" s="19">
        <v>781</v>
      </c>
      <c r="P343" s="19">
        <v>809</v>
      </c>
      <c r="Q343" s="19">
        <v>801</v>
      </c>
      <c r="R343" s="19">
        <v>810</v>
      </c>
      <c r="S343" s="19">
        <v>857</v>
      </c>
      <c r="T343" s="19">
        <v>834</v>
      </c>
      <c r="U343" s="19">
        <v>910</v>
      </c>
      <c r="V343" s="19">
        <v>908</v>
      </c>
      <c r="W343" s="19">
        <v>852</v>
      </c>
      <c r="X343" s="19">
        <v>760</v>
      </c>
      <c r="Y343" s="19">
        <v>713</v>
      </c>
      <c r="Z343" s="19">
        <v>678</v>
      </c>
      <c r="AA343" s="19">
        <v>691</v>
      </c>
      <c r="AB343" s="19">
        <v>688</v>
      </c>
      <c r="AC343" s="19">
        <v>649</v>
      </c>
      <c r="AD343" s="19">
        <v>654</v>
      </c>
      <c r="AE343" s="19">
        <v>642</v>
      </c>
      <c r="AF343" s="19">
        <v>636</v>
      </c>
      <c r="AG343" s="19">
        <v>685</v>
      </c>
      <c r="AH343" s="19">
        <v>706</v>
      </c>
      <c r="AI343" s="19">
        <v>661</v>
      </c>
      <c r="AJ343" s="19">
        <v>688</v>
      </c>
      <c r="AK343" s="19">
        <v>670</v>
      </c>
      <c r="AL343" s="19">
        <v>680</v>
      </c>
      <c r="AM343" s="19">
        <v>744</v>
      </c>
      <c r="AN343" s="19">
        <v>840</v>
      </c>
      <c r="AO343" s="19">
        <v>815</v>
      </c>
      <c r="AP343" s="19">
        <v>889</v>
      </c>
      <c r="AQ343" s="19">
        <v>960</v>
      </c>
      <c r="AR343" s="19">
        <v>1105</v>
      </c>
      <c r="AS343" s="19">
        <v>1292</v>
      </c>
      <c r="AT343" s="19">
        <v>1528</v>
      </c>
      <c r="AU343" s="19">
        <v>1583</v>
      </c>
      <c r="AV343" s="19">
        <v>1583</v>
      </c>
      <c r="AW343" s="19">
        <v>1538</v>
      </c>
      <c r="AX343" s="19">
        <v>1457</v>
      </c>
      <c r="AY343" s="19">
        <v>1472</v>
      </c>
      <c r="AZ343" s="19">
        <v>1492</v>
      </c>
      <c r="BA343" s="19">
        <v>1470</v>
      </c>
      <c r="BB343" s="19">
        <v>1462</v>
      </c>
      <c r="BC343" s="19">
        <v>1479</v>
      </c>
      <c r="BD343" s="19">
        <v>1448</v>
      </c>
      <c r="BE343" s="19">
        <v>1565</v>
      </c>
      <c r="BF343" s="19">
        <v>1590</v>
      </c>
      <c r="BG343" s="19">
        <v>1519</v>
      </c>
      <c r="BH343" s="19">
        <v>1419</v>
      </c>
      <c r="BI343" s="19">
        <v>1357</v>
      </c>
      <c r="BJ343" s="19">
        <v>1247</v>
      </c>
      <c r="BK343" s="19">
        <v>1259</v>
      </c>
      <c r="BL343" s="19">
        <v>1297</v>
      </c>
      <c r="BM343" s="19">
        <v>1336</v>
      </c>
      <c r="BN343" s="19">
        <v>1306</v>
      </c>
      <c r="BO343" s="19">
        <v>1337</v>
      </c>
      <c r="BP343" s="19">
        <v>1323</v>
      </c>
      <c r="BQ343" s="19">
        <v>1409</v>
      </c>
      <c r="BR343" s="19">
        <v>1410</v>
      </c>
      <c r="BS343" s="19">
        <v>1431</v>
      </c>
      <c r="BT343" s="19">
        <v>1388</v>
      </c>
      <c r="BU343" s="19">
        <v>1336</v>
      </c>
      <c r="BV343" s="19">
        <v>1314</v>
      </c>
      <c r="BW343" s="19">
        <v>1365</v>
      </c>
      <c r="BX343" s="19">
        <v>1415</v>
      </c>
      <c r="BY343" s="19">
        <v>1353</v>
      </c>
      <c r="BZ343" s="19">
        <v>1435</v>
      </c>
      <c r="CA343" s="19">
        <v>1446</v>
      </c>
      <c r="CB343" s="19">
        <v>1457</v>
      </c>
      <c r="CC343" s="19">
        <v>1528</v>
      </c>
      <c r="CD343" s="19">
        <v>1603</v>
      </c>
      <c r="CE343" s="19">
        <v>1609</v>
      </c>
      <c r="CF343" s="19">
        <v>1488</v>
      </c>
      <c r="CG343" s="19">
        <v>1459</v>
      </c>
      <c r="CH343" s="49">
        <v>1386</v>
      </c>
      <c r="CI343" s="49">
        <v>1358</v>
      </c>
      <c r="CJ343" s="49">
        <v>1329</v>
      </c>
      <c r="CK343" s="49">
        <v>1305</v>
      </c>
      <c r="CL343" s="49">
        <v>1310</v>
      </c>
      <c r="CM343" s="49">
        <v>1329</v>
      </c>
      <c r="CN343" s="49">
        <v>1278</v>
      </c>
      <c r="CO343" s="17" t="s">
        <v>387</v>
      </c>
      <c r="CT343" t="s">
        <v>388</v>
      </c>
      <c r="CV343" t="s">
        <v>387</v>
      </c>
      <c r="CX343">
        <v>58700</v>
      </c>
      <c r="CY343">
        <v>58700</v>
      </c>
      <c r="CZ343">
        <v>58300</v>
      </c>
      <c r="DA343">
        <v>57400</v>
      </c>
      <c r="DB343">
        <v>57100</v>
      </c>
      <c r="DC343">
        <v>56900</v>
      </c>
      <c r="DD343">
        <v>55600</v>
      </c>
      <c r="DE343">
        <v>57200</v>
      </c>
      <c r="DF343">
        <v>57600</v>
      </c>
      <c r="DG343">
        <v>60300</v>
      </c>
      <c r="DH343">
        <v>61800</v>
      </c>
      <c r="DI343">
        <v>60200</v>
      </c>
      <c r="DJ343">
        <v>59900</v>
      </c>
      <c r="DK343">
        <v>60700</v>
      </c>
      <c r="DL343">
        <v>60200</v>
      </c>
      <c r="DM343">
        <v>62100</v>
      </c>
      <c r="DN343">
        <v>63100</v>
      </c>
      <c r="DO343">
        <v>60600</v>
      </c>
      <c r="DP343">
        <v>60100</v>
      </c>
      <c r="DQ343">
        <v>59900</v>
      </c>
      <c r="DR343">
        <v>60400</v>
      </c>
      <c r="DS343">
        <v>59200</v>
      </c>
      <c r="DT343">
        <v>60900</v>
      </c>
      <c r="DU343">
        <v>62800</v>
      </c>
      <c r="DV343">
        <v>63500</v>
      </c>
      <c r="DW343">
        <v>65200</v>
      </c>
      <c r="DX343">
        <v>63300</v>
      </c>
      <c r="DY343" s="19"/>
      <c r="DZ343" s="19"/>
      <c r="EA343" s="19"/>
      <c r="EB343" s="19"/>
      <c r="ED343" s="31">
        <f t="shared" si="135"/>
        <v>1.5315161839863714E-2</v>
      </c>
      <c r="EE343" s="31">
        <f t="shared" si="136"/>
        <v>1.3015332197614991E-2</v>
      </c>
      <c r="EF343" s="31">
        <f t="shared" si="137"/>
        <v>1.3739279588336192E-2</v>
      </c>
      <c r="EG343" s="31">
        <f t="shared" si="138"/>
        <v>1.4529616724738676E-2</v>
      </c>
      <c r="EH343" s="31">
        <f t="shared" si="139"/>
        <v>1.4921190893169877E-2</v>
      </c>
      <c r="EI343" s="31">
        <f t="shared" si="140"/>
        <v>1.1915641476274165E-2</v>
      </c>
      <c r="EJ343" s="31">
        <f t="shared" si="141"/>
        <v>1.1672661870503597E-2</v>
      </c>
      <c r="EK343" s="31">
        <f t="shared" si="142"/>
        <v>1.1118881118881119E-2</v>
      </c>
      <c r="EL343" s="31">
        <f t="shared" si="143"/>
        <v>1.1475694444444445E-2</v>
      </c>
      <c r="EM343" s="31">
        <f t="shared" si="144"/>
        <v>1.1276948590381426E-2</v>
      </c>
      <c r="EN343" s="31">
        <f t="shared" si="145"/>
        <v>1.3187702265372168E-2</v>
      </c>
      <c r="EO343" s="31">
        <f t="shared" si="146"/>
        <v>1.835548172757475E-2</v>
      </c>
      <c r="EP343" s="31">
        <f t="shared" si="147"/>
        <v>2.6427378964941569E-2</v>
      </c>
      <c r="EQ343" s="31">
        <f t="shared" si="148"/>
        <v>2.4003294892915979E-2</v>
      </c>
      <c r="ER343" s="31">
        <f t="shared" si="149"/>
        <v>2.441860465116279E-2</v>
      </c>
      <c r="ES343" s="31">
        <f t="shared" si="150"/>
        <v>2.3317230273752012E-2</v>
      </c>
      <c r="ET343" s="31">
        <f t="shared" si="151"/>
        <v>2.4072900158478606E-2</v>
      </c>
      <c r="EU343" s="31">
        <f t="shared" si="152"/>
        <v>2.0577557755775577E-2</v>
      </c>
      <c r="EV343" s="31">
        <f t="shared" si="153"/>
        <v>2.2229617304492511E-2</v>
      </c>
      <c r="EW343" s="31">
        <f t="shared" si="154"/>
        <v>2.2086811352253755E-2</v>
      </c>
      <c r="EX343" s="31">
        <f t="shared" si="155"/>
        <v>2.3692052980132449E-2</v>
      </c>
      <c r="EY343" s="31">
        <f t="shared" si="156"/>
        <v>2.2195945945945945E-2</v>
      </c>
      <c r="EZ343" s="31">
        <f t="shared" si="157"/>
        <v>2.2216748768472905E-2</v>
      </c>
      <c r="FA343" s="31">
        <f t="shared" si="158"/>
        <v>2.320063694267516E-2</v>
      </c>
      <c r="FB343" s="50">
        <f t="shared" si="159"/>
        <v>2.5338582677165353E-2</v>
      </c>
      <c r="FC343" s="50">
        <f t="shared" si="160"/>
        <v>2.1257668711656443E-2</v>
      </c>
      <c r="FD343" s="50">
        <f t="shared" si="161"/>
        <v>2.0616113744075831E-2</v>
      </c>
    </row>
    <row r="344" spans="1:160" ht="15" x14ac:dyDescent="0.25">
      <c r="A344" s="17" t="s">
        <v>388</v>
      </c>
      <c r="B344" s="19">
        <v>5288</v>
      </c>
      <c r="C344" s="19">
        <v>5445</v>
      </c>
      <c r="D344" s="19">
        <v>5450</v>
      </c>
      <c r="E344" s="19">
        <v>5374</v>
      </c>
      <c r="F344" s="19">
        <v>5335</v>
      </c>
      <c r="G344" s="19">
        <v>5316</v>
      </c>
      <c r="H344" s="19">
        <v>5289</v>
      </c>
      <c r="I344" s="19">
        <v>5941</v>
      </c>
      <c r="J344" s="19">
        <v>5986</v>
      </c>
      <c r="K344" s="19">
        <v>6026</v>
      </c>
      <c r="L344" s="19">
        <v>6283</v>
      </c>
      <c r="M344" s="19">
        <v>6215</v>
      </c>
      <c r="N344" s="19">
        <v>6057</v>
      </c>
      <c r="O344" s="19">
        <v>6047</v>
      </c>
      <c r="P344" s="19">
        <v>6190</v>
      </c>
      <c r="Q344" s="19">
        <v>6126</v>
      </c>
      <c r="R344" s="19">
        <v>6012</v>
      </c>
      <c r="S344" s="19">
        <v>5923</v>
      </c>
      <c r="T344" s="19">
        <v>5903</v>
      </c>
      <c r="U344" s="19">
        <v>6391</v>
      </c>
      <c r="V344" s="19">
        <v>6417</v>
      </c>
      <c r="W344" s="19">
        <v>6238</v>
      </c>
      <c r="X344" s="19">
        <v>6188</v>
      </c>
      <c r="Y344" s="19">
        <v>5971</v>
      </c>
      <c r="Z344" s="19">
        <v>5807</v>
      </c>
      <c r="AA344" s="19">
        <v>5806</v>
      </c>
      <c r="AB344" s="19">
        <v>5702</v>
      </c>
      <c r="AC344" s="19">
        <v>5585</v>
      </c>
      <c r="AD344" s="19">
        <v>5507</v>
      </c>
      <c r="AE344" s="19">
        <v>5542</v>
      </c>
      <c r="AF344" s="19">
        <v>5483</v>
      </c>
      <c r="AG344" s="19">
        <v>5994</v>
      </c>
      <c r="AH344" s="19">
        <v>6056</v>
      </c>
      <c r="AI344" s="19">
        <v>5986</v>
      </c>
      <c r="AJ344" s="19">
        <v>5890</v>
      </c>
      <c r="AK344" s="19">
        <v>5774</v>
      </c>
      <c r="AL344" s="19">
        <v>5745</v>
      </c>
      <c r="AM344" s="19">
        <v>5862</v>
      </c>
      <c r="AN344" s="19">
        <v>6213</v>
      </c>
      <c r="AO344" s="19">
        <v>6433</v>
      </c>
      <c r="AP344" s="19">
        <v>6630</v>
      </c>
      <c r="AQ344" s="19">
        <v>7361</v>
      </c>
      <c r="AR344" s="19">
        <v>7981</v>
      </c>
      <c r="AS344" s="19">
        <v>9159</v>
      </c>
      <c r="AT344" s="19">
        <v>10442</v>
      </c>
      <c r="AU344" s="19">
        <v>10874</v>
      </c>
      <c r="AV344" s="19">
        <v>11205</v>
      </c>
      <c r="AW344" s="19">
        <v>11218</v>
      </c>
      <c r="AX344" s="19">
        <v>10769</v>
      </c>
      <c r="AY344" s="19">
        <v>10644</v>
      </c>
      <c r="AZ344" s="19">
        <v>10551</v>
      </c>
      <c r="BA344" s="19">
        <v>10342</v>
      </c>
      <c r="BB344" s="19">
        <v>10296</v>
      </c>
      <c r="BC344" s="19">
        <v>10318</v>
      </c>
      <c r="BD344" s="19">
        <v>10257</v>
      </c>
      <c r="BE344" s="19">
        <v>10793</v>
      </c>
      <c r="BF344" s="19">
        <v>10532</v>
      </c>
      <c r="BG344" s="19">
        <v>10187</v>
      </c>
      <c r="BH344" s="19">
        <v>9757</v>
      </c>
      <c r="BI344" s="19">
        <v>9847</v>
      </c>
      <c r="BJ344" s="19">
        <v>9433</v>
      </c>
      <c r="BK344" s="19">
        <v>9347</v>
      </c>
      <c r="BL344" s="19">
        <v>9372</v>
      </c>
      <c r="BM344" s="19">
        <v>9303</v>
      </c>
      <c r="BN344" s="19">
        <v>9282</v>
      </c>
      <c r="BO344" s="19">
        <v>9211</v>
      </c>
      <c r="BP344" s="19">
        <v>9221</v>
      </c>
      <c r="BQ344" s="19">
        <v>9644</v>
      </c>
      <c r="BR344" s="19">
        <v>9667</v>
      </c>
      <c r="BS344" s="19">
        <v>9477</v>
      </c>
      <c r="BT344" s="19">
        <v>9670</v>
      </c>
      <c r="BU344" s="19">
        <v>9639</v>
      </c>
      <c r="BV344" s="19">
        <v>9521</v>
      </c>
      <c r="BW344" s="19">
        <v>9921</v>
      </c>
      <c r="BX344" s="19">
        <v>10114</v>
      </c>
      <c r="BY344" s="19">
        <v>10427</v>
      </c>
      <c r="BZ344" s="19">
        <v>10147</v>
      </c>
      <c r="CA344" s="19">
        <v>10154</v>
      </c>
      <c r="CB344" s="19">
        <v>10131</v>
      </c>
      <c r="CC344" s="19">
        <v>10835</v>
      </c>
      <c r="CD344" s="19">
        <v>10969</v>
      </c>
      <c r="CE344" s="19">
        <v>10786</v>
      </c>
      <c r="CF344" s="19">
        <v>10668</v>
      </c>
      <c r="CG344" s="19">
        <v>10493</v>
      </c>
      <c r="CH344" s="49">
        <v>10221</v>
      </c>
      <c r="CI344" s="49">
        <v>10156</v>
      </c>
      <c r="CJ344" s="49">
        <v>10149</v>
      </c>
      <c r="CK344" s="49">
        <v>10226</v>
      </c>
      <c r="CL344" s="49">
        <v>10335</v>
      </c>
      <c r="CM344" s="49">
        <v>10180</v>
      </c>
      <c r="CN344" s="49">
        <v>10017</v>
      </c>
      <c r="CO344" s="17" t="s">
        <v>388</v>
      </c>
      <c r="CT344" t="s">
        <v>389</v>
      </c>
      <c r="CV344" t="s">
        <v>388</v>
      </c>
      <c r="CX344">
        <v>132700</v>
      </c>
      <c r="CY344">
        <v>133800</v>
      </c>
      <c r="CZ344">
        <v>132600</v>
      </c>
      <c r="DA344">
        <v>132700</v>
      </c>
      <c r="DB344">
        <v>132300</v>
      </c>
      <c r="DC344">
        <v>132900</v>
      </c>
      <c r="DD344">
        <v>134800</v>
      </c>
      <c r="DE344">
        <v>134200</v>
      </c>
      <c r="DF344">
        <v>135700</v>
      </c>
      <c r="DG344">
        <v>134700</v>
      </c>
      <c r="DH344">
        <v>135400</v>
      </c>
      <c r="DI344">
        <v>137900</v>
      </c>
      <c r="DJ344">
        <v>138200</v>
      </c>
      <c r="DK344">
        <v>139400</v>
      </c>
      <c r="DL344">
        <v>141100</v>
      </c>
      <c r="DM344">
        <v>138900</v>
      </c>
      <c r="DN344">
        <v>138700</v>
      </c>
      <c r="DO344">
        <v>137400</v>
      </c>
      <c r="DP344">
        <v>135900</v>
      </c>
      <c r="DQ344">
        <v>133500</v>
      </c>
      <c r="DR344">
        <v>133900</v>
      </c>
      <c r="DS344">
        <v>132500</v>
      </c>
      <c r="DT344">
        <v>132000</v>
      </c>
      <c r="DU344">
        <v>132500</v>
      </c>
      <c r="DV344">
        <v>133300</v>
      </c>
      <c r="DW344">
        <v>135800</v>
      </c>
      <c r="DX344">
        <v>135600</v>
      </c>
      <c r="DY344" s="19"/>
      <c r="DZ344" s="19"/>
      <c r="EA344" s="19"/>
      <c r="EB344" s="19"/>
      <c r="ED344" s="31">
        <f t="shared" si="135"/>
        <v>4.5410700828937452E-2</v>
      </c>
      <c r="EE344" s="31">
        <f t="shared" si="136"/>
        <v>4.5269058295964122E-2</v>
      </c>
      <c r="EF344" s="31">
        <f t="shared" si="137"/>
        <v>4.6199095022624433E-2</v>
      </c>
      <c r="EG344" s="31">
        <f t="shared" si="138"/>
        <v>4.4483798040693294E-2</v>
      </c>
      <c r="EH344" s="31">
        <f t="shared" si="139"/>
        <v>4.7150415721844294E-2</v>
      </c>
      <c r="EI344" s="31">
        <f t="shared" si="140"/>
        <v>4.3694507148231754E-2</v>
      </c>
      <c r="EJ344" s="31">
        <f t="shared" si="141"/>
        <v>4.143175074183976E-2</v>
      </c>
      <c r="EK344" s="31">
        <f t="shared" si="142"/>
        <v>4.0856929955290611E-2</v>
      </c>
      <c r="EL344" s="31">
        <f t="shared" si="143"/>
        <v>4.4112011790714813E-2</v>
      </c>
      <c r="EM344" s="31">
        <f t="shared" si="144"/>
        <v>4.2650334075723828E-2</v>
      </c>
      <c r="EN344" s="31">
        <f t="shared" si="145"/>
        <v>4.7511078286558345E-2</v>
      </c>
      <c r="EO344" s="31">
        <f t="shared" si="146"/>
        <v>5.7875271936185642E-2</v>
      </c>
      <c r="EP344" s="31">
        <f t="shared" si="147"/>
        <v>7.8683068017366131E-2</v>
      </c>
      <c r="EQ344" s="31">
        <f t="shared" si="148"/>
        <v>7.7252510760401724E-2</v>
      </c>
      <c r="ER344" s="31">
        <f t="shared" si="149"/>
        <v>7.329553508150248E-2</v>
      </c>
      <c r="ES344" s="31">
        <f t="shared" si="150"/>
        <v>7.3844492440604745E-2</v>
      </c>
      <c r="ET344" s="31">
        <f t="shared" si="151"/>
        <v>7.3446286950252349E-2</v>
      </c>
      <c r="EU344" s="31">
        <f t="shared" si="152"/>
        <v>6.8653566229985447E-2</v>
      </c>
      <c r="EV344" s="31">
        <f t="shared" si="153"/>
        <v>6.8454746136865335E-2</v>
      </c>
      <c r="EW344" s="31">
        <f t="shared" si="154"/>
        <v>6.9071161048689142E-2</v>
      </c>
      <c r="EX344" s="31">
        <f t="shared" si="155"/>
        <v>7.0776699029126214E-2</v>
      </c>
      <c r="EY344" s="31">
        <f t="shared" si="156"/>
        <v>7.1856603773584909E-2</v>
      </c>
      <c r="EZ344" s="31">
        <f t="shared" si="157"/>
        <v>7.8992424242424239E-2</v>
      </c>
      <c r="FA344" s="31">
        <f t="shared" si="158"/>
        <v>7.6460377358490567E-2</v>
      </c>
      <c r="FB344" s="50">
        <f t="shared" si="159"/>
        <v>8.0915228807201797E-2</v>
      </c>
      <c r="FC344" s="50">
        <f t="shared" si="160"/>
        <v>7.5265095729013257E-2</v>
      </c>
      <c r="FD344" s="50">
        <f t="shared" si="161"/>
        <v>7.5412979351032444E-2</v>
      </c>
    </row>
    <row r="345" spans="1:160" ht="15" x14ac:dyDescent="0.25">
      <c r="A345" s="17" t="s">
        <v>389</v>
      </c>
      <c r="B345" s="19">
        <v>5649</v>
      </c>
      <c r="C345" s="19">
        <v>5738</v>
      </c>
      <c r="D345" s="19">
        <v>5654</v>
      </c>
      <c r="E345" s="19">
        <v>5782</v>
      </c>
      <c r="F345" s="19">
        <v>5763</v>
      </c>
      <c r="G345" s="19">
        <v>5892</v>
      </c>
      <c r="H345" s="19">
        <v>6007</v>
      </c>
      <c r="I345" s="19">
        <v>6492</v>
      </c>
      <c r="J345" s="19">
        <v>6615</v>
      </c>
      <c r="K345" s="19">
        <v>6626</v>
      </c>
      <c r="L345" s="19">
        <v>6328</v>
      </c>
      <c r="M345" s="19">
        <v>6158</v>
      </c>
      <c r="N345" s="19">
        <v>5966</v>
      </c>
      <c r="O345" s="19">
        <v>6303</v>
      </c>
      <c r="P345" s="19">
        <v>5604</v>
      </c>
      <c r="Q345" s="19">
        <v>6317</v>
      </c>
      <c r="R345" s="19">
        <v>6217</v>
      </c>
      <c r="S345" s="19">
        <v>6025</v>
      </c>
      <c r="T345" s="19">
        <v>5839</v>
      </c>
      <c r="U345" s="19">
        <v>6016</v>
      </c>
      <c r="V345" s="19">
        <v>6134</v>
      </c>
      <c r="W345" s="19">
        <v>5942</v>
      </c>
      <c r="X345" s="19">
        <v>5627</v>
      </c>
      <c r="Y345" s="19">
        <v>5523</v>
      </c>
      <c r="Z345" s="19">
        <v>5291</v>
      </c>
      <c r="AA345" s="19">
        <v>5308</v>
      </c>
      <c r="AB345" s="19">
        <v>5331</v>
      </c>
      <c r="AC345" s="19">
        <v>4962</v>
      </c>
      <c r="AD345" s="19">
        <v>4874</v>
      </c>
      <c r="AE345" s="19">
        <v>4755</v>
      </c>
      <c r="AF345" s="19">
        <v>4555</v>
      </c>
      <c r="AG345" s="19">
        <v>4952</v>
      </c>
      <c r="AH345" s="19">
        <v>5001</v>
      </c>
      <c r="AI345" s="19">
        <v>4729</v>
      </c>
      <c r="AJ345" s="19">
        <v>4888</v>
      </c>
      <c r="AK345" s="19">
        <v>4855</v>
      </c>
      <c r="AL345" s="19">
        <v>4953</v>
      </c>
      <c r="AM345" s="19">
        <v>5241</v>
      </c>
      <c r="AN345" s="19">
        <v>5839</v>
      </c>
      <c r="AO345" s="19">
        <v>6092</v>
      </c>
      <c r="AP345" s="19">
        <v>6656</v>
      </c>
      <c r="AQ345" s="19">
        <v>7584</v>
      </c>
      <c r="AR345" s="19">
        <v>8470</v>
      </c>
      <c r="AS345" s="19">
        <v>9819</v>
      </c>
      <c r="AT345" s="19">
        <v>12394</v>
      </c>
      <c r="AU345" s="19">
        <v>13330</v>
      </c>
      <c r="AV345" s="19">
        <v>13783</v>
      </c>
      <c r="AW345" s="19">
        <v>13979</v>
      </c>
      <c r="AX345" s="19">
        <v>14047</v>
      </c>
      <c r="AY345" s="19">
        <v>13982</v>
      </c>
      <c r="AZ345" s="19">
        <v>14373</v>
      </c>
      <c r="BA345" s="19">
        <v>14496</v>
      </c>
      <c r="BB345" s="19">
        <v>14341</v>
      </c>
      <c r="BC345" s="19">
        <v>14206</v>
      </c>
      <c r="BD345" s="19">
        <v>13870</v>
      </c>
      <c r="BE345" s="19">
        <v>14928</v>
      </c>
      <c r="BF345" s="19">
        <v>15212</v>
      </c>
      <c r="BG345" s="19">
        <v>14450</v>
      </c>
      <c r="BH345" s="19">
        <v>13878</v>
      </c>
      <c r="BI345" s="19">
        <v>13020</v>
      </c>
      <c r="BJ345" s="19">
        <v>12277</v>
      </c>
      <c r="BK345" s="19">
        <v>12053</v>
      </c>
      <c r="BL345" s="19">
        <v>12268</v>
      </c>
      <c r="BM345" s="19">
        <v>12141</v>
      </c>
      <c r="BN345" s="19">
        <v>11918</v>
      </c>
      <c r="BO345" s="19">
        <v>11888</v>
      </c>
      <c r="BP345" s="19">
        <v>11814</v>
      </c>
      <c r="BQ345" s="19">
        <v>12446</v>
      </c>
      <c r="BR345" s="19">
        <v>12827</v>
      </c>
      <c r="BS345" s="19">
        <v>12609</v>
      </c>
      <c r="BT345" s="19">
        <v>12318</v>
      </c>
      <c r="BU345" s="19">
        <v>12486</v>
      </c>
      <c r="BV345" s="19">
        <v>12043</v>
      </c>
      <c r="BW345" s="19">
        <v>12057</v>
      </c>
      <c r="BX345" s="19">
        <v>12336</v>
      </c>
      <c r="BY345" s="19">
        <v>12346</v>
      </c>
      <c r="BZ345" s="19">
        <v>12262</v>
      </c>
      <c r="CA345" s="19">
        <v>11910</v>
      </c>
      <c r="CB345" s="19">
        <v>11952</v>
      </c>
      <c r="CC345" s="19">
        <v>12550</v>
      </c>
      <c r="CD345" s="19">
        <v>12817</v>
      </c>
      <c r="CE345" s="19">
        <v>13026</v>
      </c>
      <c r="CF345" s="19">
        <v>12026</v>
      </c>
      <c r="CG345" s="19">
        <v>12037</v>
      </c>
      <c r="CH345" s="49">
        <v>11969</v>
      </c>
      <c r="CI345" s="49">
        <v>11722</v>
      </c>
      <c r="CJ345" s="49">
        <v>11649</v>
      </c>
      <c r="CK345" s="49">
        <v>11682</v>
      </c>
      <c r="CL345" s="49">
        <v>11706</v>
      </c>
      <c r="CM345" s="49">
        <v>11421</v>
      </c>
      <c r="CN345" s="49">
        <v>11142</v>
      </c>
      <c r="CO345" s="17" t="s">
        <v>389</v>
      </c>
      <c r="CT345" t="s">
        <v>390</v>
      </c>
      <c r="CV345" t="s">
        <v>389</v>
      </c>
      <c r="CX345">
        <v>556600</v>
      </c>
      <c r="CY345">
        <v>554500</v>
      </c>
      <c r="CZ345">
        <v>555800</v>
      </c>
      <c r="DA345">
        <v>558800</v>
      </c>
      <c r="DB345">
        <v>558400</v>
      </c>
      <c r="DC345">
        <v>559100</v>
      </c>
      <c r="DD345">
        <v>559800</v>
      </c>
      <c r="DE345">
        <v>562200</v>
      </c>
      <c r="DF345">
        <v>561600</v>
      </c>
      <c r="DG345">
        <v>561500</v>
      </c>
      <c r="DH345">
        <v>560400</v>
      </c>
      <c r="DI345">
        <v>563000</v>
      </c>
      <c r="DJ345">
        <v>562200</v>
      </c>
      <c r="DK345">
        <v>562700</v>
      </c>
      <c r="DL345">
        <v>559800</v>
      </c>
      <c r="DM345">
        <v>557600</v>
      </c>
      <c r="DN345">
        <v>559700</v>
      </c>
      <c r="DO345">
        <v>558700</v>
      </c>
      <c r="DP345">
        <v>561000</v>
      </c>
      <c r="DQ345">
        <v>565900</v>
      </c>
      <c r="DR345">
        <v>564500</v>
      </c>
      <c r="DS345">
        <v>573500</v>
      </c>
      <c r="DT345">
        <v>576000</v>
      </c>
      <c r="DU345">
        <v>571300</v>
      </c>
      <c r="DV345">
        <v>580900</v>
      </c>
      <c r="DW345">
        <v>578100</v>
      </c>
      <c r="DX345">
        <v>577800</v>
      </c>
      <c r="DY345" s="19"/>
      <c r="DZ345" s="19"/>
      <c r="EA345" s="19"/>
      <c r="EB345" s="19"/>
      <c r="ED345" s="31">
        <f t="shared" si="135"/>
        <v>1.1904419690980956E-2</v>
      </c>
      <c r="EE345" s="31">
        <f t="shared" si="136"/>
        <v>1.0759242560865644E-2</v>
      </c>
      <c r="EF345" s="31">
        <f t="shared" si="137"/>
        <v>1.1365599136379993E-2</v>
      </c>
      <c r="EG345" s="31">
        <f t="shared" si="138"/>
        <v>1.0449176807444524E-2</v>
      </c>
      <c r="EH345" s="31">
        <f t="shared" si="139"/>
        <v>1.0641117478510029E-2</v>
      </c>
      <c r="EI345" s="31">
        <f t="shared" si="140"/>
        <v>9.4634233589697726E-3</v>
      </c>
      <c r="EJ345" s="31">
        <f t="shared" si="141"/>
        <v>8.8638799571275455E-3</v>
      </c>
      <c r="EK345" s="31">
        <f t="shared" si="142"/>
        <v>8.1020988971896128E-3</v>
      </c>
      <c r="EL345" s="31">
        <f t="shared" si="143"/>
        <v>8.4205840455840453E-3</v>
      </c>
      <c r="EM345" s="31">
        <f t="shared" si="144"/>
        <v>8.8210151380231517E-3</v>
      </c>
      <c r="EN345" s="31">
        <f t="shared" si="145"/>
        <v>1.0870806566738044E-2</v>
      </c>
      <c r="EO345" s="31">
        <f t="shared" si="146"/>
        <v>1.5044404973357016E-2</v>
      </c>
      <c r="EP345" s="31">
        <f t="shared" si="147"/>
        <v>2.3710423336890787E-2</v>
      </c>
      <c r="EQ345" s="31">
        <f t="shared" si="148"/>
        <v>2.4963568508974587E-2</v>
      </c>
      <c r="ER345" s="31">
        <f t="shared" si="149"/>
        <v>2.589496248660236E-2</v>
      </c>
      <c r="ES345" s="31">
        <f t="shared" si="150"/>
        <v>2.4874461979913918E-2</v>
      </c>
      <c r="ET345" s="31">
        <f t="shared" si="151"/>
        <v>2.5817402179739147E-2</v>
      </c>
      <c r="EU345" s="31">
        <f t="shared" si="152"/>
        <v>2.1974225881510649E-2</v>
      </c>
      <c r="EV345" s="31">
        <f t="shared" si="153"/>
        <v>2.1641711229946525E-2</v>
      </c>
      <c r="EW345" s="31">
        <f t="shared" si="154"/>
        <v>2.0876479943452906E-2</v>
      </c>
      <c r="EX345" s="31">
        <f t="shared" si="155"/>
        <v>2.2336581045172721E-2</v>
      </c>
      <c r="EY345" s="31">
        <f t="shared" si="156"/>
        <v>2.0999128160418483E-2</v>
      </c>
      <c r="EZ345" s="31">
        <f t="shared" si="157"/>
        <v>2.1434027777777778E-2</v>
      </c>
      <c r="FA345" s="31">
        <f t="shared" si="158"/>
        <v>2.0920707159110801E-2</v>
      </c>
      <c r="FB345" s="50">
        <f t="shared" si="159"/>
        <v>2.2423825098984336E-2</v>
      </c>
      <c r="FC345" s="50">
        <f t="shared" si="160"/>
        <v>2.0704030444559766E-2</v>
      </c>
      <c r="FD345" s="50">
        <f t="shared" si="161"/>
        <v>2.0218068535825546E-2</v>
      </c>
    </row>
    <row r="346" spans="1:160" ht="15" x14ac:dyDescent="0.25">
      <c r="A346" s="17" t="s">
        <v>390</v>
      </c>
      <c r="B346" s="19">
        <v>372</v>
      </c>
      <c r="C346" s="19">
        <v>406</v>
      </c>
      <c r="D346" s="19">
        <v>415</v>
      </c>
      <c r="E346" s="19">
        <v>416</v>
      </c>
      <c r="F346" s="19">
        <v>406</v>
      </c>
      <c r="G346" s="19">
        <v>383</v>
      </c>
      <c r="H346" s="19">
        <v>413</v>
      </c>
      <c r="I346" s="19">
        <v>442</v>
      </c>
      <c r="J346" s="19">
        <v>463</v>
      </c>
      <c r="K346" s="19">
        <v>480</v>
      </c>
      <c r="L346" s="19">
        <v>440</v>
      </c>
      <c r="M346" s="19">
        <v>426</v>
      </c>
      <c r="N346" s="19">
        <v>407</v>
      </c>
      <c r="O346" s="19">
        <v>428</v>
      </c>
      <c r="P346" s="19">
        <v>386</v>
      </c>
      <c r="Q346" s="19">
        <v>455</v>
      </c>
      <c r="R346" s="19">
        <v>434</v>
      </c>
      <c r="S346" s="19">
        <v>419</v>
      </c>
      <c r="T346" s="19">
        <v>408</v>
      </c>
      <c r="U346" s="19">
        <v>442</v>
      </c>
      <c r="V346" s="19">
        <v>412</v>
      </c>
      <c r="W346" s="19">
        <v>393</v>
      </c>
      <c r="X346" s="19">
        <v>355</v>
      </c>
      <c r="Y346" s="19">
        <v>362</v>
      </c>
      <c r="Z346" s="19">
        <v>357</v>
      </c>
      <c r="AA346" s="19">
        <v>364</v>
      </c>
      <c r="AB346" s="19">
        <v>373</v>
      </c>
      <c r="AC346" s="19">
        <v>344</v>
      </c>
      <c r="AD346" s="19">
        <v>335</v>
      </c>
      <c r="AE346" s="19">
        <v>330</v>
      </c>
      <c r="AF346" s="19">
        <v>299</v>
      </c>
      <c r="AG346" s="19">
        <v>325</v>
      </c>
      <c r="AH346" s="19">
        <v>340</v>
      </c>
      <c r="AI346" s="19">
        <v>313</v>
      </c>
      <c r="AJ346" s="19">
        <v>317</v>
      </c>
      <c r="AK346" s="19">
        <v>328</v>
      </c>
      <c r="AL346" s="19">
        <v>336</v>
      </c>
      <c r="AM346" s="19">
        <v>368</v>
      </c>
      <c r="AN346" s="19">
        <v>427</v>
      </c>
      <c r="AO346" s="19">
        <v>451</v>
      </c>
      <c r="AP346" s="19">
        <v>502</v>
      </c>
      <c r="AQ346" s="19">
        <v>539</v>
      </c>
      <c r="AR346" s="19">
        <v>616</v>
      </c>
      <c r="AS346" s="19">
        <v>754</v>
      </c>
      <c r="AT346" s="19">
        <v>957</v>
      </c>
      <c r="AU346" s="19">
        <v>1030</v>
      </c>
      <c r="AV346" s="19">
        <v>1092</v>
      </c>
      <c r="AW346" s="19">
        <v>1068</v>
      </c>
      <c r="AX346" s="19">
        <v>1067</v>
      </c>
      <c r="AY346" s="19">
        <v>1031</v>
      </c>
      <c r="AZ346" s="19">
        <v>1057</v>
      </c>
      <c r="BA346" s="19">
        <v>1077</v>
      </c>
      <c r="BB346" s="19">
        <v>1073</v>
      </c>
      <c r="BC346" s="19">
        <v>1104</v>
      </c>
      <c r="BD346" s="19">
        <v>1063</v>
      </c>
      <c r="BE346" s="19">
        <v>1191</v>
      </c>
      <c r="BF346" s="19">
        <v>1229</v>
      </c>
      <c r="BG346" s="19">
        <v>1170</v>
      </c>
      <c r="BH346" s="19">
        <v>1089</v>
      </c>
      <c r="BI346" s="19">
        <v>1007</v>
      </c>
      <c r="BJ346" s="19">
        <v>955</v>
      </c>
      <c r="BK346" s="19">
        <v>954</v>
      </c>
      <c r="BL346" s="19">
        <v>943</v>
      </c>
      <c r="BM346" s="19">
        <v>920</v>
      </c>
      <c r="BN346" s="19">
        <v>906</v>
      </c>
      <c r="BO346" s="19">
        <v>889</v>
      </c>
      <c r="BP346" s="19">
        <v>884</v>
      </c>
      <c r="BQ346" s="19">
        <v>953</v>
      </c>
      <c r="BR346" s="19">
        <v>985</v>
      </c>
      <c r="BS346" s="19">
        <v>948</v>
      </c>
      <c r="BT346" s="19">
        <v>949</v>
      </c>
      <c r="BU346" s="19">
        <v>964</v>
      </c>
      <c r="BV346" s="19">
        <v>961</v>
      </c>
      <c r="BW346" s="19">
        <v>988</v>
      </c>
      <c r="BX346" s="19">
        <v>1012</v>
      </c>
      <c r="BY346" s="19">
        <v>1005</v>
      </c>
      <c r="BZ346" s="19">
        <v>974</v>
      </c>
      <c r="CA346" s="19">
        <v>948</v>
      </c>
      <c r="CB346" s="19">
        <v>943</v>
      </c>
      <c r="CC346" s="19">
        <v>1015</v>
      </c>
      <c r="CD346" s="19">
        <v>1032</v>
      </c>
      <c r="CE346" s="19">
        <v>1030</v>
      </c>
      <c r="CF346" s="19">
        <v>937</v>
      </c>
      <c r="CG346" s="19">
        <v>942</v>
      </c>
      <c r="CH346" s="49">
        <v>927</v>
      </c>
      <c r="CI346" s="49">
        <v>897</v>
      </c>
      <c r="CJ346" s="49">
        <v>900</v>
      </c>
      <c r="CK346" s="49">
        <v>903</v>
      </c>
      <c r="CL346" s="49">
        <v>916</v>
      </c>
      <c r="CM346" s="49">
        <v>871</v>
      </c>
      <c r="CN346" s="49">
        <v>864</v>
      </c>
      <c r="CO346" s="17" t="s">
        <v>390</v>
      </c>
      <c r="CT346" t="s">
        <v>391</v>
      </c>
      <c r="CV346" t="s">
        <v>390</v>
      </c>
      <c r="CX346">
        <v>44900</v>
      </c>
      <c r="CY346">
        <v>45800</v>
      </c>
      <c r="CZ346">
        <v>47100</v>
      </c>
      <c r="DA346">
        <v>48300</v>
      </c>
      <c r="DB346">
        <v>47500</v>
      </c>
      <c r="DC346">
        <v>47200</v>
      </c>
      <c r="DD346">
        <v>47100</v>
      </c>
      <c r="DE346">
        <v>46200</v>
      </c>
      <c r="DF346">
        <v>46100</v>
      </c>
      <c r="DG346">
        <v>45200</v>
      </c>
      <c r="DH346">
        <v>46000</v>
      </c>
      <c r="DI346">
        <v>44800</v>
      </c>
      <c r="DJ346">
        <v>45800</v>
      </c>
      <c r="DK346">
        <v>43500</v>
      </c>
      <c r="DL346">
        <v>42100</v>
      </c>
      <c r="DM346">
        <v>41500</v>
      </c>
      <c r="DN346">
        <v>41100</v>
      </c>
      <c r="DO346">
        <v>43100</v>
      </c>
      <c r="DP346">
        <v>41500</v>
      </c>
      <c r="DQ346">
        <v>42400</v>
      </c>
      <c r="DR346">
        <v>41100</v>
      </c>
      <c r="DS346">
        <v>41100</v>
      </c>
      <c r="DT346">
        <v>42700</v>
      </c>
      <c r="DU346">
        <v>43000</v>
      </c>
      <c r="DV346">
        <v>42400</v>
      </c>
      <c r="DW346">
        <v>41800</v>
      </c>
      <c r="DX346">
        <v>40700</v>
      </c>
      <c r="DY346" s="19"/>
      <c r="DZ346" s="19"/>
      <c r="EA346" s="19"/>
      <c r="EB346" s="19"/>
      <c r="ED346" s="31">
        <f t="shared" si="135"/>
        <v>1.0690423162583519E-2</v>
      </c>
      <c r="EE346" s="31">
        <f t="shared" si="136"/>
        <v>8.8864628820960693E-3</v>
      </c>
      <c r="EF346" s="31">
        <f t="shared" si="137"/>
        <v>9.6602972399150739E-3</v>
      </c>
      <c r="EG346" s="31">
        <f t="shared" si="138"/>
        <v>8.4472049689441001E-3</v>
      </c>
      <c r="EH346" s="31">
        <f t="shared" si="139"/>
        <v>8.273684210526315E-3</v>
      </c>
      <c r="EI346" s="31">
        <f t="shared" si="140"/>
        <v>7.5635593220338979E-3</v>
      </c>
      <c r="EJ346" s="31">
        <f t="shared" si="141"/>
        <v>7.3036093418259026E-3</v>
      </c>
      <c r="EK346" s="31">
        <f t="shared" si="142"/>
        <v>6.4718614718614715E-3</v>
      </c>
      <c r="EL346" s="31">
        <f t="shared" si="143"/>
        <v>6.7895878524945772E-3</v>
      </c>
      <c r="EM346" s="31">
        <f t="shared" si="144"/>
        <v>7.4336283185840709E-3</v>
      </c>
      <c r="EN346" s="31">
        <f t="shared" si="145"/>
        <v>9.8043478260869572E-3</v>
      </c>
      <c r="EO346" s="31">
        <f t="shared" si="146"/>
        <v>1.375E-2</v>
      </c>
      <c r="EP346" s="31">
        <f t="shared" si="147"/>
        <v>2.2489082969432313E-2</v>
      </c>
      <c r="EQ346" s="31">
        <f t="shared" si="148"/>
        <v>2.4528735632183909E-2</v>
      </c>
      <c r="ER346" s="31">
        <f t="shared" si="149"/>
        <v>2.5581947743467934E-2</v>
      </c>
      <c r="ES346" s="31">
        <f t="shared" si="150"/>
        <v>2.56144578313253E-2</v>
      </c>
      <c r="ET346" s="31">
        <f t="shared" si="151"/>
        <v>2.8467153284671531E-2</v>
      </c>
      <c r="EU346" s="31">
        <f t="shared" si="152"/>
        <v>2.2157772621809745E-2</v>
      </c>
      <c r="EV346" s="31">
        <f t="shared" si="153"/>
        <v>2.2168674698795181E-2</v>
      </c>
      <c r="EW346" s="31">
        <f t="shared" si="154"/>
        <v>2.0849056603773584E-2</v>
      </c>
      <c r="EX346" s="31">
        <f t="shared" si="155"/>
        <v>2.3065693430656935E-2</v>
      </c>
      <c r="EY346" s="31">
        <f t="shared" si="156"/>
        <v>2.3381995133819951E-2</v>
      </c>
      <c r="EZ346" s="31">
        <f t="shared" si="157"/>
        <v>2.3536299765807962E-2</v>
      </c>
      <c r="FA346" s="31">
        <f t="shared" si="158"/>
        <v>2.1930232558139535E-2</v>
      </c>
      <c r="FB346" s="50">
        <f t="shared" si="159"/>
        <v>2.4292452830188681E-2</v>
      </c>
      <c r="FC346" s="50">
        <f t="shared" si="160"/>
        <v>2.2177033492822965E-2</v>
      </c>
      <c r="FD346" s="50">
        <f t="shared" si="161"/>
        <v>2.2186732186732186E-2</v>
      </c>
    </row>
    <row r="347" spans="1:160" ht="15" x14ac:dyDescent="0.25">
      <c r="A347" s="17" t="s">
        <v>391</v>
      </c>
      <c r="B347" s="19">
        <v>2140</v>
      </c>
      <c r="C347" s="19">
        <v>2218</v>
      </c>
      <c r="D347" s="19">
        <v>2186</v>
      </c>
      <c r="E347" s="19">
        <v>2142</v>
      </c>
      <c r="F347" s="19">
        <v>2234</v>
      </c>
      <c r="G347" s="19">
        <v>2208</v>
      </c>
      <c r="H347" s="19">
        <v>2255</v>
      </c>
      <c r="I347" s="19">
        <v>2356</v>
      </c>
      <c r="J347" s="19">
        <v>2403</v>
      </c>
      <c r="K347" s="19">
        <v>2322</v>
      </c>
      <c r="L347" s="19">
        <v>2304</v>
      </c>
      <c r="M347" s="19">
        <v>2288</v>
      </c>
      <c r="N347" s="19">
        <v>2234</v>
      </c>
      <c r="O347" s="19">
        <v>2220</v>
      </c>
      <c r="P347" s="19">
        <v>1975</v>
      </c>
      <c r="Q347" s="19">
        <v>2254</v>
      </c>
      <c r="R347" s="19">
        <v>2148</v>
      </c>
      <c r="S347" s="19">
        <v>2071</v>
      </c>
      <c r="T347" s="19">
        <v>2004</v>
      </c>
      <c r="U347" s="19">
        <v>2070</v>
      </c>
      <c r="V347" s="19">
        <v>2022</v>
      </c>
      <c r="W347" s="19">
        <v>2009</v>
      </c>
      <c r="X347" s="19">
        <v>1871</v>
      </c>
      <c r="Y347" s="19">
        <v>1784</v>
      </c>
      <c r="Z347" s="19">
        <v>1679</v>
      </c>
      <c r="AA347" s="19">
        <v>1722</v>
      </c>
      <c r="AB347" s="19">
        <v>1696</v>
      </c>
      <c r="AC347" s="19">
        <v>1729</v>
      </c>
      <c r="AD347" s="19">
        <v>1665</v>
      </c>
      <c r="AE347" s="19">
        <v>1599</v>
      </c>
      <c r="AF347" s="19">
        <v>1592</v>
      </c>
      <c r="AG347" s="19">
        <v>1699</v>
      </c>
      <c r="AH347" s="19">
        <v>1711</v>
      </c>
      <c r="AI347" s="19">
        <v>1716</v>
      </c>
      <c r="AJ347" s="19">
        <v>1634</v>
      </c>
      <c r="AK347" s="19">
        <v>1680</v>
      </c>
      <c r="AL347" s="19">
        <v>1648</v>
      </c>
      <c r="AM347" s="19">
        <v>1762</v>
      </c>
      <c r="AN347" s="19">
        <v>1866</v>
      </c>
      <c r="AO347" s="19">
        <v>1936</v>
      </c>
      <c r="AP347" s="19">
        <v>1998</v>
      </c>
      <c r="AQ347" s="19">
        <v>2181</v>
      </c>
      <c r="AR347" s="19">
        <v>2390</v>
      </c>
      <c r="AS347" s="19">
        <v>2603</v>
      </c>
      <c r="AT347" s="19">
        <v>3031</v>
      </c>
      <c r="AU347" s="19">
        <v>3315</v>
      </c>
      <c r="AV347" s="19">
        <v>3441</v>
      </c>
      <c r="AW347" s="19">
        <v>3535</v>
      </c>
      <c r="AX347" s="19">
        <v>3526</v>
      </c>
      <c r="AY347" s="19">
        <v>3655</v>
      </c>
      <c r="AZ347" s="19">
        <v>3707</v>
      </c>
      <c r="BA347" s="19">
        <v>3637</v>
      </c>
      <c r="BB347" s="19">
        <v>3706</v>
      </c>
      <c r="BC347" s="19">
        <v>3587</v>
      </c>
      <c r="BD347" s="19">
        <v>3546</v>
      </c>
      <c r="BE347" s="19">
        <v>3769</v>
      </c>
      <c r="BF347" s="19">
        <v>3866</v>
      </c>
      <c r="BG347" s="19">
        <v>3643</v>
      </c>
      <c r="BH347" s="19">
        <v>3496</v>
      </c>
      <c r="BI347" s="19">
        <v>3434</v>
      </c>
      <c r="BJ347" s="19">
        <v>3303</v>
      </c>
      <c r="BK347" s="19">
        <v>3295</v>
      </c>
      <c r="BL347" s="19">
        <v>3287</v>
      </c>
      <c r="BM347" s="19">
        <v>3278</v>
      </c>
      <c r="BN347" s="19">
        <v>3255</v>
      </c>
      <c r="BO347" s="19">
        <v>3294</v>
      </c>
      <c r="BP347" s="19">
        <v>3213</v>
      </c>
      <c r="BQ347" s="19">
        <v>3278</v>
      </c>
      <c r="BR347" s="19">
        <v>3434</v>
      </c>
      <c r="BS347" s="19">
        <v>3425</v>
      </c>
      <c r="BT347" s="19">
        <v>3514</v>
      </c>
      <c r="BU347" s="19">
        <v>3430</v>
      </c>
      <c r="BV347" s="19">
        <v>3316</v>
      </c>
      <c r="BW347" s="19">
        <v>3351</v>
      </c>
      <c r="BX347" s="19">
        <v>3510</v>
      </c>
      <c r="BY347" s="19">
        <v>3484</v>
      </c>
      <c r="BZ347" s="19">
        <v>3489</v>
      </c>
      <c r="CA347" s="19">
        <v>3517</v>
      </c>
      <c r="CB347" s="19">
        <v>3545</v>
      </c>
      <c r="CC347" s="19">
        <v>3661</v>
      </c>
      <c r="CD347" s="19">
        <v>3742</v>
      </c>
      <c r="CE347" s="19">
        <v>3690</v>
      </c>
      <c r="CF347" s="19">
        <v>3563</v>
      </c>
      <c r="CG347" s="19">
        <v>3500</v>
      </c>
      <c r="CH347" s="49">
        <v>3391</v>
      </c>
      <c r="CI347" s="49">
        <v>3458</v>
      </c>
      <c r="CJ347" s="49">
        <v>3308</v>
      </c>
      <c r="CK347" s="49">
        <v>3380</v>
      </c>
      <c r="CL347" s="49">
        <v>3415</v>
      </c>
      <c r="CM347" s="49">
        <v>3388</v>
      </c>
      <c r="CN347" s="49">
        <v>3349</v>
      </c>
      <c r="CO347" s="17" t="s">
        <v>391</v>
      </c>
      <c r="CT347" t="s">
        <v>392</v>
      </c>
      <c r="CV347" t="s">
        <v>391</v>
      </c>
      <c r="CX347">
        <v>99100</v>
      </c>
      <c r="CY347">
        <v>99700</v>
      </c>
      <c r="CZ347">
        <v>99400</v>
      </c>
      <c r="DA347">
        <v>99400</v>
      </c>
      <c r="DB347">
        <v>99800</v>
      </c>
      <c r="DC347">
        <v>100100</v>
      </c>
      <c r="DD347">
        <v>101400</v>
      </c>
      <c r="DE347">
        <v>98300</v>
      </c>
      <c r="DF347">
        <v>97500</v>
      </c>
      <c r="DG347">
        <v>95200</v>
      </c>
      <c r="DH347">
        <v>97900</v>
      </c>
      <c r="DI347">
        <v>99600</v>
      </c>
      <c r="DJ347">
        <v>100800</v>
      </c>
      <c r="DK347">
        <v>101400</v>
      </c>
      <c r="DL347">
        <v>101200</v>
      </c>
      <c r="DM347">
        <v>103000</v>
      </c>
      <c r="DN347">
        <v>104900</v>
      </c>
      <c r="DO347">
        <v>104700</v>
      </c>
      <c r="DP347">
        <v>104400</v>
      </c>
      <c r="DQ347">
        <v>104700</v>
      </c>
      <c r="DR347">
        <v>105600</v>
      </c>
      <c r="DS347">
        <v>106500</v>
      </c>
      <c r="DT347">
        <v>104800</v>
      </c>
      <c r="DU347">
        <v>102900</v>
      </c>
      <c r="DV347">
        <v>101300</v>
      </c>
      <c r="DW347">
        <v>101900</v>
      </c>
      <c r="DX347">
        <v>103600</v>
      </c>
      <c r="DY347" s="19"/>
      <c r="DZ347" s="19"/>
      <c r="EA347" s="19"/>
      <c r="EB347" s="19"/>
      <c r="ED347" s="31">
        <f t="shared" si="135"/>
        <v>2.3430877901109991E-2</v>
      </c>
      <c r="EE347" s="31">
        <f t="shared" si="136"/>
        <v>2.2407221664994984E-2</v>
      </c>
      <c r="EF347" s="31">
        <f t="shared" si="137"/>
        <v>2.2676056338028168E-2</v>
      </c>
      <c r="EG347" s="31">
        <f t="shared" si="138"/>
        <v>2.0160965794768611E-2</v>
      </c>
      <c r="EH347" s="31">
        <f t="shared" si="139"/>
        <v>2.0130260521042085E-2</v>
      </c>
      <c r="EI347" s="31">
        <f t="shared" si="140"/>
        <v>1.6773226773226773E-2</v>
      </c>
      <c r="EJ347" s="31">
        <f t="shared" si="141"/>
        <v>1.7051282051282052E-2</v>
      </c>
      <c r="EK347" s="31">
        <f t="shared" si="142"/>
        <v>1.6195320447609358E-2</v>
      </c>
      <c r="EL347" s="31">
        <f t="shared" si="143"/>
        <v>1.7600000000000001E-2</v>
      </c>
      <c r="EM347" s="31">
        <f t="shared" si="144"/>
        <v>1.7310924369747901E-2</v>
      </c>
      <c r="EN347" s="31">
        <f t="shared" si="145"/>
        <v>1.9775280898876403E-2</v>
      </c>
      <c r="EO347" s="31">
        <f t="shared" si="146"/>
        <v>2.3995983935742971E-2</v>
      </c>
      <c r="EP347" s="31">
        <f t="shared" si="147"/>
        <v>3.2886904761904763E-2</v>
      </c>
      <c r="EQ347" s="31">
        <f t="shared" si="148"/>
        <v>3.4773175542406311E-2</v>
      </c>
      <c r="ER347" s="31">
        <f t="shared" si="149"/>
        <v>3.5938735177865611E-2</v>
      </c>
      <c r="ES347" s="31">
        <f t="shared" si="150"/>
        <v>3.4427184466019417E-2</v>
      </c>
      <c r="ET347" s="31">
        <f t="shared" si="151"/>
        <v>3.4728312678741657E-2</v>
      </c>
      <c r="EU347" s="31">
        <f t="shared" si="152"/>
        <v>3.1547277936962749E-2</v>
      </c>
      <c r="EV347" s="31">
        <f t="shared" si="153"/>
        <v>3.1398467432950189E-2</v>
      </c>
      <c r="EW347" s="31">
        <f t="shared" si="154"/>
        <v>3.0687679083094554E-2</v>
      </c>
      <c r="EX347" s="31">
        <f t="shared" si="155"/>
        <v>3.243371212121212E-2</v>
      </c>
      <c r="EY347" s="31">
        <f t="shared" si="156"/>
        <v>3.1136150234741783E-2</v>
      </c>
      <c r="EZ347" s="31">
        <f t="shared" si="157"/>
        <v>3.3244274809160305E-2</v>
      </c>
      <c r="FA347" s="31">
        <f t="shared" si="158"/>
        <v>3.4450923226433429E-2</v>
      </c>
      <c r="FB347" s="50">
        <f t="shared" si="159"/>
        <v>3.6426456071076009E-2</v>
      </c>
      <c r="FC347" s="50">
        <f t="shared" si="160"/>
        <v>3.3277723258096172E-2</v>
      </c>
      <c r="FD347" s="50">
        <f t="shared" si="161"/>
        <v>3.2625482625482628E-2</v>
      </c>
    </row>
    <row r="348" spans="1:160" ht="15" x14ac:dyDescent="0.25">
      <c r="A348" s="17" t="s">
        <v>392</v>
      </c>
      <c r="B348" s="19">
        <v>1682</v>
      </c>
      <c r="C348" s="19">
        <v>1703</v>
      </c>
      <c r="D348" s="19">
        <v>1726</v>
      </c>
      <c r="E348" s="19">
        <v>1706</v>
      </c>
      <c r="F348" s="19">
        <v>1759</v>
      </c>
      <c r="G348" s="19">
        <v>1889</v>
      </c>
      <c r="H348" s="19">
        <v>1954</v>
      </c>
      <c r="I348" s="19">
        <v>2105</v>
      </c>
      <c r="J348" s="19">
        <v>2207</v>
      </c>
      <c r="K348" s="19">
        <v>2205</v>
      </c>
      <c r="L348" s="19">
        <v>2106</v>
      </c>
      <c r="M348" s="19">
        <v>2059</v>
      </c>
      <c r="N348" s="19">
        <v>2056</v>
      </c>
      <c r="O348" s="19">
        <v>2084</v>
      </c>
      <c r="P348" s="19">
        <v>2052</v>
      </c>
      <c r="Q348" s="19">
        <v>1995</v>
      </c>
      <c r="R348" s="19">
        <v>1961</v>
      </c>
      <c r="S348" s="19">
        <v>1969</v>
      </c>
      <c r="T348" s="19">
        <v>1973</v>
      </c>
      <c r="U348" s="19">
        <v>2061</v>
      </c>
      <c r="V348" s="19">
        <v>2133</v>
      </c>
      <c r="W348" s="19">
        <v>1990</v>
      </c>
      <c r="X348" s="19">
        <v>1933</v>
      </c>
      <c r="Y348" s="19">
        <v>1819</v>
      </c>
      <c r="Z348" s="19">
        <v>1730</v>
      </c>
      <c r="AA348" s="19">
        <v>1687</v>
      </c>
      <c r="AB348" s="19">
        <v>1671</v>
      </c>
      <c r="AC348" s="19">
        <v>1623</v>
      </c>
      <c r="AD348" s="19">
        <v>1606</v>
      </c>
      <c r="AE348" s="19">
        <v>1604</v>
      </c>
      <c r="AF348" s="19">
        <v>1605</v>
      </c>
      <c r="AG348" s="19">
        <v>1666</v>
      </c>
      <c r="AH348" s="19">
        <v>1649</v>
      </c>
      <c r="AI348" s="19">
        <v>1677</v>
      </c>
      <c r="AJ348" s="19">
        <v>1601</v>
      </c>
      <c r="AK348" s="19">
        <v>1559</v>
      </c>
      <c r="AL348" s="19">
        <v>1556</v>
      </c>
      <c r="AM348" s="19">
        <v>1597</v>
      </c>
      <c r="AN348" s="19">
        <v>1686</v>
      </c>
      <c r="AO348" s="19">
        <v>1690</v>
      </c>
      <c r="AP348" s="19">
        <v>1783</v>
      </c>
      <c r="AQ348" s="19">
        <v>2085</v>
      </c>
      <c r="AR348" s="19">
        <v>2381</v>
      </c>
      <c r="AS348" s="19">
        <v>2745</v>
      </c>
      <c r="AT348" s="19">
        <v>3154</v>
      </c>
      <c r="AU348" s="19">
        <v>3228</v>
      </c>
      <c r="AV348" s="19">
        <v>3157</v>
      </c>
      <c r="AW348" s="19">
        <v>3218</v>
      </c>
      <c r="AX348" s="19">
        <v>3105</v>
      </c>
      <c r="AY348" s="19">
        <v>3017</v>
      </c>
      <c r="AZ348" s="19">
        <v>3082</v>
      </c>
      <c r="BA348" s="19">
        <v>3089</v>
      </c>
      <c r="BB348" s="19">
        <v>3155</v>
      </c>
      <c r="BC348" s="19">
        <v>3180</v>
      </c>
      <c r="BD348" s="19">
        <v>3285</v>
      </c>
      <c r="BE348" s="19">
        <v>3408</v>
      </c>
      <c r="BF348" s="19">
        <v>3385</v>
      </c>
      <c r="BG348" s="19">
        <v>3316</v>
      </c>
      <c r="BH348" s="19">
        <v>3261</v>
      </c>
      <c r="BI348" s="19">
        <v>3158</v>
      </c>
      <c r="BJ348" s="19">
        <v>2954</v>
      </c>
      <c r="BK348" s="19">
        <v>2891</v>
      </c>
      <c r="BL348" s="19">
        <v>2868</v>
      </c>
      <c r="BM348" s="19">
        <v>2879</v>
      </c>
      <c r="BN348" s="19">
        <v>2880</v>
      </c>
      <c r="BO348" s="19">
        <v>2986</v>
      </c>
      <c r="BP348" s="19">
        <v>3025</v>
      </c>
      <c r="BQ348" s="19">
        <v>3138</v>
      </c>
      <c r="BR348" s="19">
        <v>3172</v>
      </c>
      <c r="BS348" s="19">
        <v>3181</v>
      </c>
      <c r="BT348" s="19">
        <v>3132</v>
      </c>
      <c r="BU348" s="19">
        <v>3066</v>
      </c>
      <c r="BV348" s="19">
        <v>3038</v>
      </c>
      <c r="BW348" s="19">
        <v>3134</v>
      </c>
      <c r="BX348" s="19">
        <v>3194</v>
      </c>
      <c r="BY348" s="19">
        <v>3266</v>
      </c>
      <c r="BZ348" s="19">
        <v>3316</v>
      </c>
      <c r="CA348" s="19">
        <v>3381</v>
      </c>
      <c r="CB348" s="19">
        <v>3434</v>
      </c>
      <c r="CC348" s="19">
        <v>3626</v>
      </c>
      <c r="CD348" s="19">
        <v>3892</v>
      </c>
      <c r="CE348" s="19">
        <v>3798</v>
      </c>
      <c r="CF348" s="19">
        <v>3600</v>
      </c>
      <c r="CG348" s="19">
        <v>3537</v>
      </c>
      <c r="CH348" s="49">
        <v>3391</v>
      </c>
      <c r="CI348" s="49">
        <v>3362</v>
      </c>
      <c r="CJ348" s="49">
        <v>3311</v>
      </c>
      <c r="CK348" s="49">
        <v>3318</v>
      </c>
      <c r="CL348" s="49">
        <v>3316</v>
      </c>
      <c r="CM348" s="49">
        <v>3348</v>
      </c>
      <c r="CN348" s="49">
        <v>3355</v>
      </c>
      <c r="CO348" s="17" t="s">
        <v>392</v>
      </c>
      <c r="CT348" t="s">
        <v>393</v>
      </c>
      <c r="CV348" t="s">
        <v>392</v>
      </c>
      <c r="CX348">
        <v>63300</v>
      </c>
      <c r="CY348">
        <v>63100</v>
      </c>
      <c r="CZ348">
        <v>63200</v>
      </c>
      <c r="DA348">
        <v>63200</v>
      </c>
      <c r="DB348">
        <v>62400</v>
      </c>
      <c r="DC348">
        <v>62700</v>
      </c>
      <c r="DD348">
        <v>62100</v>
      </c>
      <c r="DE348">
        <v>61900</v>
      </c>
      <c r="DF348">
        <v>62900</v>
      </c>
      <c r="DG348">
        <v>63700</v>
      </c>
      <c r="DH348">
        <v>65100</v>
      </c>
      <c r="DI348">
        <v>64600</v>
      </c>
      <c r="DJ348">
        <v>64900</v>
      </c>
      <c r="DK348">
        <v>63800</v>
      </c>
      <c r="DL348">
        <v>63900</v>
      </c>
      <c r="DM348">
        <v>62400</v>
      </c>
      <c r="DN348">
        <v>62100</v>
      </c>
      <c r="DO348">
        <v>64100</v>
      </c>
      <c r="DP348">
        <v>62900</v>
      </c>
      <c r="DQ348">
        <v>62700</v>
      </c>
      <c r="DR348">
        <v>65300</v>
      </c>
      <c r="DS348">
        <v>65600</v>
      </c>
      <c r="DT348">
        <v>65400</v>
      </c>
      <c r="DU348">
        <v>66800</v>
      </c>
      <c r="DV348">
        <v>67300</v>
      </c>
      <c r="DW348">
        <v>66900</v>
      </c>
      <c r="DX348">
        <v>67400</v>
      </c>
      <c r="DY348" s="19"/>
      <c r="DZ348" s="19"/>
      <c r="EA348" s="19"/>
      <c r="EB348" s="19"/>
      <c r="ED348" s="31">
        <f t="shared" si="135"/>
        <v>3.4834123222748814E-2</v>
      </c>
      <c r="EE348" s="31">
        <f t="shared" si="136"/>
        <v>3.2583201267828842E-2</v>
      </c>
      <c r="EF348" s="31">
        <f t="shared" si="137"/>
        <v>3.1566455696202533E-2</v>
      </c>
      <c r="EG348" s="31">
        <f t="shared" si="138"/>
        <v>3.1218354430379746E-2</v>
      </c>
      <c r="EH348" s="31">
        <f t="shared" si="139"/>
        <v>3.1891025641025639E-2</v>
      </c>
      <c r="EI348" s="31">
        <f t="shared" si="140"/>
        <v>2.7591706539074959E-2</v>
      </c>
      <c r="EJ348" s="31">
        <f t="shared" si="141"/>
        <v>2.6135265700483093E-2</v>
      </c>
      <c r="EK348" s="31">
        <f t="shared" si="142"/>
        <v>2.592891760904685E-2</v>
      </c>
      <c r="EL348" s="31">
        <f t="shared" si="143"/>
        <v>2.6661367249602545E-2</v>
      </c>
      <c r="EM348" s="31">
        <f t="shared" si="144"/>
        <v>2.4427001569858713E-2</v>
      </c>
      <c r="EN348" s="31">
        <f t="shared" si="145"/>
        <v>2.5960061443932411E-2</v>
      </c>
      <c r="EO348" s="31">
        <f t="shared" si="146"/>
        <v>3.6857585139318888E-2</v>
      </c>
      <c r="EP348" s="31">
        <f t="shared" si="147"/>
        <v>4.9738058551617871E-2</v>
      </c>
      <c r="EQ348" s="31">
        <f t="shared" si="148"/>
        <v>4.8667711598746083E-2</v>
      </c>
      <c r="ER348" s="31">
        <f t="shared" si="149"/>
        <v>4.8341158059467919E-2</v>
      </c>
      <c r="ES348" s="31">
        <f t="shared" si="150"/>
        <v>5.264423076923077E-2</v>
      </c>
      <c r="ET348" s="31">
        <f t="shared" si="151"/>
        <v>5.3397745571658613E-2</v>
      </c>
      <c r="EU348" s="31">
        <f t="shared" si="152"/>
        <v>4.6084243369734788E-2</v>
      </c>
      <c r="EV348" s="31">
        <f t="shared" si="153"/>
        <v>4.577106518282989E-2</v>
      </c>
      <c r="EW348" s="31">
        <f t="shared" si="154"/>
        <v>4.8245614035087717E-2</v>
      </c>
      <c r="EX348" s="31">
        <f t="shared" si="155"/>
        <v>4.871362940275651E-2</v>
      </c>
      <c r="EY348" s="31">
        <f t="shared" si="156"/>
        <v>4.6310975609756097E-2</v>
      </c>
      <c r="EZ348" s="31">
        <f t="shared" si="157"/>
        <v>4.9938837920489296E-2</v>
      </c>
      <c r="FA348" s="31">
        <f t="shared" si="158"/>
        <v>5.1407185628742517E-2</v>
      </c>
      <c r="FB348" s="50">
        <f t="shared" si="159"/>
        <v>5.6433878157503711E-2</v>
      </c>
      <c r="FC348" s="50">
        <f t="shared" si="160"/>
        <v>5.0687593423019435E-2</v>
      </c>
      <c r="FD348" s="50">
        <f t="shared" si="161"/>
        <v>4.922848664688427E-2</v>
      </c>
    </row>
    <row r="349" spans="1:160" ht="15" x14ac:dyDescent="0.25">
      <c r="A349" s="17" t="s">
        <v>393</v>
      </c>
      <c r="B349" s="19">
        <v>3235</v>
      </c>
      <c r="C349" s="19">
        <v>3334</v>
      </c>
      <c r="D349" s="19">
        <v>3405</v>
      </c>
      <c r="E349" s="19">
        <v>3353</v>
      </c>
      <c r="F349" s="19">
        <v>3169</v>
      </c>
      <c r="G349" s="19">
        <v>3393</v>
      </c>
      <c r="H349" s="19">
        <v>3617</v>
      </c>
      <c r="I349" s="19">
        <v>3805</v>
      </c>
      <c r="J349" s="19">
        <v>3831</v>
      </c>
      <c r="K349" s="19">
        <v>3811</v>
      </c>
      <c r="L349" s="19">
        <v>3670</v>
      </c>
      <c r="M349" s="19">
        <v>3552</v>
      </c>
      <c r="N349" s="19">
        <v>3464</v>
      </c>
      <c r="O349" s="19">
        <v>3527</v>
      </c>
      <c r="P349" s="19">
        <v>3636</v>
      </c>
      <c r="Q349" s="19">
        <v>3426</v>
      </c>
      <c r="R349" s="19">
        <v>3353</v>
      </c>
      <c r="S349" s="19">
        <v>3209</v>
      </c>
      <c r="T349" s="19">
        <v>3182</v>
      </c>
      <c r="U349" s="19">
        <v>3465</v>
      </c>
      <c r="V349" s="19">
        <v>3535</v>
      </c>
      <c r="W349" s="19">
        <v>3338</v>
      </c>
      <c r="X349" s="19">
        <v>3210</v>
      </c>
      <c r="Y349" s="19">
        <v>3199</v>
      </c>
      <c r="Z349" s="19">
        <v>3118</v>
      </c>
      <c r="AA349" s="19">
        <v>3185</v>
      </c>
      <c r="AB349" s="19">
        <v>3276</v>
      </c>
      <c r="AC349" s="19">
        <v>3055</v>
      </c>
      <c r="AD349" s="19">
        <v>2918</v>
      </c>
      <c r="AE349" s="19">
        <v>2837</v>
      </c>
      <c r="AF349" s="19">
        <v>2730</v>
      </c>
      <c r="AG349" s="19">
        <v>3000</v>
      </c>
      <c r="AH349" s="19">
        <v>3150</v>
      </c>
      <c r="AI349" s="19">
        <v>3144</v>
      </c>
      <c r="AJ349" s="19">
        <v>3102</v>
      </c>
      <c r="AK349" s="19">
        <v>3030</v>
      </c>
      <c r="AL349" s="19">
        <v>3016</v>
      </c>
      <c r="AM349" s="19">
        <v>3234</v>
      </c>
      <c r="AN349" s="19">
        <v>3561</v>
      </c>
      <c r="AO349" s="19">
        <v>3515</v>
      </c>
      <c r="AP349" s="19">
        <v>3578</v>
      </c>
      <c r="AQ349" s="19">
        <v>3929</v>
      </c>
      <c r="AR349" s="19">
        <v>4194</v>
      </c>
      <c r="AS349" s="19">
        <v>4885</v>
      </c>
      <c r="AT349" s="19">
        <v>5507</v>
      </c>
      <c r="AU349" s="19">
        <v>5733</v>
      </c>
      <c r="AV349" s="19">
        <v>5852</v>
      </c>
      <c r="AW349" s="19">
        <v>5895</v>
      </c>
      <c r="AX349" s="19">
        <v>5751</v>
      </c>
      <c r="AY349" s="19">
        <v>5873</v>
      </c>
      <c r="AZ349" s="19">
        <v>5927</v>
      </c>
      <c r="BA349" s="19">
        <v>5877</v>
      </c>
      <c r="BB349" s="19">
        <v>5698</v>
      </c>
      <c r="BC349" s="19">
        <v>5557</v>
      </c>
      <c r="BD349" s="19">
        <v>5444</v>
      </c>
      <c r="BE349" s="19">
        <v>5975</v>
      </c>
      <c r="BF349" s="19">
        <v>5893</v>
      </c>
      <c r="BG349" s="19">
        <v>5837</v>
      </c>
      <c r="BH349" s="19">
        <v>5656</v>
      </c>
      <c r="BI349" s="19">
        <v>5297</v>
      </c>
      <c r="BJ349" s="19">
        <v>5078</v>
      </c>
      <c r="BK349" s="19">
        <v>5089</v>
      </c>
      <c r="BL349" s="19">
        <v>5232</v>
      </c>
      <c r="BM349" s="19">
        <v>5038</v>
      </c>
      <c r="BN349" s="19">
        <v>4895</v>
      </c>
      <c r="BO349" s="19">
        <v>4778</v>
      </c>
      <c r="BP349" s="19">
        <v>4640</v>
      </c>
      <c r="BQ349" s="19">
        <v>5216</v>
      </c>
      <c r="BR349" s="19">
        <v>5343</v>
      </c>
      <c r="BS349" s="19">
        <v>5320</v>
      </c>
      <c r="BT349" s="19">
        <v>5171</v>
      </c>
      <c r="BU349" s="19">
        <v>5225</v>
      </c>
      <c r="BV349" s="19">
        <v>5183</v>
      </c>
      <c r="BW349" s="19">
        <v>5470</v>
      </c>
      <c r="BX349" s="19">
        <v>5657</v>
      </c>
      <c r="BY349" s="19">
        <v>5552</v>
      </c>
      <c r="BZ349" s="19">
        <v>5399</v>
      </c>
      <c r="CA349" s="19">
        <v>5048</v>
      </c>
      <c r="CB349" s="19">
        <v>4794</v>
      </c>
      <c r="CC349" s="19">
        <v>5633</v>
      </c>
      <c r="CD349" s="19">
        <v>5841</v>
      </c>
      <c r="CE349" s="19">
        <v>5867</v>
      </c>
      <c r="CF349" s="19">
        <v>5618</v>
      </c>
      <c r="CG349" s="19">
        <v>5398</v>
      </c>
      <c r="CH349" s="49">
        <v>5296</v>
      </c>
      <c r="CI349" s="49">
        <v>5435</v>
      </c>
      <c r="CJ349" s="49">
        <v>5567</v>
      </c>
      <c r="CK349" s="49">
        <v>5522</v>
      </c>
      <c r="CL349" s="49">
        <v>5352</v>
      </c>
      <c r="CM349" s="49">
        <v>5012</v>
      </c>
      <c r="CN349" s="49">
        <v>4800</v>
      </c>
      <c r="CO349" s="17" t="s">
        <v>393</v>
      </c>
      <c r="CT349" t="s">
        <v>394</v>
      </c>
      <c r="CV349" t="s">
        <v>393</v>
      </c>
      <c r="CX349">
        <v>105600</v>
      </c>
      <c r="CY349">
        <v>105600</v>
      </c>
      <c r="CZ349">
        <v>105400</v>
      </c>
      <c r="DA349">
        <v>105400</v>
      </c>
      <c r="DB349">
        <v>106000</v>
      </c>
      <c r="DC349">
        <v>105900</v>
      </c>
      <c r="DD349">
        <v>106500</v>
      </c>
      <c r="DE349">
        <v>107800</v>
      </c>
      <c r="DF349">
        <v>107800</v>
      </c>
      <c r="DG349">
        <v>105900</v>
      </c>
      <c r="DH349">
        <v>106500</v>
      </c>
      <c r="DI349">
        <v>106100</v>
      </c>
      <c r="DJ349">
        <v>104500</v>
      </c>
      <c r="DK349">
        <v>105400</v>
      </c>
      <c r="DL349">
        <v>105800</v>
      </c>
      <c r="DM349">
        <v>105800</v>
      </c>
      <c r="DN349">
        <v>106400</v>
      </c>
      <c r="DO349">
        <v>105800</v>
      </c>
      <c r="DP349">
        <v>103500</v>
      </c>
      <c r="DQ349">
        <v>99400</v>
      </c>
      <c r="DR349">
        <v>100500</v>
      </c>
      <c r="DS349">
        <v>100100</v>
      </c>
      <c r="DT349">
        <v>100800</v>
      </c>
      <c r="DU349">
        <v>104300</v>
      </c>
      <c r="DV349">
        <v>102700</v>
      </c>
      <c r="DW349">
        <v>104400</v>
      </c>
      <c r="DX349">
        <v>105200</v>
      </c>
      <c r="DY349" s="19"/>
      <c r="DZ349" s="19"/>
      <c r="EA349" s="19"/>
      <c r="EB349" s="19"/>
      <c r="ED349" s="31">
        <f t="shared" si="135"/>
        <v>3.608901515151515E-2</v>
      </c>
      <c r="EE349" s="31">
        <f t="shared" si="136"/>
        <v>3.2803030303030306E-2</v>
      </c>
      <c r="EF349" s="31">
        <f t="shared" si="137"/>
        <v>3.2504743833017075E-2</v>
      </c>
      <c r="EG349" s="31">
        <f t="shared" si="138"/>
        <v>3.0189753320683112E-2</v>
      </c>
      <c r="EH349" s="31">
        <f t="shared" si="139"/>
        <v>3.1490566037735847E-2</v>
      </c>
      <c r="EI349" s="31">
        <f t="shared" si="140"/>
        <v>2.9442870632672334E-2</v>
      </c>
      <c r="EJ349" s="31">
        <f t="shared" si="141"/>
        <v>2.8685446009389673E-2</v>
      </c>
      <c r="EK349" s="31">
        <f t="shared" si="142"/>
        <v>2.5324675324675326E-2</v>
      </c>
      <c r="EL349" s="31">
        <f t="shared" si="143"/>
        <v>2.9165120593692022E-2</v>
      </c>
      <c r="EM349" s="31">
        <f t="shared" si="144"/>
        <v>2.8479697828139753E-2</v>
      </c>
      <c r="EN349" s="31">
        <f t="shared" si="145"/>
        <v>3.3004694835680748E-2</v>
      </c>
      <c r="EO349" s="31">
        <f t="shared" si="146"/>
        <v>3.9528746465598494E-2</v>
      </c>
      <c r="EP349" s="31">
        <f t="shared" si="147"/>
        <v>5.4861244019138757E-2</v>
      </c>
      <c r="EQ349" s="31">
        <f t="shared" si="148"/>
        <v>5.4563567362428844E-2</v>
      </c>
      <c r="ER349" s="31">
        <f t="shared" si="149"/>
        <v>5.5548204158790172E-2</v>
      </c>
      <c r="ES349" s="31">
        <f t="shared" si="150"/>
        <v>5.1455576559546315E-2</v>
      </c>
      <c r="ET349" s="31">
        <f t="shared" si="151"/>
        <v>5.4859022556390975E-2</v>
      </c>
      <c r="EU349" s="31">
        <f t="shared" si="152"/>
        <v>4.7996219281663519E-2</v>
      </c>
      <c r="EV349" s="31">
        <f t="shared" si="153"/>
        <v>4.8676328502415461E-2</v>
      </c>
      <c r="EW349" s="31">
        <f t="shared" si="154"/>
        <v>4.6680080482897388E-2</v>
      </c>
      <c r="EX349" s="31">
        <f t="shared" si="155"/>
        <v>5.2935323383084577E-2</v>
      </c>
      <c r="EY349" s="31">
        <f t="shared" si="156"/>
        <v>5.1778221778221778E-2</v>
      </c>
      <c r="EZ349" s="31">
        <f t="shared" si="157"/>
        <v>5.5079365079365082E-2</v>
      </c>
      <c r="FA349" s="31">
        <f t="shared" si="158"/>
        <v>4.5963566634707576E-2</v>
      </c>
      <c r="FB349" s="50">
        <f t="shared" si="159"/>
        <v>5.7127555988315482E-2</v>
      </c>
      <c r="FC349" s="50">
        <f t="shared" si="160"/>
        <v>5.0727969348659002E-2</v>
      </c>
      <c r="FD349" s="50">
        <f t="shared" si="161"/>
        <v>5.2490494296577948E-2</v>
      </c>
    </row>
    <row r="350" spans="1:160" ht="15" x14ac:dyDescent="0.25">
      <c r="A350" s="17" t="s">
        <v>394</v>
      </c>
      <c r="B350" s="19">
        <v>2441</v>
      </c>
      <c r="C350" s="19">
        <v>2466</v>
      </c>
      <c r="D350" s="19">
        <v>2423</v>
      </c>
      <c r="E350" s="19">
        <v>2379</v>
      </c>
      <c r="F350" s="19">
        <v>2310</v>
      </c>
      <c r="G350" s="19">
        <v>2252</v>
      </c>
      <c r="H350" s="19">
        <v>2142</v>
      </c>
      <c r="I350" s="19">
        <v>2314</v>
      </c>
      <c r="J350" s="19">
        <v>2465</v>
      </c>
      <c r="K350" s="19">
        <v>2398</v>
      </c>
      <c r="L350" s="19">
        <v>2465</v>
      </c>
      <c r="M350" s="19">
        <v>2561</v>
      </c>
      <c r="N350" s="19">
        <v>2552</v>
      </c>
      <c r="O350" s="19">
        <v>2646</v>
      </c>
      <c r="P350" s="19">
        <v>2668</v>
      </c>
      <c r="Q350" s="19">
        <v>2713</v>
      </c>
      <c r="R350" s="19">
        <v>2585</v>
      </c>
      <c r="S350" s="19">
        <v>2325</v>
      </c>
      <c r="T350" s="19">
        <v>2321</v>
      </c>
      <c r="U350" s="19">
        <v>2404</v>
      </c>
      <c r="V350" s="19">
        <v>2506</v>
      </c>
      <c r="W350" s="19">
        <v>2558</v>
      </c>
      <c r="X350" s="19">
        <v>2483</v>
      </c>
      <c r="Y350" s="19">
        <v>2337</v>
      </c>
      <c r="Z350" s="19">
        <v>2166</v>
      </c>
      <c r="AA350" s="19">
        <v>2122</v>
      </c>
      <c r="AB350" s="19">
        <v>2076</v>
      </c>
      <c r="AC350" s="19">
        <v>1935</v>
      </c>
      <c r="AD350" s="19">
        <v>1754</v>
      </c>
      <c r="AE350" s="19">
        <v>1696</v>
      </c>
      <c r="AF350" s="19">
        <v>1653</v>
      </c>
      <c r="AG350" s="19">
        <v>1795</v>
      </c>
      <c r="AH350" s="19">
        <v>1926</v>
      </c>
      <c r="AI350" s="19">
        <v>2014</v>
      </c>
      <c r="AJ350" s="19">
        <v>2137</v>
      </c>
      <c r="AK350" s="19">
        <v>2248</v>
      </c>
      <c r="AL350" s="19">
        <v>2376</v>
      </c>
      <c r="AM350" s="19">
        <v>2567</v>
      </c>
      <c r="AN350" s="19">
        <v>2611</v>
      </c>
      <c r="AO350" s="19">
        <v>2682</v>
      </c>
      <c r="AP350" s="19">
        <v>2773</v>
      </c>
      <c r="AQ350" s="19">
        <v>3100</v>
      </c>
      <c r="AR350" s="19">
        <v>3427</v>
      </c>
      <c r="AS350" s="19">
        <v>4350</v>
      </c>
      <c r="AT350" s="19">
        <v>5726</v>
      </c>
      <c r="AU350" s="19">
        <v>6336</v>
      </c>
      <c r="AV350" s="19">
        <v>6574</v>
      </c>
      <c r="AW350" s="19">
        <v>6535</v>
      </c>
      <c r="AX350" s="19">
        <v>6575</v>
      </c>
      <c r="AY350" s="19">
        <v>6356</v>
      </c>
      <c r="AZ350" s="19">
        <v>6261</v>
      </c>
      <c r="BA350" s="19">
        <v>6143</v>
      </c>
      <c r="BB350" s="19">
        <v>5950</v>
      </c>
      <c r="BC350" s="19">
        <v>5739</v>
      </c>
      <c r="BD350" s="19">
        <v>5345</v>
      </c>
      <c r="BE350" s="19">
        <v>5683</v>
      </c>
      <c r="BF350" s="19">
        <v>5601</v>
      </c>
      <c r="BG350" s="19">
        <v>5370</v>
      </c>
      <c r="BH350" s="19">
        <v>5007</v>
      </c>
      <c r="BI350" s="19">
        <v>4827</v>
      </c>
      <c r="BJ350" s="19">
        <v>4673</v>
      </c>
      <c r="BK350" s="19">
        <v>4571</v>
      </c>
      <c r="BL350" s="19">
        <v>4677</v>
      </c>
      <c r="BM350" s="19">
        <v>4547</v>
      </c>
      <c r="BN350" s="19">
        <v>4379</v>
      </c>
      <c r="BO350" s="19">
        <v>4209</v>
      </c>
      <c r="BP350" s="19">
        <v>4195</v>
      </c>
      <c r="BQ350" s="19">
        <v>4456</v>
      </c>
      <c r="BR350" s="19">
        <v>4751</v>
      </c>
      <c r="BS350" s="19">
        <v>4686</v>
      </c>
      <c r="BT350" s="19">
        <v>4623</v>
      </c>
      <c r="BU350" s="19">
        <v>4484</v>
      </c>
      <c r="BV350" s="19">
        <v>4375</v>
      </c>
      <c r="BW350" s="19">
        <v>4629</v>
      </c>
      <c r="BX350" s="19">
        <v>4703</v>
      </c>
      <c r="BY350" s="19">
        <v>4827</v>
      </c>
      <c r="BZ350" s="19">
        <v>4718</v>
      </c>
      <c r="CA350" s="19">
        <v>4740</v>
      </c>
      <c r="CB350" s="19">
        <v>4716</v>
      </c>
      <c r="CC350" s="19">
        <v>5146</v>
      </c>
      <c r="CD350" s="19">
        <v>5283</v>
      </c>
      <c r="CE350" s="19">
        <v>5066</v>
      </c>
      <c r="CF350" s="19">
        <v>4877</v>
      </c>
      <c r="CG350" s="19">
        <v>4785</v>
      </c>
      <c r="CH350" s="49">
        <v>4655</v>
      </c>
      <c r="CI350" s="49">
        <v>4688</v>
      </c>
      <c r="CJ350" s="49">
        <v>4695</v>
      </c>
      <c r="CK350" s="49">
        <v>4514</v>
      </c>
      <c r="CL350" s="49">
        <v>4292</v>
      </c>
      <c r="CM350" s="49">
        <v>4095</v>
      </c>
      <c r="CN350" s="49">
        <v>3861</v>
      </c>
      <c r="CO350" s="17" t="s">
        <v>394</v>
      </c>
      <c r="CT350" t="s">
        <v>395</v>
      </c>
      <c r="CV350" t="s">
        <v>394</v>
      </c>
      <c r="CX350">
        <v>100600</v>
      </c>
      <c r="CY350">
        <v>101800</v>
      </c>
      <c r="CZ350">
        <v>102600</v>
      </c>
      <c r="DA350">
        <v>101800</v>
      </c>
      <c r="DB350">
        <v>103700</v>
      </c>
      <c r="DC350">
        <v>106200</v>
      </c>
      <c r="DD350">
        <v>105600</v>
      </c>
      <c r="DE350">
        <v>107800</v>
      </c>
      <c r="DF350">
        <v>108000</v>
      </c>
      <c r="DG350">
        <v>106800</v>
      </c>
      <c r="DH350">
        <v>106500</v>
      </c>
      <c r="DI350">
        <v>106800</v>
      </c>
      <c r="DJ350">
        <v>108000</v>
      </c>
      <c r="DK350">
        <v>109000</v>
      </c>
      <c r="DL350">
        <v>110100</v>
      </c>
      <c r="DM350">
        <v>109500</v>
      </c>
      <c r="DN350">
        <v>109100</v>
      </c>
      <c r="DO350">
        <v>108200</v>
      </c>
      <c r="DP350">
        <v>108200</v>
      </c>
      <c r="DQ350">
        <v>108600</v>
      </c>
      <c r="DR350">
        <v>107600</v>
      </c>
      <c r="DS350">
        <v>107700</v>
      </c>
      <c r="DT350">
        <v>106100</v>
      </c>
      <c r="DU350">
        <v>106100</v>
      </c>
      <c r="DV350">
        <v>107200</v>
      </c>
      <c r="DW350">
        <v>107600</v>
      </c>
      <c r="DX350">
        <v>107100</v>
      </c>
      <c r="DY350" s="19"/>
      <c r="DZ350" s="19"/>
      <c r="EA350" s="19"/>
      <c r="EB350" s="19"/>
      <c r="ED350" s="31">
        <f t="shared" si="135"/>
        <v>2.3836978131212723E-2</v>
      </c>
      <c r="EE350" s="31">
        <f t="shared" si="136"/>
        <v>2.506876227897839E-2</v>
      </c>
      <c r="EF350" s="31">
        <f t="shared" si="137"/>
        <v>2.6442495126705653E-2</v>
      </c>
      <c r="EG350" s="31">
        <f t="shared" si="138"/>
        <v>2.2799607072691554E-2</v>
      </c>
      <c r="EH350" s="31">
        <f t="shared" si="139"/>
        <v>2.4667309546769527E-2</v>
      </c>
      <c r="EI350" s="31">
        <f t="shared" si="140"/>
        <v>2.0395480225988701E-2</v>
      </c>
      <c r="EJ350" s="31">
        <f t="shared" si="141"/>
        <v>1.8323863636363635E-2</v>
      </c>
      <c r="EK350" s="31">
        <f t="shared" si="142"/>
        <v>1.5333951762523191E-2</v>
      </c>
      <c r="EL350" s="31">
        <f t="shared" si="143"/>
        <v>1.864814814814815E-2</v>
      </c>
      <c r="EM350" s="31">
        <f t="shared" si="144"/>
        <v>2.2247191011235956E-2</v>
      </c>
      <c r="EN350" s="31">
        <f t="shared" si="145"/>
        <v>2.5183098591549297E-2</v>
      </c>
      <c r="EO350" s="31">
        <f t="shared" si="146"/>
        <v>3.2088014981273408E-2</v>
      </c>
      <c r="EP350" s="31">
        <f t="shared" si="147"/>
        <v>5.8666666666666666E-2</v>
      </c>
      <c r="EQ350" s="31">
        <f t="shared" si="148"/>
        <v>6.0321100917431196E-2</v>
      </c>
      <c r="ER350" s="31">
        <f t="shared" si="149"/>
        <v>5.5794732061762033E-2</v>
      </c>
      <c r="ES350" s="31">
        <f t="shared" si="150"/>
        <v>4.8812785388127854E-2</v>
      </c>
      <c r="ET350" s="31">
        <f t="shared" si="151"/>
        <v>4.922089825847846E-2</v>
      </c>
      <c r="EU350" s="31">
        <f t="shared" si="152"/>
        <v>4.3188539741219965E-2</v>
      </c>
      <c r="EV350" s="31">
        <f t="shared" si="153"/>
        <v>4.2024029574861371E-2</v>
      </c>
      <c r="EW350" s="31">
        <f t="shared" si="154"/>
        <v>3.8627992633517495E-2</v>
      </c>
      <c r="EX350" s="31">
        <f t="shared" si="155"/>
        <v>4.355018587360595E-2</v>
      </c>
      <c r="EY350" s="31">
        <f t="shared" si="156"/>
        <v>4.0622098421541318E-2</v>
      </c>
      <c r="EZ350" s="31">
        <f t="shared" si="157"/>
        <v>4.5494816211121586E-2</v>
      </c>
      <c r="FA350" s="31">
        <f t="shared" si="158"/>
        <v>4.4448633364750238E-2</v>
      </c>
      <c r="FB350" s="50">
        <f t="shared" si="159"/>
        <v>4.7257462686567164E-2</v>
      </c>
      <c r="FC350" s="50">
        <f t="shared" si="160"/>
        <v>4.3262081784386619E-2</v>
      </c>
      <c r="FD350" s="50">
        <f t="shared" si="161"/>
        <v>4.2147525676937442E-2</v>
      </c>
    </row>
    <row r="351" spans="1:160" ht="15" x14ac:dyDescent="0.25">
      <c r="A351" s="17" t="s">
        <v>395</v>
      </c>
      <c r="B351" s="19">
        <v>2746</v>
      </c>
      <c r="C351" s="19">
        <v>2875</v>
      </c>
      <c r="D351" s="19">
        <v>2951</v>
      </c>
      <c r="E351" s="19">
        <v>2891</v>
      </c>
      <c r="F351" s="19">
        <v>2893</v>
      </c>
      <c r="G351" s="19">
        <v>2854</v>
      </c>
      <c r="H351" s="19">
        <v>2945</v>
      </c>
      <c r="I351" s="19">
        <v>3150</v>
      </c>
      <c r="J351" s="19">
        <v>3278</v>
      </c>
      <c r="K351" s="19">
        <v>3328</v>
      </c>
      <c r="L351" s="19">
        <v>3345</v>
      </c>
      <c r="M351" s="19">
        <v>3252</v>
      </c>
      <c r="N351" s="19">
        <v>3237</v>
      </c>
      <c r="O351" s="19">
        <v>3256</v>
      </c>
      <c r="P351" s="19">
        <v>3262</v>
      </c>
      <c r="Q351" s="19">
        <v>3226</v>
      </c>
      <c r="R351" s="19">
        <v>3181</v>
      </c>
      <c r="S351" s="19">
        <v>3152</v>
      </c>
      <c r="T351" s="19">
        <v>3201</v>
      </c>
      <c r="U351" s="19">
        <v>3475</v>
      </c>
      <c r="V351" s="19">
        <v>3542</v>
      </c>
      <c r="W351" s="19">
        <v>3522</v>
      </c>
      <c r="X351" s="19">
        <v>3335</v>
      </c>
      <c r="Y351" s="19">
        <v>3277</v>
      </c>
      <c r="Z351" s="19">
        <v>3180</v>
      </c>
      <c r="AA351" s="19">
        <v>3276</v>
      </c>
      <c r="AB351" s="19">
        <v>3308</v>
      </c>
      <c r="AC351" s="19">
        <v>3265</v>
      </c>
      <c r="AD351" s="19">
        <v>3130</v>
      </c>
      <c r="AE351" s="19">
        <v>3124</v>
      </c>
      <c r="AF351" s="19">
        <v>3079</v>
      </c>
      <c r="AG351" s="19">
        <v>3272</v>
      </c>
      <c r="AH351" s="19">
        <v>3313</v>
      </c>
      <c r="AI351" s="19">
        <v>3449</v>
      </c>
      <c r="AJ351" s="19">
        <v>3473</v>
      </c>
      <c r="AK351" s="19">
        <v>3421</v>
      </c>
      <c r="AL351" s="19">
        <v>3443</v>
      </c>
      <c r="AM351" s="19">
        <v>3597</v>
      </c>
      <c r="AN351" s="19">
        <v>3822</v>
      </c>
      <c r="AO351" s="19">
        <v>3828</v>
      </c>
      <c r="AP351" s="19">
        <v>3956</v>
      </c>
      <c r="AQ351" s="19">
        <v>4420</v>
      </c>
      <c r="AR351" s="19">
        <v>4844</v>
      </c>
      <c r="AS351" s="19">
        <v>5380</v>
      </c>
      <c r="AT351" s="19">
        <v>6052</v>
      </c>
      <c r="AU351" s="19">
        <v>6352</v>
      </c>
      <c r="AV351" s="19">
        <v>6468</v>
      </c>
      <c r="AW351" s="19">
        <v>6576</v>
      </c>
      <c r="AX351" s="19">
        <v>6624</v>
      </c>
      <c r="AY351" s="19">
        <v>6718</v>
      </c>
      <c r="AZ351" s="19">
        <v>7049</v>
      </c>
      <c r="BA351" s="19">
        <v>7050</v>
      </c>
      <c r="BB351" s="19">
        <v>6940</v>
      </c>
      <c r="BC351" s="19">
        <v>6871</v>
      </c>
      <c r="BD351" s="19">
        <v>6858</v>
      </c>
      <c r="BE351" s="19">
        <v>7203</v>
      </c>
      <c r="BF351" s="19">
        <v>7220</v>
      </c>
      <c r="BG351" s="19">
        <v>6927</v>
      </c>
      <c r="BH351" s="19">
        <v>6806</v>
      </c>
      <c r="BI351" s="19">
        <v>6555</v>
      </c>
      <c r="BJ351" s="19">
        <v>6273</v>
      </c>
      <c r="BK351" s="19">
        <v>6225</v>
      </c>
      <c r="BL351" s="19">
        <v>6166</v>
      </c>
      <c r="BM351" s="19">
        <v>6074</v>
      </c>
      <c r="BN351" s="19">
        <v>5900</v>
      </c>
      <c r="BO351" s="19">
        <v>5731</v>
      </c>
      <c r="BP351" s="19">
        <v>5709</v>
      </c>
      <c r="BQ351" s="19">
        <v>6065</v>
      </c>
      <c r="BR351" s="19">
        <v>6175</v>
      </c>
      <c r="BS351" s="19">
        <v>6159</v>
      </c>
      <c r="BT351" s="19">
        <v>6421</v>
      </c>
      <c r="BU351" s="19">
        <v>6430</v>
      </c>
      <c r="BV351" s="19">
        <v>6372</v>
      </c>
      <c r="BW351" s="19">
        <v>6583</v>
      </c>
      <c r="BX351" s="19">
        <v>6778</v>
      </c>
      <c r="BY351" s="19">
        <v>6936</v>
      </c>
      <c r="BZ351" s="19">
        <v>7009</v>
      </c>
      <c r="CA351" s="19">
        <v>6980</v>
      </c>
      <c r="CB351" s="19">
        <v>7000</v>
      </c>
      <c r="CC351" s="19">
        <v>7328</v>
      </c>
      <c r="CD351" s="19">
        <v>7379</v>
      </c>
      <c r="CE351" s="19">
        <v>7302</v>
      </c>
      <c r="CF351" s="19">
        <v>7240</v>
      </c>
      <c r="CG351" s="19">
        <v>7143</v>
      </c>
      <c r="CH351" s="49">
        <v>7052</v>
      </c>
      <c r="CI351" s="49">
        <v>7039</v>
      </c>
      <c r="CJ351" s="49">
        <v>7111</v>
      </c>
      <c r="CK351" s="49">
        <v>7168</v>
      </c>
      <c r="CL351" s="49">
        <v>7173</v>
      </c>
      <c r="CM351" s="49">
        <v>7024</v>
      </c>
      <c r="CN351" s="49">
        <v>6916</v>
      </c>
      <c r="CO351" s="17" t="s">
        <v>395</v>
      </c>
      <c r="CT351" t="s">
        <v>396</v>
      </c>
      <c r="CV351" t="s">
        <v>395</v>
      </c>
      <c r="CX351">
        <v>104900</v>
      </c>
      <c r="CY351">
        <v>103900</v>
      </c>
      <c r="CZ351">
        <v>104200</v>
      </c>
      <c r="DA351">
        <v>105300</v>
      </c>
      <c r="DB351">
        <v>105700</v>
      </c>
      <c r="DC351">
        <v>106300</v>
      </c>
      <c r="DD351">
        <v>107200</v>
      </c>
      <c r="DE351">
        <v>104900</v>
      </c>
      <c r="DF351">
        <v>104700</v>
      </c>
      <c r="DG351">
        <v>105800</v>
      </c>
      <c r="DH351">
        <v>105100</v>
      </c>
      <c r="DI351">
        <v>105500</v>
      </c>
      <c r="DJ351">
        <v>106200</v>
      </c>
      <c r="DK351">
        <v>106000</v>
      </c>
      <c r="DL351">
        <v>106100</v>
      </c>
      <c r="DM351">
        <v>107400</v>
      </c>
      <c r="DN351">
        <v>106000</v>
      </c>
      <c r="DO351">
        <v>105200</v>
      </c>
      <c r="DP351">
        <v>105500</v>
      </c>
      <c r="DQ351">
        <v>103100</v>
      </c>
      <c r="DR351">
        <v>102100</v>
      </c>
      <c r="DS351">
        <v>103200</v>
      </c>
      <c r="DT351">
        <v>102600</v>
      </c>
      <c r="DU351">
        <v>102400</v>
      </c>
      <c r="DV351">
        <v>102500</v>
      </c>
      <c r="DW351">
        <v>102800</v>
      </c>
      <c r="DX351">
        <v>103500</v>
      </c>
      <c r="DY351" s="19"/>
      <c r="DZ351" s="19"/>
      <c r="EA351" s="19"/>
      <c r="EB351" s="19"/>
      <c r="ED351" s="31">
        <f t="shared" si="135"/>
        <v>3.1725452812202098E-2</v>
      </c>
      <c r="EE351" s="31">
        <f t="shared" si="136"/>
        <v>3.1154956689124158E-2</v>
      </c>
      <c r="EF351" s="31">
        <f t="shared" si="137"/>
        <v>3.0959692898272554E-2</v>
      </c>
      <c r="EG351" s="31">
        <f t="shared" si="138"/>
        <v>3.0398860398860399E-2</v>
      </c>
      <c r="EH351" s="31">
        <f t="shared" si="139"/>
        <v>3.3320719016083251E-2</v>
      </c>
      <c r="EI351" s="31">
        <f t="shared" si="140"/>
        <v>2.991533396048918E-2</v>
      </c>
      <c r="EJ351" s="31">
        <f t="shared" si="141"/>
        <v>3.0457089552238806E-2</v>
      </c>
      <c r="EK351" s="31">
        <f t="shared" si="142"/>
        <v>2.9351763584366062E-2</v>
      </c>
      <c r="EL351" s="31">
        <f t="shared" si="143"/>
        <v>3.2941738299904488E-2</v>
      </c>
      <c r="EM351" s="31">
        <f t="shared" si="144"/>
        <v>3.2542533081285442E-2</v>
      </c>
      <c r="EN351" s="31">
        <f t="shared" si="145"/>
        <v>3.6422454804947671E-2</v>
      </c>
      <c r="EO351" s="31">
        <f t="shared" si="146"/>
        <v>4.5914691943127965E-2</v>
      </c>
      <c r="EP351" s="31">
        <f t="shared" si="147"/>
        <v>5.9811676082862524E-2</v>
      </c>
      <c r="EQ351" s="31">
        <f t="shared" si="148"/>
        <v>6.2490566037735847E-2</v>
      </c>
      <c r="ER351" s="31">
        <f t="shared" si="149"/>
        <v>6.6446748350612636E-2</v>
      </c>
      <c r="ES351" s="31">
        <f t="shared" si="150"/>
        <v>6.3854748603351955E-2</v>
      </c>
      <c r="ET351" s="31">
        <f t="shared" si="151"/>
        <v>6.5349056603773589E-2</v>
      </c>
      <c r="EU351" s="31">
        <f t="shared" si="152"/>
        <v>5.9629277566539921E-2</v>
      </c>
      <c r="EV351" s="31">
        <f t="shared" si="153"/>
        <v>5.7573459715639812E-2</v>
      </c>
      <c r="EW351" s="31">
        <f t="shared" si="154"/>
        <v>5.5373423860329778E-2</v>
      </c>
      <c r="EX351" s="31">
        <f t="shared" si="155"/>
        <v>6.0323212536728697E-2</v>
      </c>
      <c r="EY351" s="31">
        <f t="shared" si="156"/>
        <v>6.1744186046511627E-2</v>
      </c>
      <c r="EZ351" s="31">
        <f t="shared" si="157"/>
        <v>6.7602339181286553E-2</v>
      </c>
      <c r="FA351" s="31">
        <f t="shared" si="158"/>
        <v>6.8359375E-2</v>
      </c>
      <c r="FB351" s="50">
        <f t="shared" si="159"/>
        <v>7.1239024390243905E-2</v>
      </c>
      <c r="FC351" s="50">
        <f t="shared" si="160"/>
        <v>6.8599221789883272E-2</v>
      </c>
      <c r="FD351" s="50">
        <f t="shared" si="161"/>
        <v>6.9256038647342991E-2</v>
      </c>
    </row>
    <row r="352" spans="1:160" ht="15" x14ac:dyDescent="0.25">
      <c r="A352" s="17" t="s">
        <v>396</v>
      </c>
      <c r="B352" s="19">
        <v>1148</v>
      </c>
      <c r="C352" s="19">
        <v>1149</v>
      </c>
      <c r="D352" s="19">
        <v>1099</v>
      </c>
      <c r="E352" s="19">
        <v>1047</v>
      </c>
      <c r="F352" s="19">
        <v>977</v>
      </c>
      <c r="G352" s="19">
        <v>947</v>
      </c>
      <c r="H352" s="19">
        <v>1028</v>
      </c>
      <c r="I352" s="19">
        <v>1132</v>
      </c>
      <c r="J352" s="19">
        <v>1171</v>
      </c>
      <c r="K352" s="19">
        <v>1159</v>
      </c>
      <c r="L352" s="19">
        <v>1197</v>
      </c>
      <c r="M352" s="19">
        <v>1123</v>
      </c>
      <c r="N352" s="19">
        <v>1083</v>
      </c>
      <c r="O352" s="19">
        <v>1096</v>
      </c>
      <c r="P352" s="19">
        <v>1112</v>
      </c>
      <c r="Q352" s="19">
        <v>1065</v>
      </c>
      <c r="R352" s="19">
        <v>1092</v>
      </c>
      <c r="S352" s="19">
        <v>1014</v>
      </c>
      <c r="T352" s="19">
        <v>972</v>
      </c>
      <c r="U352" s="19">
        <v>1074</v>
      </c>
      <c r="V352" s="19">
        <v>1049</v>
      </c>
      <c r="W352" s="19">
        <v>1046</v>
      </c>
      <c r="X352" s="19">
        <v>1002</v>
      </c>
      <c r="Y352" s="19">
        <v>957</v>
      </c>
      <c r="Z352" s="19">
        <v>873</v>
      </c>
      <c r="AA352" s="19">
        <v>886</v>
      </c>
      <c r="AB352" s="19">
        <v>921</v>
      </c>
      <c r="AC352" s="19">
        <v>924</v>
      </c>
      <c r="AD352" s="19">
        <v>870</v>
      </c>
      <c r="AE352" s="19">
        <v>863</v>
      </c>
      <c r="AF352" s="19">
        <v>850</v>
      </c>
      <c r="AG352" s="19">
        <v>916</v>
      </c>
      <c r="AH352" s="19">
        <v>1019</v>
      </c>
      <c r="AI352" s="19">
        <v>954</v>
      </c>
      <c r="AJ352" s="19">
        <v>931</v>
      </c>
      <c r="AK352" s="19">
        <v>899</v>
      </c>
      <c r="AL352" s="19">
        <v>881</v>
      </c>
      <c r="AM352" s="19">
        <v>978</v>
      </c>
      <c r="AN352" s="19">
        <v>1076</v>
      </c>
      <c r="AO352" s="19">
        <v>1079</v>
      </c>
      <c r="AP352" s="19">
        <v>1215</v>
      </c>
      <c r="AQ352" s="19">
        <v>1398</v>
      </c>
      <c r="AR352" s="19">
        <v>1553</v>
      </c>
      <c r="AS352" s="19">
        <v>1856</v>
      </c>
      <c r="AT352" s="19">
        <v>2342</v>
      </c>
      <c r="AU352" s="19">
        <v>2549</v>
      </c>
      <c r="AV352" s="19">
        <v>2459</v>
      </c>
      <c r="AW352" s="19">
        <v>2361</v>
      </c>
      <c r="AX352" s="19">
        <v>2381</v>
      </c>
      <c r="AY352" s="19">
        <v>2372</v>
      </c>
      <c r="AZ352" s="19">
        <v>2426</v>
      </c>
      <c r="BA352" s="19">
        <v>2358</v>
      </c>
      <c r="BB352" s="19">
        <v>2316</v>
      </c>
      <c r="BC352" s="19">
        <v>2325</v>
      </c>
      <c r="BD352" s="19">
        <v>2279</v>
      </c>
      <c r="BE352" s="19">
        <v>2445</v>
      </c>
      <c r="BF352" s="19">
        <v>2418</v>
      </c>
      <c r="BG352" s="19">
        <v>2350</v>
      </c>
      <c r="BH352" s="19">
        <v>2191</v>
      </c>
      <c r="BI352" s="19">
        <v>2096</v>
      </c>
      <c r="BJ352" s="19">
        <v>1945</v>
      </c>
      <c r="BK352" s="19">
        <v>1868</v>
      </c>
      <c r="BL352" s="19">
        <v>1896</v>
      </c>
      <c r="BM352" s="19">
        <v>1844</v>
      </c>
      <c r="BN352" s="19">
        <v>1758</v>
      </c>
      <c r="BO352" s="19">
        <v>1726</v>
      </c>
      <c r="BP352" s="19">
        <v>1713</v>
      </c>
      <c r="BQ352" s="19">
        <v>1850</v>
      </c>
      <c r="BR352" s="19">
        <v>1853</v>
      </c>
      <c r="BS352" s="19">
        <v>1751</v>
      </c>
      <c r="BT352" s="19">
        <v>1602</v>
      </c>
      <c r="BU352" s="19">
        <v>1596</v>
      </c>
      <c r="BV352" s="19">
        <v>1583</v>
      </c>
      <c r="BW352" s="19">
        <v>1724</v>
      </c>
      <c r="BX352" s="19">
        <v>1758</v>
      </c>
      <c r="BY352" s="19">
        <v>1765</v>
      </c>
      <c r="BZ352" s="19">
        <v>1657</v>
      </c>
      <c r="CA352" s="19">
        <v>1710</v>
      </c>
      <c r="CB352" s="19">
        <v>1742</v>
      </c>
      <c r="CC352" s="19">
        <v>1870</v>
      </c>
      <c r="CD352" s="19">
        <v>1923</v>
      </c>
      <c r="CE352" s="19">
        <v>1856</v>
      </c>
      <c r="CF352" s="19">
        <v>1647</v>
      </c>
      <c r="CG352" s="19">
        <v>1590</v>
      </c>
      <c r="CH352" s="49">
        <v>1525</v>
      </c>
      <c r="CI352" s="49">
        <v>1491</v>
      </c>
      <c r="CJ352" s="49">
        <v>1537</v>
      </c>
      <c r="CK352" s="49">
        <v>1531</v>
      </c>
      <c r="CL352" s="49">
        <v>1474</v>
      </c>
      <c r="CM352" s="49">
        <v>1442</v>
      </c>
      <c r="CN352" s="49">
        <v>1460</v>
      </c>
      <c r="CO352" s="17" t="s">
        <v>396</v>
      </c>
      <c r="CT352" t="s">
        <v>397</v>
      </c>
      <c r="CV352" t="s">
        <v>396</v>
      </c>
      <c r="CX352">
        <v>38300</v>
      </c>
      <c r="CY352">
        <v>39900</v>
      </c>
      <c r="CZ352">
        <v>39300</v>
      </c>
      <c r="DA352">
        <v>40700</v>
      </c>
      <c r="DB352">
        <v>39800</v>
      </c>
      <c r="DC352">
        <v>38800</v>
      </c>
      <c r="DD352">
        <v>38600</v>
      </c>
      <c r="DE352">
        <v>37800</v>
      </c>
      <c r="DF352">
        <v>38600</v>
      </c>
      <c r="DG352">
        <v>39900</v>
      </c>
      <c r="DH352">
        <v>41000</v>
      </c>
      <c r="DI352">
        <v>41900</v>
      </c>
      <c r="DJ352">
        <v>40600</v>
      </c>
      <c r="DK352">
        <v>38700</v>
      </c>
      <c r="DL352">
        <v>39800</v>
      </c>
      <c r="DM352">
        <v>37400</v>
      </c>
      <c r="DN352">
        <v>38600</v>
      </c>
      <c r="DO352">
        <v>38100</v>
      </c>
      <c r="DP352">
        <v>35500</v>
      </c>
      <c r="DQ352">
        <v>34800</v>
      </c>
      <c r="DR352">
        <v>32800</v>
      </c>
      <c r="DS352">
        <v>33600</v>
      </c>
      <c r="DT352">
        <v>33500</v>
      </c>
      <c r="DU352">
        <v>34900</v>
      </c>
      <c r="DV352">
        <v>34800</v>
      </c>
      <c r="DW352">
        <v>36700</v>
      </c>
      <c r="DX352">
        <v>38600</v>
      </c>
      <c r="DY352" s="19"/>
      <c r="DZ352" s="19"/>
      <c r="EA352" s="19"/>
      <c r="EB352" s="19"/>
      <c r="ED352" s="31">
        <f t="shared" si="135"/>
        <v>3.0261096605744126E-2</v>
      </c>
      <c r="EE352" s="31">
        <f t="shared" si="136"/>
        <v>2.7142857142857142E-2</v>
      </c>
      <c r="EF352" s="31">
        <f t="shared" si="137"/>
        <v>2.7099236641221373E-2</v>
      </c>
      <c r="EG352" s="31">
        <f t="shared" si="138"/>
        <v>2.3882063882063882E-2</v>
      </c>
      <c r="EH352" s="31">
        <f t="shared" si="139"/>
        <v>2.6281407035175879E-2</v>
      </c>
      <c r="EI352" s="31">
        <f t="shared" si="140"/>
        <v>2.2499999999999999E-2</v>
      </c>
      <c r="EJ352" s="31">
        <f t="shared" si="141"/>
        <v>2.3937823834196893E-2</v>
      </c>
      <c r="EK352" s="31">
        <f t="shared" si="142"/>
        <v>2.2486772486772486E-2</v>
      </c>
      <c r="EL352" s="31">
        <f t="shared" si="143"/>
        <v>2.4715025906735751E-2</v>
      </c>
      <c r="EM352" s="31">
        <f t="shared" si="144"/>
        <v>2.2080200501253134E-2</v>
      </c>
      <c r="EN352" s="31">
        <f t="shared" si="145"/>
        <v>2.6317073170731706E-2</v>
      </c>
      <c r="EO352" s="31">
        <f t="shared" si="146"/>
        <v>3.7064439140811457E-2</v>
      </c>
      <c r="EP352" s="31">
        <f t="shared" si="147"/>
        <v>6.2783251231527087E-2</v>
      </c>
      <c r="EQ352" s="31">
        <f t="shared" si="148"/>
        <v>6.1524547803617574E-2</v>
      </c>
      <c r="ER352" s="31">
        <f t="shared" si="149"/>
        <v>5.9246231155778893E-2</v>
      </c>
      <c r="ES352" s="31">
        <f t="shared" si="150"/>
        <v>6.0935828877005348E-2</v>
      </c>
      <c r="ET352" s="31">
        <f t="shared" si="151"/>
        <v>6.0880829015544043E-2</v>
      </c>
      <c r="EU352" s="31">
        <f t="shared" si="152"/>
        <v>5.1049868766404202E-2</v>
      </c>
      <c r="EV352" s="31">
        <f t="shared" si="153"/>
        <v>5.1943661971830986E-2</v>
      </c>
      <c r="EW352" s="31">
        <f t="shared" si="154"/>
        <v>4.922413793103448E-2</v>
      </c>
      <c r="EX352" s="31">
        <f t="shared" si="155"/>
        <v>5.3384146341463413E-2</v>
      </c>
      <c r="EY352" s="31">
        <f t="shared" si="156"/>
        <v>4.7113095238095239E-2</v>
      </c>
      <c r="EZ352" s="31">
        <f t="shared" si="157"/>
        <v>5.2686567164179104E-2</v>
      </c>
      <c r="FA352" s="31">
        <f t="shared" si="158"/>
        <v>4.991404011461318E-2</v>
      </c>
      <c r="FB352" s="50">
        <f t="shared" si="159"/>
        <v>5.3333333333333337E-2</v>
      </c>
      <c r="FC352" s="50">
        <f t="shared" si="160"/>
        <v>4.1553133514986379E-2</v>
      </c>
      <c r="FD352" s="50">
        <f t="shared" si="161"/>
        <v>3.9663212435233158E-2</v>
      </c>
    </row>
    <row r="353" spans="1:160" ht="15" x14ac:dyDescent="0.25">
      <c r="A353" s="17" t="s">
        <v>397</v>
      </c>
      <c r="B353" s="19">
        <v>347</v>
      </c>
      <c r="C353" s="19">
        <v>352</v>
      </c>
      <c r="D353" s="19">
        <v>356</v>
      </c>
      <c r="E353" s="19">
        <v>369</v>
      </c>
      <c r="F353" s="19">
        <v>357</v>
      </c>
      <c r="G353" s="19">
        <v>377</v>
      </c>
      <c r="H353" s="19">
        <v>378</v>
      </c>
      <c r="I353" s="19">
        <v>399</v>
      </c>
      <c r="J353" s="19">
        <v>404</v>
      </c>
      <c r="K353" s="19">
        <v>386</v>
      </c>
      <c r="L353" s="19">
        <v>370</v>
      </c>
      <c r="M353" s="19">
        <v>374</v>
      </c>
      <c r="N353" s="19">
        <v>363</v>
      </c>
      <c r="O353" s="19">
        <v>380</v>
      </c>
      <c r="P353" s="19">
        <v>315</v>
      </c>
      <c r="Q353" s="19">
        <v>346</v>
      </c>
      <c r="R353" s="19">
        <v>356</v>
      </c>
      <c r="S353" s="19">
        <v>345</v>
      </c>
      <c r="T353" s="19">
        <v>344</v>
      </c>
      <c r="U353" s="19">
        <v>363</v>
      </c>
      <c r="V353" s="19">
        <v>387</v>
      </c>
      <c r="W353" s="19">
        <v>389</v>
      </c>
      <c r="X353" s="19">
        <v>366</v>
      </c>
      <c r="Y353" s="19">
        <v>363</v>
      </c>
      <c r="Z353" s="19">
        <v>338</v>
      </c>
      <c r="AA353" s="19">
        <v>339</v>
      </c>
      <c r="AB353" s="19">
        <v>346</v>
      </c>
      <c r="AC353" s="19">
        <v>320</v>
      </c>
      <c r="AD353" s="19">
        <v>292</v>
      </c>
      <c r="AE353" s="19">
        <v>303</v>
      </c>
      <c r="AF353" s="19">
        <v>308</v>
      </c>
      <c r="AG353" s="19">
        <v>336</v>
      </c>
      <c r="AH353" s="19">
        <v>360</v>
      </c>
      <c r="AI353" s="19">
        <v>350</v>
      </c>
      <c r="AJ353" s="19">
        <v>336</v>
      </c>
      <c r="AK353" s="19">
        <v>320</v>
      </c>
      <c r="AL353" s="19">
        <v>344</v>
      </c>
      <c r="AM353" s="19">
        <v>371</v>
      </c>
      <c r="AN353" s="19">
        <v>408</v>
      </c>
      <c r="AO353" s="19">
        <v>443</v>
      </c>
      <c r="AP353" s="19">
        <v>478</v>
      </c>
      <c r="AQ353" s="19">
        <v>571</v>
      </c>
      <c r="AR353" s="19">
        <v>640</v>
      </c>
      <c r="AS353" s="19">
        <v>740</v>
      </c>
      <c r="AT353" s="19">
        <v>946</v>
      </c>
      <c r="AU353" s="19">
        <v>962</v>
      </c>
      <c r="AV353" s="19">
        <v>986</v>
      </c>
      <c r="AW353" s="19">
        <v>972</v>
      </c>
      <c r="AX353" s="19">
        <v>948</v>
      </c>
      <c r="AY353" s="19">
        <v>921</v>
      </c>
      <c r="AZ353" s="19">
        <v>957</v>
      </c>
      <c r="BA353" s="19">
        <v>941</v>
      </c>
      <c r="BB353" s="19">
        <v>966</v>
      </c>
      <c r="BC353" s="19">
        <v>980</v>
      </c>
      <c r="BD353" s="19">
        <v>966</v>
      </c>
      <c r="BE353" s="19">
        <v>992</v>
      </c>
      <c r="BF353" s="19">
        <v>978</v>
      </c>
      <c r="BG353" s="19">
        <v>931</v>
      </c>
      <c r="BH353" s="19">
        <v>889</v>
      </c>
      <c r="BI353" s="19">
        <v>830</v>
      </c>
      <c r="BJ353" s="19">
        <v>786</v>
      </c>
      <c r="BK353" s="19">
        <v>816</v>
      </c>
      <c r="BL353" s="19">
        <v>840</v>
      </c>
      <c r="BM353" s="19">
        <v>825</v>
      </c>
      <c r="BN353" s="19">
        <v>811</v>
      </c>
      <c r="BO353" s="19">
        <v>833</v>
      </c>
      <c r="BP353" s="19">
        <v>840</v>
      </c>
      <c r="BQ353" s="19">
        <v>929</v>
      </c>
      <c r="BR353" s="19">
        <v>951</v>
      </c>
      <c r="BS353" s="19">
        <v>935</v>
      </c>
      <c r="BT353" s="19">
        <v>932</v>
      </c>
      <c r="BU353" s="19">
        <v>964</v>
      </c>
      <c r="BV353" s="19">
        <v>919</v>
      </c>
      <c r="BW353" s="19">
        <v>924</v>
      </c>
      <c r="BX353" s="19">
        <v>949</v>
      </c>
      <c r="BY353" s="19">
        <v>913</v>
      </c>
      <c r="BZ353" s="19">
        <v>894</v>
      </c>
      <c r="CA353" s="19">
        <v>873</v>
      </c>
      <c r="CB353" s="19">
        <v>891</v>
      </c>
      <c r="CC353" s="19">
        <v>926</v>
      </c>
      <c r="CD353" s="19">
        <v>956</v>
      </c>
      <c r="CE353" s="19">
        <v>999</v>
      </c>
      <c r="CF353" s="19">
        <v>943</v>
      </c>
      <c r="CG353" s="19">
        <v>942</v>
      </c>
      <c r="CH353" s="49">
        <v>933</v>
      </c>
      <c r="CI353" s="49">
        <v>922</v>
      </c>
      <c r="CJ353" s="49">
        <v>894</v>
      </c>
      <c r="CK353" s="49">
        <v>871</v>
      </c>
      <c r="CL353" s="49">
        <v>873</v>
      </c>
      <c r="CM353" s="49">
        <v>866</v>
      </c>
      <c r="CN353" s="49">
        <v>871</v>
      </c>
      <c r="CO353" s="17" t="s">
        <v>397</v>
      </c>
      <c r="CT353" t="s">
        <v>398</v>
      </c>
      <c r="CV353" t="s">
        <v>397</v>
      </c>
      <c r="CX353">
        <v>39200</v>
      </c>
      <c r="CY353">
        <v>39200</v>
      </c>
      <c r="CZ353">
        <v>39100</v>
      </c>
      <c r="DA353">
        <v>40500</v>
      </c>
      <c r="DB353">
        <v>39200</v>
      </c>
      <c r="DC353">
        <v>38500</v>
      </c>
      <c r="DD353">
        <v>38700</v>
      </c>
      <c r="DE353">
        <v>38700</v>
      </c>
      <c r="DF353">
        <v>39800</v>
      </c>
      <c r="DG353">
        <v>40400</v>
      </c>
      <c r="DH353">
        <v>41300</v>
      </c>
      <c r="DI353">
        <v>40600</v>
      </c>
      <c r="DJ353">
        <v>41000</v>
      </c>
      <c r="DK353">
        <v>41000</v>
      </c>
      <c r="DL353">
        <v>40900</v>
      </c>
      <c r="DM353">
        <v>40200</v>
      </c>
      <c r="DN353">
        <v>39500</v>
      </c>
      <c r="DO353">
        <v>41400</v>
      </c>
      <c r="DP353">
        <v>41900</v>
      </c>
      <c r="DQ353">
        <v>42200</v>
      </c>
      <c r="DR353">
        <v>41800</v>
      </c>
      <c r="DS353">
        <v>41200</v>
      </c>
      <c r="DT353">
        <v>40400</v>
      </c>
      <c r="DU353">
        <v>38200</v>
      </c>
      <c r="DV353">
        <v>38600</v>
      </c>
      <c r="DW353">
        <v>37600</v>
      </c>
      <c r="DX353">
        <v>38800</v>
      </c>
      <c r="DY353" s="19"/>
      <c r="DZ353" s="19"/>
      <c r="EA353" s="19"/>
      <c r="EB353" s="19"/>
      <c r="ED353" s="31">
        <f t="shared" si="135"/>
        <v>9.8469387755102042E-3</v>
      </c>
      <c r="EE353" s="31">
        <f t="shared" si="136"/>
        <v>9.2602040816326531E-3</v>
      </c>
      <c r="EF353" s="31">
        <f t="shared" si="137"/>
        <v>8.8491048593350389E-3</v>
      </c>
      <c r="EG353" s="31">
        <f t="shared" si="138"/>
        <v>8.4938271604938272E-3</v>
      </c>
      <c r="EH353" s="31">
        <f t="shared" si="139"/>
        <v>9.9234693877551013E-3</v>
      </c>
      <c r="EI353" s="31">
        <f t="shared" si="140"/>
        <v>8.779220779220779E-3</v>
      </c>
      <c r="EJ353" s="31">
        <f t="shared" si="141"/>
        <v>8.2687338501291983E-3</v>
      </c>
      <c r="EK353" s="31">
        <f t="shared" si="142"/>
        <v>7.9586563307493547E-3</v>
      </c>
      <c r="EL353" s="31">
        <f t="shared" si="143"/>
        <v>8.7939698492462311E-3</v>
      </c>
      <c r="EM353" s="31">
        <f t="shared" si="144"/>
        <v>8.5148514851485155E-3</v>
      </c>
      <c r="EN353" s="31">
        <f t="shared" si="145"/>
        <v>1.0726392251815981E-2</v>
      </c>
      <c r="EO353" s="31">
        <f t="shared" si="146"/>
        <v>1.5763546798029555E-2</v>
      </c>
      <c r="EP353" s="31">
        <f t="shared" si="147"/>
        <v>2.3463414634146341E-2</v>
      </c>
      <c r="EQ353" s="31">
        <f t="shared" si="148"/>
        <v>2.3121951219512195E-2</v>
      </c>
      <c r="ER353" s="31">
        <f t="shared" si="149"/>
        <v>2.3007334963325184E-2</v>
      </c>
      <c r="ES353" s="31">
        <f t="shared" si="150"/>
        <v>2.4029850746268656E-2</v>
      </c>
      <c r="ET353" s="31">
        <f t="shared" si="151"/>
        <v>2.3569620253164558E-2</v>
      </c>
      <c r="EU353" s="31">
        <f t="shared" si="152"/>
        <v>1.898550724637681E-2</v>
      </c>
      <c r="EV353" s="31">
        <f t="shared" si="153"/>
        <v>1.9689737470167064E-2</v>
      </c>
      <c r="EW353" s="31">
        <f t="shared" si="154"/>
        <v>1.9905213270142181E-2</v>
      </c>
      <c r="EX353" s="31">
        <f t="shared" si="155"/>
        <v>2.2368421052631579E-2</v>
      </c>
      <c r="EY353" s="31">
        <f t="shared" si="156"/>
        <v>2.2305825242718447E-2</v>
      </c>
      <c r="EZ353" s="31">
        <f t="shared" si="157"/>
        <v>2.2599009900990098E-2</v>
      </c>
      <c r="FA353" s="31">
        <f t="shared" si="158"/>
        <v>2.3324607329842931E-2</v>
      </c>
      <c r="FB353" s="50">
        <f t="shared" si="159"/>
        <v>2.5880829015544043E-2</v>
      </c>
      <c r="FC353" s="50">
        <f t="shared" si="160"/>
        <v>2.4813829787234041E-2</v>
      </c>
      <c r="FD353" s="50">
        <f t="shared" si="161"/>
        <v>2.2448453608247421E-2</v>
      </c>
    </row>
    <row r="354" spans="1:160" ht="15" x14ac:dyDescent="0.25">
      <c r="A354" s="17" t="s">
        <v>398</v>
      </c>
      <c r="B354" s="19">
        <v>672</v>
      </c>
      <c r="C354" s="19">
        <v>649</v>
      </c>
      <c r="D354" s="19">
        <v>679</v>
      </c>
      <c r="E354" s="19">
        <v>719</v>
      </c>
      <c r="F354" s="19">
        <v>627</v>
      </c>
      <c r="G354" s="19">
        <v>628</v>
      </c>
      <c r="H354" s="19">
        <v>613</v>
      </c>
      <c r="I354" s="19">
        <v>671</v>
      </c>
      <c r="J354" s="19">
        <v>761</v>
      </c>
      <c r="K354" s="19">
        <v>770</v>
      </c>
      <c r="L354" s="19">
        <v>875</v>
      </c>
      <c r="M354" s="19">
        <v>785</v>
      </c>
      <c r="N354" s="19">
        <v>722</v>
      </c>
      <c r="O354" s="19">
        <v>716</v>
      </c>
      <c r="P354" s="19">
        <v>763</v>
      </c>
      <c r="Q354" s="19">
        <v>755</v>
      </c>
      <c r="R354" s="19">
        <v>704</v>
      </c>
      <c r="S354" s="19">
        <v>706</v>
      </c>
      <c r="T354" s="19">
        <v>800</v>
      </c>
      <c r="U354" s="19">
        <v>801</v>
      </c>
      <c r="V354" s="19">
        <v>837</v>
      </c>
      <c r="W354" s="19">
        <v>763</v>
      </c>
      <c r="X354" s="19">
        <v>731</v>
      </c>
      <c r="Y354" s="19">
        <v>687</v>
      </c>
      <c r="Z354" s="19">
        <v>653</v>
      </c>
      <c r="AA354" s="19">
        <v>671</v>
      </c>
      <c r="AB354" s="19">
        <v>682</v>
      </c>
      <c r="AC354" s="19">
        <v>667</v>
      </c>
      <c r="AD354" s="19">
        <v>636</v>
      </c>
      <c r="AE354" s="19">
        <v>643</v>
      </c>
      <c r="AF354" s="19">
        <v>620</v>
      </c>
      <c r="AG354" s="19">
        <v>666</v>
      </c>
      <c r="AH354" s="19">
        <v>701</v>
      </c>
      <c r="AI354" s="19">
        <v>683</v>
      </c>
      <c r="AJ354" s="19">
        <v>681</v>
      </c>
      <c r="AK354" s="19">
        <v>730</v>
      </c>
      <c r="AL354" s="19">
        <v>733</v>
      </c>
      <c r="AM354" s="19">
        <v>751</v>
      </c>
      <c r="AN354" s="19">
        <v>849</v>
      </c>
      <c r="AO354" s="19">
        <v>893</v>
      </c>
      <c r="AP354" s="19">
        <v>879</v>
      </c>
      <c r="AQ354" s="19">
        <v>977</v>
      </c>
      <c r="AR354" s="19">
        <v>1113</v>
      </c>
      <c r="AS354" s="19">
        <v>1292</v>
      </c>
      <c r="AT354" s="19">
        <v>1547</v>
      </c>
      <c r="AU354" s="19">
        <v>1657</v>
      </c>
      <c r="AV354" s="19">
        <v>1679</v>
      </c>
      <c r="AW354" s="19">
        <v>1682</v>
      </c>
      <c r="AX354" s="19">
        <v>1679</v>
      </c>
      <c r="AY354" s="19">
        <v>1697</v>
      </c>
      <c r="AZ354" s="19">
        <v>1737</v>
      </c>
      <c r="BA354" s="19">
        <v>1689</v>
      </c>
      <c r="BB354" s="19">
        <v>1607</v>
      </c>
      <c r="BC354" s="19">
        <v>1503</v>
      </c>
      <c r="BD354" s="19">
        <v>1516</v>
      </c>
      <c r="BE354" s="19">
        <v>1684</v>
      </c>
      <c r="BF354" s="19">
        <v>1730</v>
      </c>
      <c r="BG354" s="19">
        <v>1719</v>
      </c>
      <c r="BH354" s="19">
        <v>1654</v>
      </c>
      <c r="BI354" s="19">
        <v>1520</v>
      </c>
      <c r="BJ354" s="19">
        <v>1474</v>
      </c>
      <c r="BK354" s="19">
        <v>1399</v>
      </c>
      <c r="BL354" s="19">
        <v>1426</v>
      </c>
      <c r="BM354" s="19">
        <v>1387</v>
      </c>
      <c r="BN354" s="19">
        <v>1397</v>
      </c>
      <c r="BO354" s="19">
        <v>1356</v>
      </c>
      <c r="BP354" s="19">
        <v>1380</v>
      </c>
      <c r="BQ354" s="19">
        <v>1477</v>
      </c>
      <c r="BR354" s="19">
        <v>1543</v>
      </c>
      <c r="BS354" s="19">
        <v>1549</v>
      </c>
      <c r="BT354" s="19">
        <v>1482</v>
      </c>
      <c r="BU354" s="19">
        <v>1484</v>
      </c>
      <c r="BV354" s="19">
        <v>1440</v>
      </c>
      <c r="BW354" s="19">
        <v>1533</v>
      </c>
      <c r="BX354" s="19">
        <v>1597</v>
      </c>
      <c r="BY354" s="19">
        <v>1650</v>
      </c>
      <c r="BZ354" s="19">
        <v>1551</v>
      </c>
      <c r="CA354" s="19">
        <v>1539</v>
      </c>
      <c r="CB354" s="19">
        <v>1525</v>
      </c>
      <c r="CC354" s="19">
        <v>1692</v>
      </c>
      <c r="CD354" s="19">
        <v>1738</v>
      </c>
      <c r="CE354" s="19">
        <v>1683</v>
      </c>
      <c r="CF354" s="19">
        <v>1650</v>
      </c>
      <c r="CG354" s="19">
        <v>1560</v>
      </c>
      <c r="CH354" s="49">
        <v>1496</v>
      </c>
      <c r="CI354" s="49">
        <v>1487</v>
      </c>
      <c r="CJ354" s="49">
        <v>1517</v>
      </c>
      <c r="CK354" s="49">
        <v>1537</v>
      </c>
      <c r="CL354" s="49">
        <v>1528</v>
      </c>
      <c r="CM354" s="49">
        <v>1498</v>
      </c>
      <c r="CN354" s="49">
        <v>1528</v>
      </c>
      <c r="CO354" s="17" t="s">
        <v>398</v>
      </c>
      <c r="CT354" t="s">
        <v>399</v>
      </c>
      <c r="CV354" t="s">
        <v>398</v>
      </c>
      <c r="CX354">
        <v>52900</v>
      </c>
      <c r="CY354">
        <v>54400</v>
      </c>
      <c r="CZ354">
        <v>53800</v>
      </c>
      <c r="DA354">
        <v>53500</v>
      </c>
      <c r="DB354">
        <v>51900</v>
      </c>
      <c r="DC354">
        <v>50300</v>
      </c>
      <c r="DD354">
        <v>50300</v>
      </c>
      <c r="DE354">
        <v>53200</v>
      </c>
      <c r="DF354">
        <v>52800</v>
      </c>
      <c r="DG354">
        <v>53100</v>
      </c>
      <c r="DH354">
        <v>54000</v>
      </c>
      <c r="DI354">
        <v>53400</v>
      </c>
      <c r="DJ354">
        <v>52200</v>
      </c>
      <c r="DK354">
        <v>52800</v>
      </c>
      <c r="DL354">
        <v>51500</v>
      </c>
      <c r="DM354">
        <v>52800</v>
      </c>
      <c r="DN354">
        <v>53400</v>
      </c>
      <c r="DO354">
        <v>51500</v>
      </c>
      <c r="DP354">
        <v>50900</v>
      </c>
      <c r="DQ354">
        <v>50600</v>
      </c>
      <c r="DR354">
        <v>51200</v>
      </c>
      <c r="DS354">
        <v>51100</v>
      </c>
      <c r="DT354">
        <v>54000</v>
      </c>
      <c r="DU354">
        <v>54200</v>
      </c>
      <c r="DV354">
        <v>53800</v>
      </c>
      <c r="DW354">
        <v>55200</v>
      </c>
      <c r="DX354">
        <v>53100</v>
      </c>
      <c r="DY354" s="19"/>
      <c r="DZ354" s="19"/>
      <c r="EA354" s="19"/>
      <c r="EB354" s="19"/>
      <c r="ED354" s="31">
        <f t="shared" si="135"/>
        <v>1.4555765595463137E-2</v>
      </c>
      <c r="EE354" s="31">
        <f t="shared" si="136"/>
        <v>1.3272058823529411E-2</v>
      </c>
      <c r="EF354" s="31">
        <f t="shared" si="137"/>
        <v>1.4033457249070631E-2</v>
      </c>
      <c r="EG354" s="31">
        <f t="shared" si="138"/>
        <v>1.4953271028037384E-2</v>
      </c>
      <c r="EH354" s="31">
        <f t="shared" si="139"/>
        <v>1.4701348747591523E-2</v>
      </c>
      <c r="EI354" s="31">
        <f t="shared" si="140"/>
        <v>1.2982107355864811E-2</v>
      </c>
      <c r="EJ354" s="31">
        <f t="shared" si="141"/>
        <v>1.3260437375745527E-2</v>
      </c>
      <c r="EK354" s="31">
        <f t="shared" si="142"/>
        <v>1.1654135338345865E-2</v>
      </c>
      <c r="EL354" s="31">
        <f t="shared" si="143"/>
        <v>1.2935606060606061E-2</v>
      </c>
      <c r="EM354" s="31">
        <f t="shared" si="144"/>
        <v>1.3804143126177025E-2</v>
      </c>
      <c r="EN354" s="31">
        <f t="shared" si="145"/>
        <v>1.6537037037037038E-2</v>
      </c>
      <c r="EO354" s="31">
        <f t="shared" si="146"/>
        <v>2.0842696629213484E-2</v>
      </c>
      <c r="EP354" s="31">
        <f t="shared" si="147"/>
        <v>3.174329501915709E-2</v>
      </c>
      <c r="EQ354" s="31">
        <f t="shared" si="148"/>
        <v>3.1799242424242424E-2</v>
      </c>
      <c r="ER354" s="31">
        <f t="shared" si="149"/>
        <v>3.2796116504854367E-2</v>
      </c>
      <c r="ES354" s="31">
        <f t="shared" si="150"/>
        <v>2.8712121212121213E-2</v>
      </c>
      <c r="ET354" s="31">
        <f t="shared" si="151"/>
        <v>3.219101123595506E-2</v>
      </c>
      <c r="EU354" s="31">
        <f t="shared" si="152"/>
        <v>2.862135922330097E-2</v>
      </c>
      <c r="EV354" s="31">
        <f t="shared" si="153"/>
        <v>2.7249508840864439E-2</v>
      </c>
      <c r="EW354" s="31">
        <f t="shared" si="154"/>
        <v>2.7272727272727271E-2</v>
      </c>
      <c r="EX354" s="31">
        <f t="shared" si="155"/>
        <v>3.025390625E-2</v>
      </c>
      <c r="EY354" s="31">
        <f t="shared" si="156"/>
        <v>2.818003913894325E-2</v>
      </c>
      <c r="EZ354" s="31">
        <f t="shared" si="157"/>
        <v>3.0555555555555555E-2</v>
      </c>
      <c r="FA354" s="31">
        <f t="shared" si="158"/>
        <v>2.8136531365313654E-2</v>
      </c>
      <c r="FB354" s="50">
        <f t="shared" si="159"/>
        <v>3.128252788104089E-2</v>
      </c>
      <c r="FC354" s="50">
        <f t="shared" si="160"/>
        <v>2.7101449275362319E-2</v>
      </c>
      <c r="FD354" s="50">
        <f t="shared" si="161"/>
        <v>2.8945386064030132E-2</v>
      </c>
    </row>
    <row r="355" spans="1:160" ht="15" x14ac:dyDescent="0.25">
      <c r="A355" s="17" t="s">
        <v>399</v>
      </c>
      <c r="B355" s="19">
        <v>693</v>
      </c>
      <c r="C355" s="19">
        <v>690</v>
      </c>
      <c r="D355" s="19">
        <v>733</v>
      </c>
      <c r="E355" s="19">
        <v>773</v>
      </c>
      <c r="F355" s="19">
        <v>863</v>
      </c>
      <c r="G355" s="19">
        <v>833</v>
      </c>
      <c r="H355" s="19">
        <v>856</v>
      </c>
      <c r="I355" s="19">
        <v>919</v>
      </c>
      <c r="J355" s="19">
        <v>947</v>
      </c>
      <c r="K355" s="19">
        <v>976</v>
      </c>
      <c r="L355" s="19">
        <v>974</v>
      </c>
      <c r="M355" s="19">
        <v>945</v>
      </c>
      <c r="N355" s="19">
        <v>845</v>
      </c>
      <c r="O355" s="19">
        <v>830</v>
      </c>
      <c r="P355" s="19">
        <v>838</v>
      </c>
      <c r="Q355" s="19">
        <v>865</v>
      </c>
      <c r="R355" s="19">
        <v>872</v>
      </c>
      <c r="S355" s="19">
        <v>892</v>
      </c>
      <c r="T355" s="19">
        <v>908</v>
      </c>
      <c r="U355" s="19">
        <v>1030</v>
      </c>
      <c r="V355" s="19">
        <v>1027</v>
      </c>
      <c r="W355" s="19">
        <v>1029</v>
      </c>
      <c r="X355" s="19">
        <v>843</v>
      </c>
      <c r="Y355" s="19">
        <v>811</v>
      </c>
      <c r="Z355" s="19">
        <v>714</v>
      </c>
      <c r="AA355" s="19">
        <v>670</v>
      </c>
      <c r="AB355" s="19">
        <v>699</v>
      </c>
      <c r="AC355" s="19">
        <v>681</v>
      </c>
      <c r="AD355" s="19">
        <v>698</v>
      </c>
      <c r="AE355" s="19">
        <v>667</v>
      </c>
      <c r="AF355" s="19">
        <v>713</v>
      </c>
      <c r="AG355" s="19">
        <v>754</v>
      </c>
      <c r="AH355" s="19">
        <v>733</v>
      </c>
      <c r="AI355" s="19">
        <v>664</v>
      </c>
      <c r="AJ355" s="19">
        <v>635</v>
      </c>
      <c r="AK355" s="19">
        <v>651</v>
      </c>
      <c r="AL355" s="19">
        <v>592</v>
      </c>
      <c r="AM355" s="19">
        <v>700</v>
      </c>
      <c r="AN355" s="19">
        <v>783</v>
      </c>
      <c r="AO355" s="19">
        <v>855</v>
      </c>
      <c r="AP355" s="19">
        <v>955</v>
      </c>
      <c r="AQ355" s="19">
        <v>1190</v>
      </c>
      <c r="AR355" s="19">
        <v>1402</v>
      </c>
      <c r="AS355" s="19">
        <v>1566</v>
      </c>
      <c r="AT355" s="19">
        <v>1877</v>
      </c>
      <c r="AU355" s="19">
        <v>1876</v>
      </c>
      <c r="AV355" s="19">
        <v>1889</v>
      </c>
      <c r="AW355" s="19">
        <v>1820</v>
      </c>
      <c r="AX355" s="19">
        <v>1803</v>
      </c>
      <c r="AY355" s="19">
        <v>1804</v>
      </c>
      <c r="AZ355" s="19">
        <v>1767</v>
      </c>
      <c r="BA355" s="19">
        <v>1760</v>
      </c>
      <c r="BB355" s="19">
        <v>1697</v>
      </c>
      <c r="BC355" s="19">
        <v>1688</v>
      </c>
      <c r="BD355" s="19">
        <v>1616</v>
      </c>
      <c r="BE355" s="19">
        <v>1843</v>
      </c>
      <c r="BF355" s="19">
        <v>1829</v>
      </c>
      <c r="BG355" s="19">
        <v>1722</v>
      </c>
      <c r="BH355" s="19">
        <v>1555</v>
      </c>
      <c r="BI355" s="19">
        <v>1451</v>
      </c>
      <c r="BJ355" s="19">
        <v>1365</v>
      </c>
      <c r="BK355" s="19">
        <v>1360</v>
      </c>
      <c r="BL355" s="19">
        <v>1310</v>
      </c>
      <c r="BM355" s="19">
        <v>1365</v>
      </c>
      <c r="BN355" s="19">
        <v>1378</v>
      </c>
      <c r="BO355" s="19">
        <v>1409</v>
      </c>
      <c r="BP355" s="19">
        <v>1405</v>
      </c>
      <c r="BQ355" s="19">
        <v>1546</v>
      </c>
      <c r="BR355" s="19">
        <v>1620</v>
      </c>
      <c r="BS355" s="19">
        <v>1576</v>
      </c>
      <c r="BT355" s="19">
        <v>1499</v>
      </c>
      <c r="BU355" s="19">
        <v>1467</v>
      </c>
      <c r="BV355" s="19">
        <v>1426</v>
      </c>
      <c r="BW355" s="19">
        <v>1495</v>
      </c>
      <c r="BX355" s="19">
        <v>1537</v>
      </c>
      <c r="BY355" s="19">
        <v>1547</v>
      </c>
      <c r="BZ355" s="19">
        <v>1536</v>
      </c>
      <c r="CA355" s="19">
        <v>1586</v>
      </c>
      <c r="CB355" s="19">
        <v>1613</v>
      </c>
      <c r="CC355" s="19">
        <v>1752</v>
      </c>
      <c r="CD355" s="19">
        <v>1797</v>
      </c>
      <c r="CE355" s="19">
        <v>1745</v>
      </c>
      <c r="CF355" s="19">
        <v>1610</v>
      </c>
      <c r="CG355" s="19">
        <v>1566</v>
      </c>
      <c r="CH355" s="49">
        <v>1515</v>
      </c>
      <c r="CI355" s="49">
        <v>1463</v>
      </c>
      <c r="CJ355" s="49">
        <v>1491</v>
      </c>
      <c r="CK355" s="49">
        <v>1474</v>
      </c>
      <c r="CL355" s="49">
        <v>1535</v>
      </c>
      <c r="CM355" s="49">
        <v>1517</v>
      </c>
      <c r="CN355" s="49">
        <v>1506</v>
      </c>
      <c r="CO355" s="17" t="s">
        <v>399</v>
      </c>
      <c r="CT355" t="s">
        <v>400</v>
      </c>
      <c r="CV355" t="s">
        <v>399</v>
      </c>
      <c r="CX355">
        <v>59400</v>
      </c>
      <c r="CY355">
        <v>61900</v>
      </c>
      <c r="CZ355">
        <v>62200</v>
      </c>
      <c r="DA355">
        <v>61700</v>
      </c>
      <c r="DB355">
        <v>62400</v>
      </c>
      <c r="DC355">
        <v>62300</v>
      </c>
      <c r="DD355">
        <v>61100</v>
      </c>
      <c r="DE355">
        <v>60100</v>
      </c>
      <c r="DF355">
        <v>59200</v>
      </c>
      <c r="DG355">
        <v>59900</v>
      </c>
      <c r="DH355">
        <v>62000</v>
      </c>
      <c r="DI355">
        <v>63100</v>
      </c>
      <c r="DJ355">
        <v>63400</v>
      </c>
      <c r="DK355">
        <v>61300</v>
      </c>
      <c r="DL355">
        <v>61100</v>
      </c>
      <c r="DM355">
        <v>61800</v>
      </c>
      <c r="DN355">
        <v>59500</v>
      </c>
      <c r="DO355">
        <v>59400</v>
      </c>
      <c r="DP355">
        <v>58900</v>
      </c>
      <c r="DQ355">
        <v>57900</v>
      </c>
      <c r="DR355">
        <v>59500</v>
      </c>
      <c r="DS355">
        <v>58200</v>
      </c>
      <c r="DT355">
        <v>56900</v>
      </c>
      <c r="DU355">
        <v>57500</v>
      </c>
      <c r="DV355">
        <v>57600</v>
      </c>
      <c r="DW355">
        <v>60400</v>
      </c>
      <c r="DX355">
        <v>61300</v>
      </c>
      <c r="DY355" s="19"/>
      <c r="DZ355" s="19"/>
      <c r="EA355" s="19"/>
      <c r="EB355" s="19"/>
      <c r="ED355" s="31">
        <f t="shared" si="135"/>
        <v>1.6430976430976432E-2</v>
      </c>
      <c r="EE355" s="31">
        <f t="shared" si="136"/>
        <v>1.3651050080775445E-2</v>
      </c>
      <c r="EF355" s="31">
        <f t="shared" si="137"/>
        <v>1.3906752411575563E-2</v>
      </c>
      <c r="EG355" s="31">
        <f t="shared" si="138"/>
        <v>1.4716369529983793E-2</v>
      </c>
      <c r="EH355" s="31">
        <f t="shared" si="139"/>
        <v>1.6490384615384615E-2</v>
      </c>
      <c r="EI355" s="31">
        <f t="shared" si="140"/>
        <v>1.1460674157303371E-2</v>
      </c>
      <c r="EJ355" s="31">
        <f t="shared" si="141"/>
        <v>1.1145662847790507E-2</v>
      </c>
      <c r="EK355" s="31">
        <f t="shared" si="142"/>
        <v>1.1863560732113145E-2</v>
      </c>
      <c r="EL355" s="31">
        <f t="shared" si="143"/>
        <v>1.1216216216216216E-2</v>
      </c>
      <c r="EM355" s="31">
        <f t="shared" si="144"/>
        <v>9.8831385642737888E-3</v>
      </c>
      <c r="EN355" s="31">
        <f t="shared" si="145"/>
        <v>1.3790322580645161E-2</v>
      </c>
      <c r="EO355" s="31">
        <f t="shared" si="146"/>
        <v>2.2218700475435817E-2</v>
      </c>
      <c r="EP355" s="31">
        <f t="shared" si="147"/>
        <v>2.9589905362776024E-2</v>
      </c>
      <c r="EQ355" s="31">
        <f t="shared" si="148"/>
        <v>2.9412724306688419E-2</v>
      </c>
      <c r="ER355" s="31">
        <f t="shared" si="149"/>
        <v>2.8805237315875615E-2</v>
      </c>
      <c r="ES355" s="31">
        <f t="shared" si="150"/>
        <v>2.6148867313915858E-2</v>
      </c>
      <c r="ET355" s="31">
        <f t="shared" si="151"/>
        <v>2.8941176470588234E-2</v>
      </c>
      <c r="EU355" s="31">
        <f t="shared" si="152"/>
        <v>2.2979797979797979E-2</v>
      </c>
      <c r="EV355" s="31">
        <f t="shared" si="153"/>
        <v>2.3174872665534803E-2</v>
      </c>
      <c r="EW355" s="31">
        <f t="shared" si="154"/>
        <v>2.4265975820379964E-2</v>
      </c>
      <c r="EX355" s="31">
        <f t="shared" si="155"/>
        <v>2.6487394957983194E-2</v>
      </c>
      <c r="EY355" s="31">
        <f t="shared" si="156"/>
        <v>2.450171821305842E-2</v>
      </c>
      <c r="EZ355" s="31">
        <f t="shared" si="157"/>
        <v>2.7188049209138841E-2</v>
      </c>
      <c r="FA355" s="31">
        <f t="shared" si="158"/>
        <v>2.8052173913043477E-2</v>
      </c>
      <c r="FB355" s="50">
        <f t="shared" si="159"/>
        <v>3.0295138888888889E-2</v>
      </c>
      <c r="FC355" s="50">
        <f t="shared" si="160"/>
        <v>2.5082781456953644E-2</v>
      </c>
      <c r="FD355" s="50">
        <f t="shared" si="161"/>
        <v>2.4045676998368678E-2</v>
      </c>
    </row>
    <row r="356" spans="1:160" ht="15" x14ac:dyDescent="0.25">
      <c r="A356" s="17" t="s">
        <v>400</v>
      </c>
      <c r="B356" s="19">
        <v>1923</v>
      </c>
      <c r="C356" s="19">
        <v>2056</v>
      </c>
      <c r="D356" s="19">
        <v>2096</v>
      </c>
      <c r="E356" s="19">
        <v>2107</v>
      </c>
      <c r="F356" s="19">
        <v>2076</v>
      </c>
      <c r="G356" s="19">
        <v>2097</v>
      </c>
      <c r="H356" s="19">
        <v>2084</v>
      </c>
      <c r="I356" s="19">
        <v>2233</v>
      </c>
      <c r="J356" s="19">
        <v>2389</v>
      </c>
      <c r="K356" s="19">
        <v>2481</v>
      </c>
      <c r="L356" s="19">
        <v>2575</v>
      </c>
      <c r="M356" s="19">
        <v>2531</v>
      </c>
      <c r="N356" s="19">
        <v>2522</v>
      </c>
      <c r="O356" s="19">
        <v>2566</v>
      </c>
      <c r="P356" s="19">
        <v>2446</v>
      </c>
      <c r="Q356" s="19">
        <v>2396</v>
      </c>
      <c r="R356" s="19">
        <v>2296</v>
      </c>
      <c r="S356" s="19">
        <v>2242</v>
      </c>
      <c r="T356" s="19">
        <v>2291</v>
      </c>
      <c r="U356" s="19">
        <v>2490</v>
      </c>
      <c r="V356" s="19">
        <v>2697</v>
      </c>
      <c r="W356" s="19">
        <v>2655</v>
      </c>
      <c r="X356" s="19">
        <v>2581</v>
      </c>
      <c r="Y356" s="19">
        <v>2445</v>
      </c>
      <c r="Z356" s="19">
        <v>2358</v>
      </c>
      <c r="AA356" s="19">
        <v>2319</v>
      </c>
      <c r="AB356" s="19">
        <v>2289</v>
      </c>
      <c r="AC356" s="19">
        <v>2148</v>
      </c>
      <c r="AD356" s="19">
        <v>2080</v>
      </c>
      <c r="AE356" s="19">
        <v>2022</v>
      </c>
      <c r="AF356" s="19">
        <v>2022</v>
      </c>
      <c r="AG356" s="19">
        <v>2148</v>
      </c>
      <c r="AH356" s="19">
        <v>2195</v>
      </c>
      <c r="AI356" s="19">
        <v>2169</v>
      </c>
      <c r="AJ356" s="19">
        <v>2229</v>
      </c>
      <c r="AK356" s="19">
        <v>2250</v>
      </c>
      <c r="AL356" s="19">
        <v>2285</v>
      </c>
      <c r="AM356" s="19">
        <v>2365</v>
      </c>
      <c r="AN356" s="19">
        <v>2497</v>
      </c>
      <c r="AO356" s="19">
        <v>2608</v>
      </c>
      <c r="AP356" s="19">
        <v>2705</v>
      </c>
      <c r="AQ356" s="19">
        <v>3042</v>
      </c>
      <c r="AR356" s="19">
        <v>3490</v>
      </c>
      <c r="AS356" s="19">
        <v>3964</v>
      </c>
      <c r="AT356" s="19">
        <v>4529</v>
      </c>
      <c r="AU356" s="19">
        <v>4843</v>
      </c>
      <c r="AV356" s="19">
        <v>4939</v>
      </c>
      <c r="AW356" s="19">
        <v>4848</v>
      </c>
      <c r="AX356" s="19">
        <v>4843</v>
      </c>
      <c r="AY356" s="19">
        <v>4831</v>
      </c>
      <c r="AZ356" s="19">
        <v>4872</v>
      </c>
      <c r="BA356" s="19">
        <v>4806</v>
      </c>
      <c r="BB356" s="19">
        <v>4640</v>
      </c>
      <c r="BC356" s="19">
        <v>4547</v>
      </c>
      <c r="BD356" s="19">
        <v>4582</v>
      </c>
      <c r="BE356" s="19">
        <v>4825</v>
      </c>
      <c r="BF356" s="19">
        <v>4834</v>
      </c>
      <c r="BG356" s="19">
        <v>4791</v>
      </c>
      <c r="BH356" s="19">
        <v>4622</v>
      </c>
      <c r="BI356" s="19">
        <v>4358</v>
      </c>
      <c r="BJ356" s="19">
        <v>4149</v>
      </c>
      <c r="BK356" s="19">
        <v>4123</v>
      </c>
      <c r="BL356" s="19">
        <v>4156</v>
      </c>
      <c r="BM356" s="19">
        <v>4107</v>
      </c>
      <c r="BN356" s="19">
        <v>3918</v>
      </c>
      <c r="BO356" s="19">
        <v>3824</v>
      </c>
      <c r="BP356" s="19">
        <v>3980</v>
      </c>
      <c r="BQ356" s="19">
        <v>4264</v>
      </c>
      <c r="BR356" s="19">
        <v>4275</v>
      </c>
      <c r="BS356" s="19">
        <v>4285</v>
      </c>
      <c r="BT356" s="19">
        <v>4321</v>
      </c>
      <c r="BU356" s="19">
        <v>4425</v>
      </c>
      <c r="BV356" s="19">
        <v>4381</v>
      </c>
      <c r="BW356" s="19">
        <v>4432</v>
      </c>
      <c r="BX356" s="19">
        <v>4518</v>
      </c>
      <c r="BY356" s="19">
        <v>4493</v>
      </c>
      <c r="BZ356" s="19">
        <v>4454</v>
      </c>
      <c r="CA356" s="19">
        <v>4407</v>
      </c>
      <c r="CB356" s="19">
        <v>4454</v>
      </c>
      <c r="CC356" s="19">
        <v>4720</v>
      </c>
      <c r="CD356" s="19">
        <v>4806</v>
      </c>
      <c r="CE356" s="19">
        <v>4763</v>
      </c>
      <c r="CF356" s="19">
        <v>4677</v>
      </c>
      <c r="CG356" s="19">
        <v>4556</v>
      </c>
      <c r="CH356" s="49">
        <v>4464</v>
      </c>
      <c r="CI356" s="49">
        <v>4542</v>
      </c>
      <c r="CJ356" s="49">
        <v>4563</v>
      </c>
      <c r="CK356" s="49">
        <v>4484</v>
      </c>
      <c r="CL356" s="49">
        <v>4491</v>
      </c>
      <c r="CM356" s="49">
        <v>4395</v>
      </c>
      <c r="CN356" s="49">
        <v>4412</v>
      </c>
      <c r="CO356" s="17" t="s">
        <v>400</v>
      </c>
      <c r="CT356" t="s">
        <v>401</v>
      </c>
      <c r="CV356" t="s">
        <v>400</v>
      </c>
      <c r="CX356">
        <v>82800</v>
      </c>
      <c r="CY356">
        <v>81300</v>
      </c>
      <c r="CZ356">
        <v>81600</v>
      </c>
      <c r="DA356">
        <v>81400</v>
      </c>
      <c r="DB356">
        <v>80900</v>
      </c>
      <c r="DC356">
        <v>81600</v>
      </c>
      <c r="DD356">
        <v>80300</v>
      </c>
      <c r="DE356">
        <v>79400</v>
      </c>
      <c r="DF356">
        <v>79600</v>
      </c>
      <c r="DG356">
        <v>80200</v>
      </c>
      <c r="DH356">
        <v>80400</v>
      </c>
      <c r="DI356">
        <v>81500</v>
      </c>
      <c r="DJ356">
        <v>81400</v>
      </c>
      <c r="DK356">
        <v>81100</v>
      </c>
      <c r="DL356">
        <v>80400</v>
      </c>
      <c r="DM356">
        <v>78400</v>
      </c>
      <c r="DN356">
        <v>78900</v>
      </c>
      <c r="DO356">
        <v>78400</v>
      </c>
      <c r="DP356">
        <v>78000</v>
      </c>
      <c r="DQ356">
        <v>78400</v>
      </c>
      <c r="DR356">
        <v>78500</v>
      </c>
      <c r="DS356">
        <v>78300</v>
      </c>
      <c r="DT356">
        <v>79600</v>
      </c>
      <c r="DU356">
        <v>79800</v>
      </c>
      <c r="DV356">
        <v>79500</v>
      </c>
      <c r="DW356">
        <v>79400</v>
      </c>
      <c r="DX356">
        <v>78400</v>
      </c>
      <c r="DY356" s="19"/>
      <c r="DZ356" s="19"/>
      <c r="EA356" s="19"/>
      <c r="EB356" s="19"/>
      <c r="ED356" s="31">
        <f t="shared" si="135"/>
        <v>2.9963768115942029E-2</v>
      </c>
      <c r="EE356" s="31">
        <f t="shared" si="136"/>
        <v>3.1020910209102092E-2</v>
      </c>
      <c r="EF356" s="31">
        <f t="shared" si="137"/>
        <v>2.9362745098039215E-2</v>
      </c>
      <c r="EG356" s="31">
        <f t="shared" si="138"/>
        <v>2.8144963144963144E-2</v>
      </c>
      <c r="EH356" s="31">
        <f t="shared" si="139"/>
        <v>3.281829419035847E-2</v>
      </c>
      <c r="EI356" s="31">
        <f t="shared" si="140"/>
        <v>2.8897058823529411E-2</v>
      </c>
      <c r="EJ356" s="31">
        <f t="shared" si="141"/>
        <v>2.6749688667496888E-2</v>
      </c>
      <c r="EK356" s="31">
        <f t="shared" si="142"/>
        <v>2.5465994962216625E-2</v>
      </c>
      <c r="EL356" s="31">
        <f t="shared" si="143"/>
        <v>2.7248743718592965E-2</v>
      </c>
      <c r="EM356" s="31">
        <f t="shared" si="144"/>
        <v>2.8491271820448878E-2</v>
      </c>
      <c r="EN356" s="31">
        <f t="shared" si="145"/>
        <v>3.2437810945273635E-2</v>
      </c>
      <c r="EO356" s="31">
        <f t="shared" si="146"/>
        <v>4.2822085889570552E-2</v>
      </c>
      <c r="EP356" s="31">
        <f t="shared" si="147"/>
        <v>5.9496314496314498E-2</v>
      </c>
      <c r="EQ356" s="31">
        <f t="shared" si="148"/>
        <v>5.9716399506781752E-2</v>
      </c>
      <c r="ER356" s="31">
        <f t="shared" si="149"/>
        <v>5.9776119402985071E-2</v>
      </c>
      <c r="ES356" s="31">
        <f t="shared" si="150"/>
        <v>5.8443877551020408E-2</v>
      </c>
      <c r="ET356" s="31">
        <f t="shared" si="151"/>
        <v>6.0722433460076046E-2</v>
      </c>
      <c r="EU356" s="31">
        <f t="shared" si="152"/>
        <v>5.2920918367346942E-2</v>
      </c>
      <c r="EV356" s="31">
        <f t="shared" si="153"/>
        <v>5.2653846153846155E-2</v>
      </c>
      <c r="EW356" s="31">
        <f t="shared" si="154"/>
        <v>5.0765306122448978E-2</v>
      </c>
      <c r="EX356" s="31">
        <f t="shared" si="155"/>
        <v>5.4585987261146496E-2</v>
      </c>
      <c r="EY356" s="31">
        <f t="shared" si="156"/>
        <v>5.5951468710089401E-2</v>
      </c>
      <c r="EZ356" s="31">
        <f t="shared" si="157"/>
        <v>5.6444723618090449E-2</v>
      </c>
      <c r="FA356" s="31">
        <f t="shared" si="158"/>
        <v>5.5814536340852129E-2</v>
      </c>
      <c r="FB356" s="50">
        <f t="shared" si="159"/>
        <v>5.9911949685534593E-2</v>
      </c>
      <c r="FC356" s="50">
        <f t="shared" si="160"/>
        <v>5.6221662468513851E-2</v>
      </c>
      <c r="FD356" s="50">
        <f t="shared" si="161"/>
        <v>5.7193877551020407E-2</v>
      </c>
    </row>
    <row r="357" spans="1:160" ht="15" x14ac:dyDescent="0.25">
      <c r="A357" s="17" t="s">
        <v>401</v>
      </c>
      <c r="B357" s="19">
        <v>1522</v>
      </c>
      <c r="C357" s="19">
        <v>1496</v>
      </c>
      <c r="D357" s="19">
        <v>1541</v>
      </c>
      <c r="E357" s="19">
        <v>1605</v>
      </c>
      <c r="F357" s="19">
        <v>1679</v>
      </c>
      <c r="G357" s="19">
        <v>1751</v>
      </c>
      <c r="H357" s="19">
        <v>1873</v>
      </c>
      <c r="I357" s="19">
        <v>2018</v>
      </c>
      <c r="J357" s="19">
        <v>2090</v>
      </c>
      <c r="K357" s="19">
        <v>2106</v>
      </c>
      <c r="L357" s="19">
        <v>1981</v>
      </c>
      <c r="M357" s="19">
        <v>2003</v>
      </c>
      <c r="N357" s="19">
        <v>1928</v>
      </c>
      <c r="O357" s="19">
        <v>1930</v>
      </c>
      <c r="P357" s="19">
        <v>1871</v>
      </c>
      <c r="Q357" s="19">
        <v>1908</v>
      </c>
      <c r="R357" s="19">
        <v>1967</v>
      </c>
      <c r="S357" s="19">
        <v>2028</v>
      </c>
      <c r="T357" s="19">
        <v>2094</v>
      </c>
      <c r="U357" s="19">
        <v>2194</v>
      </c>
      <c r="V357" s="19">
        <v>2355</v>
      </c>
      <c r="W357" s="19">
        <v>2327</v>
      </c>
      <c r="X357" s="19">
        <v>2116</v>
      </c>
      <c r="Y357" s="19">
        <v>2027</v>
      </c>
      <c r="Z357" s="19">
        <v>1963</v>
      </c>
      <c r="AA357" s="19">
        <v>1909</v>
      </c>
      <c r="AB357" s="19">
        <v>1925</v>
      </c>
      <c r="AC357" s="19">
        <v>1961</v>
      </c>
      <c r="AD357" s="19">
        <v>1998</v>
      </c>
      <c r="AE357" s="19">
        <v>2007</v>
      </c>
      <c r="AF357" s="19">
        <v>2073</v>
      </c>
      <c r="AG357" s="19">
        <v>2208</v>
      </c>
      <c r="AH357" s="19">
        <v>2182</v>
      </c>
      <c r="AI357" s="19">
        <v>2125</v>
      </c>
      <c r="AJ357" s="19">
        <v>1981</v>
      </c>
      <c r="AK357" s="19">
        <v>1950</v>
      </c>
      <c r="AL357" s="19">
        <v>1912</v>
      </c>
      <c r="AM357" s="19">
        <v>1929</v>
      </c>
      <c r="AN357" s="19">
        <v>2040</v>
      </c>
      <c r="AO357" s="19">
        <v>2128</v>
      </c>
      <c r="AP357" s="19">
        <v>2255</v>
      </c>
      <c r="AQ357" s="19">
        <v>2592</v>
      </c>
      <c r="AR357" s="19">
        <v>2899</v>
      </c>
      <c r="AS357" s="19">
        <v>3207</v>
      </c>
      <c r="AT357" s="19">
        <v>3598</v>
      </c>
      <c r="AU357" s="19">
        <v>3664</v>
      </c>
      <c r="AV357" s="19">
        <v>3692</v>
      </c>
      <c r="AW357" s="19">
        <v>3555</v>
      </c>
      <c r="AX357" s="19">
        <v>3534</v>
      </c>
      <c r="AY357" s="19">
        <v>3507</v>
      </c>
      <c r="AZ357" s="19">
        <v>3503</v>
      </c>
      <c r="BA357" s="19">
        <v>3446</v>
      </c>
      <c r="BB357" s="19">
        <v>3458</v>
      </c>
      <c r="BC357" s="19">
        <v>3610</v>
      </c>
      <c r="BD357" s="19">
        <v>3655</v>
      </c>
      <c r="BE357" s="19">
        <v>3890</v>
      </c>
      <c r="BF357" s="19">
        <v>3835</v>
      </c>
      <c r="BG357" s="19">
        <v>3735</v>
      </c>
      <c r="BH357" s="19">
        <v>3523</v>
      </c>
      <c r="BI357" s="19">
        <v>3346</v>
      </c>
      <c r="BJ357" s="19">
        <v>3275</v>
      </c>
      <c r="BK357" s="19">
        <v>3263</v>
      </c>
      <c r="BL357" s="19">
        <v>3328</v>
      </c>
      <c r="BM357" s="19">
        <v>3359</v>
      </c>
      <c r="BN357" s="19">
        <v>3390</v>
      </c>
      <c r="BO357" s="19">
        <v>3477</v>
      </c>
      <c r="BP357" s="19">
        <v>3566</v>
      </c>
      <c r="BQ357" s="19">
        <v>3747</v>
      </c>
      <c r="BR357" s="19">
        <v>3780</v>
      </c>
      <c r="BS357" s="19">
        <v>3629</v>
      </c>
      <c r="BT357" s="19">
        <v>3472</v>
      </c>
      <c r="BU357" s="19">
        <v>3423</v>
      </c>
      <c r="BV357" s="19">
        <v>3348</v>
      </c>
      <c r="BW357" s="19">
        <v>3481</v>
      </c>
      <c r="BX357" s="19">
        <v>3474</v>
      </c>
      <c r="BY357" s="19">
        <v>3566</v>
      </c>
      <c r="BZ357" s="19">
        <v>3655</v>
      </c>
      <c r="CA357" s="19">
        <v>3708</v>
      </c>
      <c r="CB357" s="19">
        <v>3736</v>
      </c>
      <c r="CC357" s="19">
        <v>3870</v>
      </c>
      <c r="CD357" s="19">
        <v>3888</v>
      </c>
      <c r="CE357" s="19">
        <v>3782</v>
      </c>
      <c r="CF357" s="19">
        <v>3552</v>
      </c>
      <c r="CG357" s="19">
        <v>3407</v>
      </c>
      <c r="CH357" s="49">
        <v>3325</v>
      </c>
      <c r="CI357" s="49">
        <v>3287</v>
      </c>
      <c r="CJ357" s="49">
        <v>3209</v>
      </c>
      <c r="CK357" s="49">
        <v>3231</v>
      </c>
      <c r="CL357" s="49">
        <v>3275</v>
      </c>
      <c r="CM357" s="49">
        <v>3312</v>
      </c>
      <c r="CN357" s="49">
        <v>3434</v>
      </c>
      <c r="CO357" s="17" t="s">
        <v>401</v>
      </c>
      <c r="CT357" t="s">
        <v>402</v>
      </c>
      <c r="CV357" t="s">
        <v>401</v>
      </c>
      <c r="CX357">
        <v>56500</v>
      </c>
      <c r="CY357">
        <v>56200</v>
      </c>
      <c r="CZ357">
        <v>57500</v>
      </c>
      <c r="DA357">
        <v>57300</v>
      </c>
      <c r="DB357">
        <v>57300</v>
      </c>
      <c r="DC357">
        <v>57700</v>
      </c>
      <c r="DD357">
        <v>59000</v>
      </c>
      <c r="DE357">
        <v>62800</v>
      </c>
      <c r="DF357">
        <v>63100</v>
      </c>
      <c r="DG357">
        <v>64500</v>
      </c>
      <c r="DH357">
        <v>65600</v>
      </c>
      <c r="DI357">
        <v>64800</v>
      </c>
      <c r="DJ357">
        <v>63500</v>
      </c>
      <c r="DK357">
        <v>63300</v>
      </c>
      <c r="DL357">
        <v>63200</v>
      </c>
      <c r="DM357">
        <v>62900</v>
      </c>
      <c r="DN357">
        <v>63500</v>
      </c>
      <c r="DO357">
        <v>61600</v>
      </c>
      <c r="DP357">
        <v>60600</v>
      </c>
      <c r="DQ357">
        <v>61700</v>
      </c>
      <c r="DR357">
        <v>64000</v>
      </c>
      <c r="DS357">
        <v>64600</v>
      </c>
      <c r="DT357">
        <v>63900</v>
      </c>
      <c r="DU357">
        <v>63400</v>
      </c>
      <c r="DV357">
        <v>63400</v>
      </c>
      <c r="DW357">
        <v>62400</v>
      </c>
      <c r="DX357">
        <v>61800</v>
      </c>
      <c r="DY357" s="19"/>
      <c r="DZ357" s="19"/>
      <c r="EA357" s="19"/>
      <c r="EB357" s="19"/>
      <c r="ED357" s="31">
        <f t="shared" si="135"/>
        <v>3.7274336283185841E-2</v>
      </c>
      <c r="EE357" s="31">
        <f t="shared" si="136"/>
        <v>3.4306049822064054E-2</v>
      </c>
      <c r="EF357" s="31">
        <f t="shared" si="137"/>
        <v>3.3182608695652177E-2</v>
      </c>
      <c r="EG357" s="31">
        <f t="shared" si="138"/>
        <v>3.6544502617801046E-2</v>
      </c>
      <c r="EH357" s="31">
        <f t="shared" si="139"/>
        <v>4.0610820244328098E-2</v>
      </c>
      <c r="EI357" s="31">
        <f t="shared" si="140"/>
        <v>3.4020797227036395E-2</v>
      </c>
      <c r="EJ357" s="31">
        <f t="shared" si="141"/>
        <v>3.3237288135593221E-2</v>
      </c>
      <c r="EK357" s="31">
        <f t="shared" si="142"/>
        <v>3.3009554140127385E-2</v>
      </c>
      <c r="EL357" s="31">
        <f t="shared" si="143"/>
        <v>3.3676703645007924E-2</v>
      </c>
      <c r="EM357" s="31">
        <f t="shared" si="144"/>
        <v>2.964341085271318E-2</v>
      </c>
      <c r="EN357" s="31">
        <f t="shared" si="145"/>
        <v>3.2439024390243903E-2</v>
      </c>
      <c r="EO357" s="31">
        <f t="shared" si="146"/>
        <v>4.4737654320987655E-2</v>
      </c>
      <c r="EP357" s="31">
        <f t="shared" si="147"/>
        <v>5.7700787401574805E-2</v>
      </c>
      <c r="EQ357" s="31">
        <f t="shared" si="148"/>
        <v>5.5829383886255926E-2</v>
      </c>
      <c r="ER357" s="31">
        <f t="shared" si="149"/>
        <v>5.45253164556962E-2</v>
      </c>
      <c r="ES357" s="31">
        <f t="shared" si="150"/>
        <v>5.8108108108108111E-2</v>
      </c>
      <c r="ET357" s="31">
        <f t="shared" si="151"/>
        <v>5.8818897637795277E-2</v>
      </c>
      <c r="EU357" s="31">
        <f t="shared" si="152"/>
        <v>5.3165584415584416E-2</v>
      </c>
      <c r="EV357" s="31">
        <f t="shared" si="153"/>
        <v>5.5429042904290432E-2</v>
      </c>
      <c r="EW357" s="31">
        <f t="shared" si="154"/>
        <v>5.7795786061588333E-2</v>
      </c>
      <c r="EX357" s="31">
        <f t="shared" si="155"/>
        <v>5.6703125E-2</v>
      </c>
      <c r="EY357" s="31">
        <f t="shared" si="156"/>
        <v>5.1826625386996901E-2</v>
      </c>
      <c r="EZ357" s="31">
        <f t="shared" si="157"/>
        <v>5.5805946791862286E-2</v>
      </c>
      <c r="FA357" s="31">
        <f t="shared" si="158"/>
        <v>5.8927444794952683E-2</v>
      </c>
      <c r="FB357" s="50">
        <f t="shared" si="159"/>
        <v>5.9652996845425868E-2</v>
      </c>
      <c r="FC357" s="50">
        <f t="shared" si="160"/>
        <v>5.3285256410256408E-2</v>
      </c>
      <c r="FD357" s="50">
        <f t="shared" si="161"/>
        <v>5.2281553398058254E-2</v>
      </c>
    </row>
    <row r="358" spans="1:160" ht="15" x14ac:dyDescent="0.25">
      <c r="A358" s="17" t="s">
        <v>402</v>
      </c>
      <c r="B358" s="19">
        <v>554</v>
      </c>
      <c r="C358" s="19">
        <v>575</v>
      </c>
      <c r="D358" s="19">
        <v>606</v>
      </c>
      <c r="E358" s="19">
        <v>586</v>
      </c>
      <c r="F358" s="19">
        <v>614</v>
      </c>
      <c r="G358" s="19">
        <v>590</v>
      </c>
      <c r="H358" s="19">
        <v>576</v>
      </c>
      <c r="I358" s="19">
        <v>619</v>
      </c>
      <c r="J358" s="19">
        <v>666</v>
      </c>
      <c r="K358" s="19">
        <v>652</v>
      </c>
      <c r="L358" s="19">
        <v>655</v>
      </c>
      <c r="M358" s="19">
        <v>607</v>
      </c>
      <c r="N358" s="19">
        <v>569</v>
      </c>
      <c r="O358" s="19">
        <v>594</v>
      </c>
      <c r="P358" s="19">
        <v>616</v>
      </c>
      <c r="Q358" s="19">
        <v>627</v>
      </c>
      <c r="R358" s="19">
        <v>605</v>
      </c>
      <c r="S358" s="19">
        <v>570</v>
      </c>
      <c r="T358" s="19">
        <v>591</v>
      </c>
      <c r="U358" s="19">
        <v>627</v>
      </c>
      <c r="V358" s="19">
        <v>642</v>
      </c>
      <c r="W358" s="19">
        <v>681</v>
      </c>
      <c r="X358" s="19">
        <v>656</v>
      </c>
      <c r="Y358" s="19">
        <v>611</v>
      </c>
      <c r="Z358" s="19">
        <v>612</v>
      </c>
      <c r="AA358" s="19">
        <v>592</v>
      </c>
      <c r="AB358" s="19">
        <v>562</v>
      </c>
      <c r="AC358" s="19">
        <v>507</v>
      </c>
      <c r="AD358" s="19">
        <v>517</v>
      </c>
      <c r="AE358" s="19">
        <v>500</v>
      </c>
      <c r="AF358" s="19">
        <v>471</v>
      </c>
      <c r="AG358" s="19">
        <v>511</v>
      </c>
      <c r="AH358" s="19">
        <v>517</v>
      </c>
      <c r="AI358" s="19">
        <v>487</v>
      </c>
      <c r="AJ358" s="19">
        <v>566</v>
      </c>
      <c r="AK358" s="19">
        <v>558</v>
      </c>
      <c r="AL358" s="19">
        <v>626</v>
      </c>
      <c r="AM358" s="19">
        <v>668</v>
      </c>
      <c r="AN358" s="19">
        <v>693</v>
      </c>
      <c r="AO358" s="19">
        <v>739</v>
      </c>
      <c r="AP358" s="19">
        <v>705</v>
      </c>
      <c r="AQ358" s="19">
        <v>823</v>
      </c>
      <c r="AR358" s="19">
        <v>942</v>
      </c>
      <c r="AS358" s="19">
        <v>1065</v>
      </c>
      <c r="AT358" s="19">
        <v>1342</v>
      </c>
      <c r="AU358" s="19">
        <v>1407</v>
      </c>
      <c r="AV358" s="19">
        <v>1355</v>
      </c>
      <c r="AW358" s="19">
        <v>1363</v>
      </c>
      <c r="AX358" s="19">
        <v>1345</v>
      </c>
      <c r="AY358" s="19">
        <v>1349</v>
      </c>
      <c r="AZ358" s="19">
        <v>1407</v>
      </c>
      <c r="BA358" s="19">
        <v>1315</v>
      </c>
      <c r="BB358" s="19">
        <v>1309</v>
      </c>
      <c r="BC358" s="19">
        <v>1341</v>
      </c>
      <c r="BD358" s="19">
        <v>1348</v>
      </c>
      <c r="BE358" s="19">
        <v>1473</v>
      </c>
      <c r="BF358" s="19">
        <v>1383</v>
      </c>
      <c r="BG358" s="19">
        <v>1308</v>
      </c>
      <c r="BH358" s="19">
        <v>1232</v>
      </c>
      <c r="BI358" s="19">
        <v>1187</v>
      </c>
      <c r="BJ358" s="19">
        <v>1107</v>
      </c>
      <c r="BK358" s="19">
        <v>1087</v>
      </c>
      <c r="BL358" s="19">
        <v>1125</v>
      </c>
      <c r="BM358" s="19">
        <v>1103</v>
      </c>
      <c r="BN358" s="19">
        <v>1068</v>
      </c>
      <c r="BO358" s="19">
        <v>1092</v>
      </c>
      <c r="BP358" s="19">
        <v>1062</v>
      </c>
      <c r="BQ358" s="19">
        <v>1140</v>
      </c>
      <c r="BR358" s="19">
        <v>1225</v>
      </c>
      <c r="BS358" s="19">
        <v>1133</v>
      </c>
      <c r="BT358" s="19">
        <v>1134</v>
      </c>
      <c r="BU358" s="19">
        <v>1064</v>
      </c>
      <c r="BV358" s="19">
        <v>1019</v>
      </c>
      <c r="BW358" s="19">
        <v>1031</v>
      </c>
      <c r="BX358" s="19">
        <v>1004</v>
      </c>
      <c r="BY358" s="19">
        <v>1047</v>
      </c>
      <c r="BZ358" s="19">
        <v>1112</v>
      </c>
      <c r="CA358" s="19">
        <v>1152</v>
      </c>
      <c r="CB358" s="19">
        <v>1176</v>
      </c>
      <c r="CC358" s="19">
        <v>1189</v>
      </c>
      <c r="CD358" s="19">
        <v>1238</v>
      </c>
      <c r="CE358" s="19">
        <v>1230</v>
      </c>
      <c r="CF358" s="19">
        <v>1103</v>
      </c>
      <c r="CG358" s="19">
        <v>1140</v>
      </c>
      <c r="CH358" s="49">
        <v>1085</v>
      </c>
      <c r="CI358" s="49">
        <v>1057</v>
      </c>
      <c r="CJ358" s="49">
        <v>1100</v>
      </c>
      <c r="CK358" s="49">
        <v>1096</v>
      </c>
      <c r="CL358" s="49">
        <v>1100</v>
      </c>
      <c r="CM358" s="49">
        <v>1083</v>
      </c>
      <c r="CN358" s="49">
        <v>1091</v>
      </c>
      <c r="CO358" s="17" t="s">
        <v>402</v>
      </c>
      <c r="CT358" t="s">
        <v>403</v>
      </c>
      <c r="CV358" t="s">
        <v>402</v>
      </c>
      <c r="CX358">
        <v>58600</v>
      </c>
      <c r="CY358">
        <v>60300</v>
      </c>
      <c r="CZ358">
        <v>60600</v>
      </c>
      <c r="DA358">
        <v>61000</v>
      </c>
      <c r="DB358">
        <v>60800</v>
      </c>
      <c r="DC358">
        <v>59700</v>
      </c>
      <c r="DD358">
        <v>60000</v>
      </c>
      <c r="DE358">
        <v>61600</v>
      </c>
      <c r="DF358">
        <v>62700</v>
      </c>
      <c r="DG358">
        <v>61400</v>
      </c>
      <c r="DH358">
        <v>60400</v>
      </c>
      <c r="DI358">
        <v>59100</v>
      </c>
      <c r="DJ358">
        <v>59200</v>
      </c>
      <c r="DK358">
        <v>57800</v>
      </c>
      <c r="DL358">
        <v>55700</v>
      </c>
      <c r="DM358">
        <v>56600</v>
      </c>
      <c r="DN358">
        <v>56500</v>
      </c>
      <c r="DO358">
        <v>57800</v>
      </c>
      <c r="DP358">
        <v>61100</v>
      </c>
      <c r="DQ358">
        <v>61400</v>
      </c>
      <c r="DR358">
        <v>59600</v>
      </c>
      <c r="DS358">
        <v>58300</v>
      </c>
      <c r="DT358">
        <v>57900</v>
      </c>
      <c r="DU358">
        <v>54100</v>
      </c>
      <c r="DV358">
        <v>55100</v>
      </c>
      <c r="DW358">
        <v>55200</v>
      </c>
      <c r="DX358">
        <v>55200</v>
      </c>
      <c r="DY358" s="19"/>
      <c r="DZ358" s="19"/>
      <c r="EA358" s="19"/>
      <c r="EB358" s="19"/>
      <c r="ED358" s="31">
        <f t="shared" si="135"/>
        <v>1.1126279863481229E-2</v>
      </c>
      <c r="EE358" s="31">
        <f t="shared" si="136"/>
        <v>9.4361525704809279E-3</v>
      </c>
      <c r="EF358" s="31">
        <f t="shared" si="137"/>
        <v>1.0346534653465347E-2</v>
      </c>
      <c r="EG358" s="31">
        <f t="shared" si="138"/>
        <v>9.6885245901639338E-3</v>
      </c>
      <c r="EH358" s="31">
        <f t="shared" si="139"/>
        <v>1.1200657894736843E-2</v>
      </c>
      <c r="EI358" s="31">
        <f t="shared" si="140"/>
        <v>1.0251256281407035E-2</v>
      </c>
      <c r="EJ358" s="31">
        <f t="shared" si="141"/>
        <v>8.4499999999999992E-3</v>
      </c>
      <c r="EK358" s="31">
        <f t="shared" si="142"/>
        <v>7.6461038961038964E-3</v>
      </c>
      <c r="EL358" s="31">
        <f t="shared" si="143"/>
        <v>7.7671451355661881E-3</v>
      </c>
      <c r="EM358" s="31">
        <f t="shared" si="144"/>
        <v>1.019543973941368E-2</v>
      </c>
      <c r="EN358" s="31">
        <f t="shared" si="145"/>
        <v>1.2235099337748344E-2</v>
      </c>
      <c r="EO358" s="31">
        <f t="shared" si="146"/>
        <v>1.5939086294416243E-2</v>
      </c>
      <c r="EP358" s="31">
        <f t="shared" si="147"/>
        <v>2.3766891891891892E-2</v>
      </c>
      <c r="EQ358" s="31">
        <f t="shared" si="148"/>
        <v>2.3269896193771625E-2</v>
      </c>
      <c r="ER358" s="31">
        <f t="shared" si="149"/>
        <v>2.3608617594254939E-2</v>
      </c>
      <c r="ES358" s="31">
        <f t="shared" si="150"/>
        <v>2.3816254416961131E-2</v>
      </c>
      <c r="ET358" s="31">
        <f t="shared" si="151"/>
        <v>2.3150442477876107E-2</v>
      </c>
      <c r="EU358" s="31">
        <f t="shared" si="152"/>
        <v>1.9152249134948097E-2</v>
      </c>
      <c r="EV358" s="31">
        <f t="shared" si="153"/>
        <v>1.8052373158756137E-2</v>
      </c>
      <c r="EW358" s="31">
        <f t="shared" si="154"/>
        <v>1.7296416938110751E-2</v>
      </c>
      <c r="EX358" s="31">
        <f t="shared" si="155"/>
        <v>1.9010067114093959E-2</v>
      </c>
      <c r="EY358" s="31">
        <f t="shared" si="156"/>
        <v>1.7478559176672383E-2</v>
      </c>
      <c r="EZ358" s="31">
        <f t="shared" si="157"/>
        <v>1.8082901554404146E-2</v>
      </c>
      <c r="FA358" s="31">
        <f t="shared" si="158"/>
        <v>2.1737523105360444E-2</v>
      </c>
      <c r="FB358" s="50">
        <f t="shared" si="159"/>
        <v>2.2323049001814883E-2</v>
      </c>
      <c r="FC358" s="50">
        <f t="shared" si="160"/>
        <v>1.9655797101449275E-2</v>
      </c>
      <c r="FD358" s="50">
        <f t="shared" si="161"/>
        <v>1.9855072463768116E-2</v>
      </c>
    </row>
    <row r="359" spans="1:160" ht="15" x14ac:dyDescent="0.25">
      <c r="A359" s="17" t="s">
        <v>403</v>
      </c>
      <c r="B359" s="19">
        <v>511</v>
      </c>
      <c r="C359" s="19">
        <v>516</v>
      </c>
      <c r="D359" s="19">
        <v>540</v>
      </c>
      <c r="E359" s="19">
        <v>533</v>
      </c>
      <c r="F359" s="19">
        <v>513</v>
      </c>
      <c r="G359" s="19">
        <v>533</v>
      </c>
      <c r="H359" s="19">
        <v>572</v>
      </c>
      <c r="I359" s="19">
        <v>662</v>
      </c>
      <c r="J359" s="19">
        <v>683</v>
      </c>
      <c r="K359" s="19">
        <v>625</v>
      </c>
      <c r="L359" s="19">
        <v>639</v>
      </c>
      <c r="M359" s="19">
        <v>647</v>
      </c>
      <c r="N359" s="19">
        <v>602</v>
      </c>
      <c r="O359" s="19">
        <v>623</v>
      </c>
      <c r="P359" s="19">
        <v>667</v>
      </c>
      <c r="Q359" s="19">
        <v>645</v>
      </c>
      <c r="R359" s="19">
        <v>620</v>
      </c>
      <c r="S359" s="19">
        <v>590</v>
      </c>
      <c r="T359" s="19">
        <v>603</v>
      </c>
      <c r="U359" s="19">
        <v>638</v>
      </c>
      <c r="V359" s="19">
        <v>620</v>
      </c>
      <c r="W359" s="19">
        <v>597</v>
      </c>
      <c r="X359" s="19">
        <v>566</v>
      </c>
      <c r="Y359" s="19">
        <v>602</v>
      </c>
      <c r="Z359" s="19">
        <v>561</v>
      </c>
      <c r="AA359" s="19">
        <v>593</v>
      </c>
      <c r="AB359" s="19">
        <v>594</v>
      </c>
      <c r="AC359" s="19">
        <v>539</v>
      </c>
      <c r="AD359" s="19">
        <v>546</v>
      </c>
      <c r="AE359" s="19">
        <v>533</v>
      </c>
      <c r="AF359" s="19">
        <v>548</v>
      </c>
      <c r="AG359" s="19">
        <v>600</v>
      </c>
      <c r="AH359" s="19">
        <v>627</v>
      </c>
      <c r="AI359" s="19">
        <v>588</v>
      </c>
      <c r="AJ359" s="19">
        <v>614</v>
      </c>
      <c r="AK359" s="19">
        <v>592</v>
      </c>
      <c r="AL359" s="19">
        <v>597</v>
      </c>
      <c r="AM359" s="19">
        <v>635</v>
      </c>
      <c r="AN359" s="19">
        <v>673</v>
      </c>
      <c r="AO359" s="19">
        <v>700</v>
      </c>
      <c r="AP359" s="19">
        <v>699</v>
      </c>
      <c r="AQ359" s="19">
        <v>840</v>
      </c>
      <c r="AR359" s="19">
        <v>919</v>
      </c>
      <c r="AS359" s="19">
        <v>1069</v>
      </c>
      <c r="AT359" s="19">
        <v>1281</v>
      </c>
      <c r="AU359" s="19">
        <v>1388</v>
      </c>
      <c r="AV359" s="19">
        <v>1486</v>
      </c>
      <c r="AW359" s="19">
        <v>1468</v>
      </c>
      <c r="AX359" s="19">
        <v>1494</v>
      </c>
      <c r="AY359" s="19">
        <v>1452</v>
      </c>
      <c r="AZ359" s="19">
        <v>1440</v>
      </c>
      <c r="BA359" s="19">
        <v>1473</v>
      </c>
      <c r="BB359" s="19">
        <v>1437</v>
      </c>
      <c r="BC359" s="19">
        <v>1365</v>
      </c>
      <c r="BD359" s="19">
        <v>1262</v>
      </c>
      <c r="BE359" s="19">
        <v>1382</v>
      </c>
      <c r="BF359" s="19">
        <v>1350</v>
      </c>
      <c r="BG359" s="19">
        <v>1330</v>
      </c>
      <c r="BH359" s="19">
        <v>1235</v>
      </c>
      <c r="BI359" s="19">
        <v>1194</v>
      </c>
      <c r="BJ359" s="19">
        <v>1127</v>
      </c>
      <c r="BK359" s="19">
        <v>1125</v>
      </c>
      <c r="BL359" s="19">
        <v>1116</v>
      </c>
      <c r="BM359" s="19">
        <v>1086</v>
      </c>
      <c r="BN359" s="19">
        <v>993</v>
      </c>
      <c r="BO359" s="19">
        <v>941</v>
      </c>
      <c r="BP359" s="19">
        <v>921</v>
      </c>
      <c r="BQ359" s="19">
        <v>1033</v>
      </c>
      <c r="BR359" s="19">
        <v>1080</v>
      </c>
      <c r="BS359" s="19">
        <v>1090</v>
      </c>
      <c r="BT359" s="19">
        <v>1032</v>
      </c>
      <c r="BU359" s="19">
        <v>986</v>
      </c>
      <c r="BV359" s="19">
        <v>987</v>
      </c>
      <c r="BW359" s="19">
        <v>1047</v>
      </c>
      <c r="BX359" s="19">
        <v>1092</v>
      </c>
      <c r="BY359" s="19">
        <v>1089</v>
      </c>
      <c r="BZ359" s="19">
        <v>1094</v>
      </c>
      <c r="CA359" s="19">
        <v>1086</v>
      </c>
      <c r="CB359" s="19">
        <v>1094</v>
      </c>
      <c r="CC359" s="19">
        <v>1185</v>
      </c>
      <c r="CD359" s="19">
        <v>1222</v>
      </c>
      <c r="CE359" s="19">
        <v>1224</v>
      </c>
      <c r="CF359" s="19">
        <v>1155</v>
      </c>
      <c r="CG359" s="19">
        <v>1124</v>
      </c>
      <c r="CH359" s="49">
        <v>1106</v>
      </c>
      <c r="CI359" s="49">
        <v>1107</v>
      </c>
      <c r="CJ359" s="49">
        <v>1138</v>
      </c>
      <c r="CK359" s="49">
        <v>1092</v>
      </c>
      <c r="CL359" s="49">
        <v>1095</v>
      </c>
      <c r="CM359" s="49">
        <v>1059</v>
      </c>
      <c r="CN359" s="49">
        <v>1023</v>
      </c>
      <c r="CO359" s="17" t="s">
        <v>403</v>
      </c>
      <c r="CT359" t="s">
        <v>404</v>
      </c>
      <c r="CV359" t="s">
        <v>403</v>
      </c>
      <c r="CX359">
        <v>39300</v>
      </c>
      <c r="CY359">
        <v>42200</v>
      </c>
      <c r="CZ359">
        <v>41500</v>
      </c>
      <c r="DA359">
        <v>40700</v>
      </c>
      <c r="DB359">
        <v>42600</v>
      </c>
      <c r="DC359">
        <v>41500</v>
      </c>
      <c r="DD359">
        <v>42000</v>
      </c>
      <c r="DE359">
        <v>42900</v>
      </c>
      <c r="DF359">
        <v>43300</v>
      </c>
      <c r="DG359">
        <v>42600</v>
      </c>
      <c r="DH359">
        <v>42400</v>
      </c>
      <c r="DI359">
        <v>42800</v>
      </c>
      <c r="DJ359">
        <v>43300</v>
      </c>
      <c r="DK359">
        <v>41900</v>
      </c>
      <c r="DL359">
        <v>40400</v>
      </c>
      <c r="DM359">
        <v>40000</v>
      </c>
      <c r="DN359">
        <v>39100</v>
      </c>
      <c r="DO359">
        <v>41500</v>
      </c>
      <c r="DP359">
        <v>42200</v>
      </c>
      <c r="DQ359">
        <v>41100</v>
      </c>
      <c r="DR359">
        <v>41600</v>
      </c>
      <c r="DS359">
        <v>40400</v>
      </c>
      <c r="DT359">
        <v>40800</v>
      </c>
      <c r="DU359">
        <v>40500</v>
      </c>
      <c r="DV359">
        <v>41600</v>
      </c>
      <c r="DW359">
        <v>41800</v>
      </c>
      <c r="DX359">
        <v>42800</v>
      </c>
      <c r="DY359" s="19"/>
      <c r="DZ359" s="19"/>
      <c r="EA359" s="19"/>
      <c r="EB359" s="19"/>
      <c r="ED359" s="31">
        <f t="shared" si="135"/>
        <v>1.5903307888040712E-2</v>
      </c>
      <c r="EE359" s="31">
        <f t="shared" si="136"/>
        <v>1.4265402843601895E-2</v>
      </c>
      <c r="EF359" s="31">
        <f t="shared" si="137"/>
        <v>1.5542168674698795E-2</v>
      </c>
      <c r="EG359" s="31">
        <f t="shared" si="138"/>
        <v>1.4815724815724816E-2</v>
      </c>
      <c r="EH359" s="31">
        <f t="shared" si="139"/>
        <v>1.4014084507042253E-2</v>
      </c>
      <c r="EI359" s="31">
        <f t="shared" si="140"/>
        <v>1.3518072289156626E-2</v>
      </c>
      <c r="EJ359" s="31">
        <f t="shared" si="141"/>
        <v>1.2833333333333334E-2</v>
      </c>
      <c r="EK359" s="31">
        <f t="shared" si="142"/>
        <v>1.2773892773892775E-2</v>
      </c>
      <c r="EL359" s="31">
        <f t="shared" si="143"/>
        <v>1.3579676674364896E-2</v>
      </c>
      <c r="EM359" s="31">
        <f t="shared" si="144"/>
        <v>1.4014084507042253E-2</v>
      </c>
      <c r="EN359" s="31">
        <f t="shared" si="145"/>
        <v>1.6509433962264151E-2</v>
      </c>
      <c r="EO359" s="31">
        <f t="shared" si="146"/>
        <v>2.1471962616822431E-2</v>
      </c>
      <c r="EP359" s="31">
        <f t="shared" si="147"/>
        <v>3.2055427251732105E-2</v>
      </c>
      <c r="EQ359" s="31">
        <f t="shared" si="148"/>
        <v>3.5656324582338902E-2</v>
      </c>
      <c r="ER359" s="31">
        <f t="shared" si="149"/>
        <v>3.6460396039603958E-2</v>
      </c>
      <c r="ES359" s="31">
        <f t="shared" si="150"/>
        <v>3.1550000000000002E-2</v>
      </c>
      <c r="ET359" s="31">
        <f t="shared" si="151"/>
        <v>3.4015345268542198E-2</v>
      </c>
      <c r="EU359" s="31">
        <f t="shared" si="152"/>
        <v>2.7156626506024097E-2</v>
      </c>
      <c r="EV359" s="31">
        <f t="shared" si="153"/>
        <v>2.5734597156398104E-2</v>
      </c>
      <c r="EW359" s="31">
        <f t="shared" si="154"/>
        <v>2.2408759124087591E-2</v>
      </c>
      <c r="EX359" s="31">
        <f t="shared" si="155"/>
        <v>2.6201923076923078E-2</v>
      </c>
      <c r="EY359" s="31">
        <f t="shared" si="156"/>
        <v>2.4430693069306932E-2</v>
      </c>
      <c r="EZ359" s="31">
        <f t="shared" si="157"/>
        <v>2.6691176470588236E-2</v>
      </c>
      <c r="FA359" s="31">
        <f t="shared" si="158"/>
        <v>2.7012345679012346E-2</v>
      </c>
      <c r="FB359" s="50">
        <f t="shared" si="159"/>
        <v>2.9423076923076923E-2</v>
      </c>
      <c r="FC359" s="50">
        <f t="shared" si="160"/>
        <v>2.6459330143540669E-2</v>
      </c>
      <c r="FD359" s="50">
        <f t="shared" si="161"/>
        <v>2.5514018691588786E-2</v>
      </c>
    </row>
    <row r="360" spans="1:160" ht="15" x14ac:dyDescent="0.25">
      <c r="A360" s="17" t="s">
        <v>404</v>
      </c>
      <c r="B360" s="19">
        <v>2474</v>
      </c>
      <c r="C360" s="19">
        <v>2437</v>
      </c>
      <c r="D360" s="19">
        <v>2612</v>
      </c>
      <c r="E360" s="19">
        <v>2614</v>
      </c>
      <c r="F360" s="19">
        <v>2573</v>
      </c>
      <c r="G360" s="19">
        <v>2664</v>
      </c>
      <c r="H360" s="19">
        <v>2676</v>
      </c>
      <c r="I360" s="19">
        <v>2831</v>
      </c>
      <c r="J360" s="19">
        <v>2898</v>
      </c>
      <c r="K360" s="19">
        <v>2917</v>
      </c>
      <c r="L360" s="19">
        <v>2787</v>
      </c>
      <c r="M360" s="19">
        <v>2808</v>
      </c>
      <c r="N360" s="19">
        <v>2758</v>
      </c>
      <c r="O360" s="19">
        <v>2774</v>
      </c>
      <c r="P360" s="19">
        <v>2671</v>
      </c>
      <c r="Q360" s="19">
        <v>2606</v>
      </c>
      <c r="R360" s="19">
        <v>2525</v>
      </c>
      <c r="S360" s="19">
        <v>2512</v>
      </c>
      <c r="T360" s="19">
        <v>2506</v>
      </c>
      <c r="U360" s="19">
        <v>2613</v>
      </c>
      <c r="V360" s="19">
        <v>2623</v>
      </c>
      <c r="W360" s="19">
        <v>2623</v>
      </c>
      <c r="X360" s="19">
        <v>2552</v>
      </c>
      <c r="Y360" s="19">
        <v>2447</v>
      </c>
      <c r="Z360" s="19">
        <v>2331</v>
      </c>
      <c r="AA360" s="19">
        <v>2274</v>
      </c>
      <c r="AB360" s="19">
        <v>2233</v>
      </c>
      <c r="AC360" s="19">
        <v>2184</v>
      </c>
      <c r="AD360" s="19">
        <v>2123</v>
      </c>
      <c r="AE360" s="19">
        <v>2047</v>
      </c>
      <c r="AF360" s="19">
        <v>2093</v>
      </c>
      <c r="AG360" s="19">
        <v>2142</v>
      </c>
      <c r="AH360" s="19">
        <v>2179</v>
      </c>
      <c r="AI360" s="19">
        <v>2166</v>
      </c>
      <c r="AJ360" s="19">
        <v>2217</v>
      </c>
      <c r="AK360" s="19">
        <v>2305</v>
      </c>
      <c r="AL360" s="19">
        <v>2291</v>
      </c>
      <c r="AM360" s="19">
        <v>2378</v>
      </c>
      <c r="AN360" s="19">
        <v>2563</v>
      </c>
      <c r="AO360" s="19">
        <v>2574</v>
      </c>
      <c r="AP360" s="19">
        <v>2618</v>
      </c>
      <c r="AQ360" s="19">
        <v>2866</v>
      </c>
      <c r="AR360" s="19">
        <v>3165</v>
      </c>
      <c r="AS360" s="19">
        <v>3412</v>
      </c>
      <c r="AT360" s="19">
        <v>3797</v>
      </c>
      <c r="AU360" s="19">
        <v>3993</v>
      </c>
      <c r="AV360" s="19">
        <v>4058</v>
      </c>
      <c r="AW360" s="19">
        <v>4086</v>
      </c>
      <c r="AX360" s="19">
        <v>3970</v>
      </c>
      <c r="AY360" s="19">
        <v>3970</v>
      </c>
      <c r="AZ360" s="19">
        <v>4136</v>
      </c>
      <c r="BA360" s="19">
        <v>4095</v>
      </c>
      <c r="BB360" s="19">
        <v>4082</v>
      </c>
      <c r="BC360" s="19">
        <v>4196</v>
      </c>
      <c r="BD360" s="19">
        <v>4304</v>
      </c>
      <c r="BE360" s="19">
        <v>4372</v>
      </c>
      <c r="BF360" s="19">
        <v>4482</v>
      </c>
      <c r="BG360" s="19">
        <v>4360</v>
      </c>
      <c r="BH360" s="19">
        <v>4286</v>
      </c>
      <c r="BI360" s="19">
        <v>4111</v>
      </c>
      <c r="BJ360" s="19">
        <v>3911</v>
      </c>
      <c r="BK360" s="19">
        <v>3915</v>
      </c>
      <c r="BL360" s="19">
        <v>3923</v>
      </c>
      <c r="BM360" s="19">
        <v>3927</v>
      </c>
      <c r="BN360" s="19">
        <v>3946</v>
      </c>
      <c r="BO360" s="19">
        <v>4021</v>
      </c>
      <c r="BP360" s="19">
        <v>4074</v>
      </c>
      <c r="BQ360" s="19">
        <v>4284</v>
      </c>
      <c r="BR360" s="19">
        <v>4421</v>
      </c>
      <c r="BS360" s="19">
        <v>4340</v>
      </c>
      <c r="BT360" s="19">
        <v>4382</v>
      </c>
      <c r="BU360" s="19">
        <v>4416</v>
      </c>
      <c r="BV360" s="19">
        <v>4279</v>
      </c>
      <c r="BW360" s="19">
        <v>4305</v>
      </c>
      <c r="BX360" s="19">
        <v>4436</v>
      </c>
      <c r="BY360" s="19">
        <v>4587</v>
      </c>
      <c r="BZ360" s="19">
        <v>4570</v>
      </c>
      <c r="CA360" s="19">
        <v>4614</v>
      </c>
      <c r="CB360" s="19">
        <v>4767</v>
      </c>
      <c r="CC360" s="19">
        <v>4897</v>
      </c>
      <c r="CD360" s="19">
        <v>5069</v>
      </c>
      <c r="CE360" s="19">
        <v>4946</v>
      </c>
      <c r="CF360" s="19">
        <v>4902</v>
      </c>
      <c r="CG360" s="19">
        <v>4866</v>
      </c>
      <c r="CH360" s="49">
        <v>4797</v>
      </c>
      <c r="CI360" s="49">
        <v>4824</v>
      </c>
      <c r="CJ360" s="49">
        <v>4861</v>
      </c>
      <c r="CK360" s="49">
        <v>4806</v>
      </c>
      <c r="CL360" s="49">
        <v>4787</v>
      </c>
      <c r="CM360" s="49">
        <v>4835</v>
      </c>
      <c r="CN360" s="49">
        <v>4815</v>
      </c>
      <c r="CO360" s="17" t="s">
        <v>404</v>
      </c>
      <c r="CT360" t="s">
        <v>405</v>
      </c>
      <c r="CV360" t="s">
        <v>404</v>
      </c>
      <c r="CX360">
        <v>58600</v>
      </c>
      <c r="CY360">
        <v>56000</v>
      </c>
      <c r="CZ360">
        <v>55200</v>
      </c>
      <c r="DA360">
        <v>55000</v>
      </c>
      <c r="DB360">
        <v>55300</v>
      </c>
      <c r="DC360">
        <v>55000</v>
      </c>
      <c r="DD360">
        <v>54200</v>
      </c>
      <c r="DE360">
        <v>51900</v>
      </c>
      <c r="DF360">
        <v>54200</v>
      </c>
      <c r="DG360">
        <v>57500</v>
      </c>
      <c r="DH360">
        <v>58500</v>
      </c>
      <c r="DI360">
        <v>61500</v>
      </c>
      <c r="DJ360">
        <v>62300</v>
      </c>
      <c r="DK360">
        <v>59800</v>
      </c>
      <c r="DL360">
        <v>59200</v>
      </c>
      <c r="DM360">
        <v>60000</v>
      </c>
      <c r="DN360">
        <v>57500</v>
      </c>
      <c r="DO360">
        <v>57200</v>
      </c>
      <c r="DP360">
        <v>57800</v>
      </c>
      <c r="DQ360">
        <v>56900</v>
      </c>
      <c r="DR360">
        <v>57500</v>
      </c>
      <c r="DS360">
        <v>59900</v>
      </c>
      <c r="DT360">
        <v>60700</v>
      </c>
      <c r="DU360">
        <v>59800</v>
      </c>
      <c r="DV360">
        <v>60400</v>
      </c>
      <c r="DW360">
        <v>60800</v>
      </c>
      <c r="DX360">
        <v>59300</v>
      </c>
      <c r="DY360" s="19"/>
      <c r="DZ360" s="19"/>
      <c r="EA360" s="19"/>
      <c r="EB360" s="19"/>
      <c r="ED360" s="31">
        <f t="shared" si="135"/>
        <v>4.9778156996587032E-2</v>
      </c>
      <c r="EE360" s="31">
        <f t="shared" si="136"/>
        <v>4.9250000000000002E-2</v>
      </c>
      <c r="EF360" s="31">
        <f t="shared" si="137"/>
        <v>4.7210144927536231E-2</v>
      </c>
      <c r="EG360" s="31">
        <f t="shared" si="138"/>
        <v>4.5563636363636362E-2</v>
      </c>
      <c r="EH360" s="31">
        <f t="shared" si="139"/>
        <v>4.7432188065099461E-2</v>
      </c>
      <c r="EI360" s="31">
        <f t="shared" si="140"/>
        <v>4.238181818181818E-2</v>
      </c>
      <c r="EJ360" s="31">
        <f t="shared" si="141"/>
        <v>4.029520295202952E-2</v>
      </c>
      <c r="EK360" s="31">
        <f t="shared" si="142"/>
        <v>4.0327552986512527E-2</v>
      </c>
      <c r="EL360" s="31">
        <f t="shared" si="143"/>
        <v>3.9963099630996313E-2</v>
      </c>
      <c r="EM360" s="31">
        <f t="shared" si="144"/>
        <v>3.9843478260869564E-2</v>
      </c>
      <c r="EN360" s="31">
        <f t="shared" si="145"/>
        <v>4.3999999999999997E-2</v>
      </c>
      <c r="EO360" s="31">
        <f t="shared" si="146"/>
        <v>5.1463414634146339E-2</v>
      </c>
      <c r="EP360" s="31">
        <f t="shared" si="147"/>
        <v>6.4093097913322628E-2</v>
      </c>
      <c r="EQ360" s="31">
        <f t="shared" si="148"/>
        <v>6.638795986622073E-2</v>
      </c>
      <c r="ER360" s="31">
        <f t="shared" si="149"/>
        <v>6.9172297297297292E-2</v>
      </c>
      <c r="ES360" s="31">
        <f t="shared" si="150"/>
        <v>7.173333333333333E-2</v>
      </c>
      <c r="ET360" s="31">
        <f t="shared" si="151"/>
        <v>7.5826086956521738E-2</v>
      </c>
      <c r="EU360" s="31">
        <f t="shared" si="152"/>
        <v>6.8374125874125877E-2</v>
      </c>
      <c r="EV360" s="31">
        <f t="shared" si="153"/>
        <v>6.7941176470588241E-2</v>
      </c>
      <c r="EW360" s="31">
        <f t="shared" si="154"/>
        <v>7.159929701230229E-2</v>
      </c>
      <c r="EX360" s="31">
        <f t="shared" si="155"/>
        <v>7.5478260869565217E-2</v>
      </c>
      <c r="EY360" s="31">
        <f t="shared" si="156"/>
        <v>7.1435726210350589E-2</v>
      </c>
      <c r="EZ360" s="31">
        <f t="shared" si="157"/>
        <v>7.5568369028006593E-2</v>
      </c>
      <c r="FA360" s="31">
        <f t="shared" si="158"/>
        <v>7.9715719063545146E-2</v>
      </c>
      <c r="FB360" s="50">
        <f t="shared" si="159"/>
        <v>8.1887417218543049E-2</v>
      </c>
      <c r="FC360" s="50">
        <f t="shared" si="160"/>
        <v>7.8898026315789474E-2</v>
      </c>
      <c r="FD360" s="50">
        <f t="shared" si="161"/>
        <v>8.1045531197301859E-2</v>
      </c>
    </row>
    <row r="361" spans="1:160" ht="15" x14ac:dyDescent="0.25">
      <c r="A361" s="17" t="s">
        <v>405</v>
      </c>
      <c r="B361" s="19">
        <v>1502</v>
      </c>
      <c r="C361" s="19">
        <v>1581</v>
      </c>
      <c r="D361" s="19">
        <v>1626</v>
      </c>
      <c r="E361" s="19">
        <v>1604</v>
      </c>
      <c r="F361" s="19">
        <v>1609</v>
      </c>
      <c r="G361" s="19">
        <v>1660</v>
      </c>
      <c r="H361" s="19">
        <v>1580</v>
      </c>
      <c r="I361" s="19">
        <v>1781</v>
      </c>
      <c r="J361" s="19">
        <v>1850</v>
      </c>
      <c r="K361" s="19">
        <v>1871</v>
      </c>
      <c r="L361" s="19">
        <v>1826</v>
      </c>
      <c r="M361" s="19">
        <v>1725</v>
      </c>
      <c r="N361" s="19">
        <v>1670</v>
      </c>
      <c r="O361" s="19">
        <v>1657</v>
      </c>
      <c r="P361" s="19">
        <v>1672</v>
      </c>
      <c r="Q361" s="19">
        <v>1651</v>
      </c>
      <c r="R361" s="19">
        <v>1593</v>
      </c>
      <c r="S361" s="19">
        <v>1592</v>
      </c>
      <c r="T361" s="19">
        <v>1648</v>
      </c>
      <c r="U361" s="19">
        <v>1774</v>
      </c>
      <c r="V361" s="19">
        <v>1748</v>
      </c>
      <c r="W361" s="19">
        <v>1700</v>
      </c>
      <c r="X361" s="19">
        <v>1617</v>
      </c>
      <c r="Y361" s="19">
        <v>1493</v>
      </c>
      <c r="Z361" s="19">
        <v>1433</v>
      </c>
      <c r="AA361" s="19">
        <v>1400</v>
      </c>
      <c r="AB361" s="19">
        <v>1445</v>
      </c>
      <c r="AC361" s="19">
        <v>1365</v>
      </c>
      <c r="AD361" s="19">
        <v>1365</v>
      </c>
      <c r="AE361" s="19">
        <v>1397</v>
      </c>
      <c r="AF361" s="19">
        <v>1456</v>
      </c>
      <c r="AG361" s="19">
        <v>1526</v>
      </c>
      <c r="AH361" s="19">
        <v>1611</v>
      </c>
      <c r="AI361" s="19">
        <v>1620</v>
      </c>
      <c r="AJ361" s="19">
        <v>1585</v>
      </c>
      <c r="AK361" s="19">
        <v>1579</v>
      </c>
      <c r="AL361" s="19">
        <v>1603</v>
      </c>
      <c r="AM361" s="19">
        <v>1732</v>
      </c>
      <c r="AN361" s="19">
        <v>1838</v>
      </c>
      <c r="AO361" s="19">
        <v>1917</v>
      </c>
      <c r="AP361" s="19">
        <v>2001</v>
      </c>
      <c r="AQ361" s="19">
        <v>2147</v>
      </c>
      <c r="AR361" s="19">
        <v>2388</v>
      </c>
      <c r="AS361" s="19">
        <v>2677</v>
      </c>
      <c r="AT361" s="19">
        <v>3033</v>
      </c>
      <c r="AU361" s="19">
        <v>3055</v>
      </c>
      <c r="AV361" s="19">
        <v>3090</v>
      </c>
      <c r="AW361" s="19">
        <v>3027</v>
      </c>
      <c r="AX361" s="19">
        <v>2989</v>
      </c>
      <c r="AY361" s="19">
        <v>3074</v>
      </c>
      <c r="AZ361" s="19">
        <v>3222</v>
      </c>
      <c r="BA361" s="19">
        <v>3204</v>
      </c>
      <c r="BB361" s="19">
        <v>3193</v>
      </c>
      <c r="BC361" s="19">
        <v>3126</v>
      </c>
      <c r="BD361" s="19">
        <v>3073</v>
      </c>
      <c r="BE361" s="19">
        <v>3238</v>
      </c>
      <c r="BF361" s="19">
        <v>3266</v>
      </c>
      <c r="BG361" s="19">
        <v>3201</v>
      </c>
      <c r="BH361" s="19">
        <v>3129</v>
      </c>
      <c r="BI361" s="19">
        <v>2945</v>
      </c>
      <c r="BJ361" s="19">
        <v>2748</v>
      </c>
      <c r="BK361" s="19">
        <v>2742</v>
      </c>
      <c r="BL361" s="19">
        <v>2809</v>
      </c>
      <c r="BM361" s="19">
        <v>2846</v>
      </c>
      <c r="BN361" s="19">
        <v>2808</v>
      </c>
      <c r="BO361" s="19">
        <v>2844</v>
      </c>
      <c r="BP361" s="19">
        <v>2885</v>
      </c>
      <c r="BQ361" s="19">
        <v>3072</v>
      </c>
      <c r="BR361" s="19">
        <v>3127</v>
      </c>
      <c r="BS361" s="19">
        <v>3066</v>
      </c>
      <c r="BT361" s="19">
        <v>3002</v>
      </c>
      <c r="BU361" s="19">
        <v>2882</v>
      </c>
      <c r="BV361" s="19">
        <v>2882</v>
      </c>
      <c r="BW361" s="19">
        <v>3000</v>
      </c>
      <c r="BX361" s="19">
        <v>3024</v>
      </c>
      <c r="BY361" s="19">
        <v>3040</v>
      </c>
      <c r="BZ361" s="19">
        <v>3006</v>
      </c>
      <c r="CA361" s="19">
        <v>3004</v>
      </c>
      <c r="CB361" s="19">
        <v>2974</v>
      </c>
      <c r="CC361" s="19">
        <v>3090</v>
      </c>
      <c r="CD361" s="19">
        <v>3176</v>
      </c>
      <c r="CE361" s="19">
        <v>3069</v>
      </c>
      <c r="CF361" s="19">
        <v>2865</v>
      </c>
      <c r="CG361" s="19">
        <v>2755</v>
      </c>
      <c r="CH361" s="49">
        <v>2736</v>
      </c>
      <c r="CI361" s="49">
        <v>2813</v>
      </c>
      <c r="CJ361" s="49">
        <v>2807</v>
      </c>
      <c r="CK361" s="49">
        <v>2757</v>
      </c>
      <c r="CL361" s="49">
        <v>2742</v>
      </c>
      <c r="CM361" s="49">
        <v>2659</v>
      </c>
      <c r="CN361" s="49">
        <v>2638</v>
      </c>
      <c r="CO361" s="17" t="s">
        <v>405</v>
      </c>
      <c r="CT361" t="s">
        <v>406</v>
      </c>
      <c r="CV361" t="s">
        <v>405</v>
      </c>
      <c r="CX361">
        <v>57100</v>
      </c>
      <c r="CY361">
        <v>56300</v>
      </c>
      <c r="CZ361">
        <v>57400</v>
      </c>
      <c r="DA361">
        <v>58300</v>
      </c>
      <c r="DB361">
        <v>58500</v>
      </c>
      <c r="DC361">
        <v>59900</v>
      </c>
      <c r="DD361">
        <v>60200</v>
      </c>
      <c r="DE361">
        <v>60200</v>
      </c>
      <c r="DF361">
        <v>59800</v>
      </c>
      <c r="DG361">
        <v>59400</v>
      </c>
      <c r="DH361">
        <v>58300</v>
      </c>
      <c r="DI361">
        <v>58600</v>
      </c>
      <c r="DJ361">
        <v>60500</v>
      </c>
      <c r="DK361">
        <v>60700</v>
      </c>
      <c r="DL361">
        <v>60600</v>
      </c>
      <c r="DM361">
        <v>59700</v>
      </c>
      <c r="DN361">
        <v>58800</v>
      </c>
      <c r="DO361">
        <v>58800</v>
      </c>
      <c r="DP361">
        <v>59400</v>
      </c>
      <c r="DQ361">
        <v>59500</v>
      </c>
      <c r="DR361">
        <v>59100</v>
      </c>
      <c r="DS361">
        <v>58500</v>
      </c>
      <c r="DT361">
        <v>58700</v>
      </c>
      <c r="DU361">
        <v>59200</v>
      </c>
      <c r="DV361">
        <v>58500</v>
      </c>
      <c r="DW361">
        <v>58800</v>
      </c>
      <c r="DX361">
        <v>58300</v>
      </c>
      <c r="DY361" s="19"/>
      <c r="DZ361" s="19"/>
      <c r="EA361" s="19"/>
      <c r="EB361" s="19"/>
      <c r="ED361" s="31">
        <f t="shared" si="135"/>
        <v>3.2767075306479862E-2</v>
      </c>
      <c r="EE361" s="31">
        <f t="shared" si="136"/>
        <v>2.9662522202486677E-2</v>
      </c>
      <c r="EF361" s="31">
        <f t="shared" si="137"/>
        <v>2.8763066202090591E-2</v>
      </c>
      <c r="EG361" s="31">
        <f t="shared" si="138"/>
        <v>2.8267581475128645E-2</v>
      </c>
      <c r="EH361" s="31">
        <f t="shared" si="139"/>
        <v>2.9059829059829061E-2</v>
      </c>
      <c r="EI361" s="31">
        <f t="shared" si="140"/>
        <v>2.3923205342237061E-2</v>
      </c>
      <c r="EJ361" s="31">
        <f t="shared" si="141"/>
        <v>2.2674418604651164E-2</v>
      </c>
      <c r="EK361" s="31">
        <f t="shared" si="142"/>
        <v>2.4186046511627906E-2</v>
      </c>
      <c r="EL361" s="31">
        <f t="shared" si="143"/>
        <v>2.7090301003344482E-2</v>
      </c>
      <c r="EM361" s="31">
        <f t="shared" si="144"/>
        <v>2.6986531986531986E-2</v>
      </c>
      <c r="EN361" s="31">
        <f t="shared" si="145"/>
        <v>3.2881646655231564E-2</v>
      </c>
      <c r="EO361" s="31">
        <f t="shared" si="146"/>
        <v>4.075085324232082E-2</v>
      </c>
      <c r="EP361" s="31">
        <f t="shared" si="147"/>
        <v>5.0495867768595042E-2</v>
      </c>
      <c r="EQ361" s="31">
        <f t="shared" si="148"/>
        <v>4.9242174629324544E-2</v>
      </c>
      <c r="ER361" s="31">
        <f t="shared" si="149"/>
        <v>5.287128712871287E-2</v>
      </c>
      <c r="ES361" s="31">
        <f t="shared" si="150"/>
        <v>5.1474036850921272E-2</v>
      </c>
      <c r="ET361" s="31">
        <f t="shared" si="151"/>
        <v>5.4438775510204082E-2</v>
      </c>
      <c r="EU361" s="31">
        <f t="shared" si="152"/>
        <v>4.6734693877551019E-2</v>
      </c>
      <c r="EV361" s="31">
        <f t="shared" si="153"/>
        <v>4.7912457912457913E-2</v>
      </c>
      <c r="EW361" s="31">
        <f t="shared" si="154"/>
        <v>4.8487394957983196E-2</v>
      </c>
      <c r="EX361" s="31">
        <f t="shared" si="155"/>
        <v>5.187817258883249E-2</v>
      </c>
      <c r="EY361" s="31">
        <f t="shared" si="156"/>
        <v>4.9264957264957263E-2</v>
      </c>
      <c r="EZ361" s="31">
        <f t="shared" si="157"/>
        <v>5.1788756388415673E-2</v>
      </c>
      <c r="FA361" s="31">
        <f t="shared" si="158"/>
        <v>5.0236486486486487E-2</v>
      </c>
      <c r="FB361" s="50">
        <f t="shared" si="159"/>
        <v>5.2461538461538462E-2</v>
      </c>
      <c r="FC361" s="50">
        <f t="shared" si="160"/>
        <v>4.6530612244897962E-2</v>
      </c>
      <c r="FD361" s="50">
        <f t="shared" si="161"/>
        <v>4.7289879931389368E-2</v>
      </c>
    </row>
    <row r="362" spans="1:160" ht="15" x14ac:dyDescent="0.25">
      <c r="A362" s="17" t="s">
        <v>406</v>
      </c>
      <c r="B362" s="19">
        <v>568</v>
      </c>
      <c r="C362" s="19">
        <v>595</v>
      </c>
      <c r="D362" s="19">
        <v>681</v>
      </c>
      <c r="E362" s="19">
        <v>662</v>
      </c>
      <c r="F362" s="19">
        <v>615</v>
      </c>
      <c r="G362" s="19">
        <v>628</v>
      </c>
      <c r="H362" s="19">
        <v>608</v>
      </c>
      <c r="I362" s="19">
        <v>645</v>
      </c>
      <c r="J362" s="19">
        <v>655</v>
      </c>
      <c r="K362" s="19">
        <v>640</v>
      </c>
      <c r="L362" s="19">
        <v>627</v>
      </c>
      <c r="M362" s="19">
        <v>608</v>
      </c>
      <c r="N362" s="19">
        <v>616</v>
      </c>
      <c r="O362" s="19">
        <v>642</v>
      </c>
      <c r="P362" s="19">
        <v>633</v>
      </c>
      <c r="Q362" s="19">
        <v>646</v>
      </c>
      <c r="R362" s="19">
        <v>628</v>
      </c>
      <c r="S362" s="19">
        <v>606</v>
      </c>
      <c r="T362" s="19">
        <v>521</v>
      </c>
      <c r="U362" s="19">
        <v>582</v>
      </c>
      <c r="V362" s="19">
        <v>598</v>
      </c>
      <c r="W362" s="19">
        <v>615</v>
      </c>
      <c r="X362" s="19">
        <v>561</v>
      </c>
      <c r="Y362" s="19">
        <v>565</v>
      </c>
      <c r="Z362" s="19">
        <v>556</v>
      </c>
      <c r="AA362" s="19">
        <v>545</v>
      </c>
      <c r="AB362" s="19">
        <v>571</v>
      </c>
      <c r="AC362" s="19">
        <v>522</v>
      </c>
      <c r="AD362" s="19">
        <v>517</v>
      </c>
      <c r="AE362" s="19">
        <v>475</v>
      </c>
      <c r="AF362" s="19">
        <v>447</v>
      </c>
      <c r="AG362" s="19">
        <v>468</v>
      </c>
      <c r="AH362" s="19">
        <v>457</v>
      </c>
      <c r="AI362" s="19">
        <v>477</v>
      </c>
      <c r="AJ362" s="19">
        <v>446</v>
      </c>
      <c r="AK362" s="19">
        <v>453</v>
      </c>
      <c r="AL362" s="19">
        <v>451</v>
      </c>
      <c r="AM362" s="19">
        <v>489</v>
      </c>
      <c r="AN362" s="19">
        <v>536</v>
      </c>
      <c r="AO362" s="19">
        <v>575</v>
      </c>
      <c r="AP362" s="19">
        <v>635</v>
      </c>
      <c r="AQ362" s="19">
        <v>696</v>
      </c>
      <c r="AR362" s="19">
        <v>747</v>
      </c>
      <c r="AS362" s="19">
        <v>875</v>
      </c>
      <c r="AT362" s="19">
        <v>1064</v>
      </c>
      <c r="AU362" s="19">
        <v>1090</v>
      </c>
      <c r="AV362" s="19">
        <v>1151</v>
      </c>
      <c r="AW362" s="19">
        <v>1237</v>
      </c>
      <c r="AX362" s="19">
        <v>1234</v>
      </c>
      <c r="AY362" s="19">
        <v>1274</v>
      </c>
      <c r="AZ362" s="19">
        <v>1322</v>
      </c>
      <c r="BA362" s="19">
        <v>1311</v>
      </c>
      <c r="BB362" s="19">
        <v>1284</v>
      </c>
      <c r="BC362" s="19">
        <v>1238</v>
      </c>
      <c r="BD362" s="19">
        <v>1204</v>
      </c>
      <c r="BE362" s="19">
        <v>1344</v>
      </c>
      <c r="BF362" s="19">
        <v>1330</v>
      </c>
      <c r="BG362" s="19">
        <v>1276</v>
      </c>
      <c r="BH362" s="19">
        <v>1287</v>
      </c>
      <c r="BI362" s="19">
        <v>1213</v>
      </c>
      <c r="BJ362" s="19">
        <v>1118</v>
      </c>
      <c r="BK362" s="19">
        <v>1104</v>
      </c>
      <c r="BL362" s="19">
        <v>1142</v>
      </c>
      <c r="BM362" s="19">
        <v>1117</v>
      </c>
      <c r="BN362" s="19">
        <v>1089</v>
      </c>
      <c r="BO362" s="19">
        <v>1085</v>
      </c>
      <c r="BP362" s="19">
        <v>1064</v>
      </c>
      <c r="BQ362" s="19">
        <v>1120</v>
      </c>
      <c r="BR362" s="19">
        <v>1141</v>
      </c>
      <c r="BS362" s="19">
        <v>1096</v>
      </c>
      <c r="BT362" s="19">
        <v>1111</v>
      </c>
      <c r="BU362" s="19">
        <v>1091</v>
      </c>
      <c r="BV362" s="19">
        <v>1059</v>
      </c>
      <c r="BW362" s="19">
        <v>1124</v>
      </c>
      <c r="BX362" s="19">
        <v>1138</v>
      </c>
      <c r="BY362" s="19">
        <v>1142</v>
      </c>
      <c r="BZ362" s="19">
        <v>1164</v>
      </c>
      <c r="CA362" s="19">
        <v>1198</v>
      </c>
      <c r="CB362" s="19">
        <v>1153</v>
      </c>
      <c r="CC362" s="19">
        <v>1171</v>
      </c>
      <c r="CD362" s="19">
        <v>1180</v>
      </c>
      <c r="CE362" s="19">
        <v>1173</v>
      </c>
      <c r="CF362" s="19">
        <v>1099</v>
      </c>
      <c r="CG362" s="19">
        <v>1092</v>
      </c>
      <c r="CH362" s="49">
        <v>1026</v>
      </c>
      <c r="CI362" s="49">
        <v>1057</v>
      </c>
      <c r="CJ362" s="49">
        <v>1057</v>
      </c>
      <c r="CK362" s="49">
        <v>1031</v>
      </c>
      <c r="CL362" s="49">
        <v>1053</v>
      </c>
      <c r="CM362" s="49">
        <v>1016</v>
      </c>
      <c r="CN362" s="49">
        <v>1010</v>
      </c>
      <c r="CO362" s="17" t="s">
        <v>406</v>
      </c>
      <c r="CT362" t="s">
        <v>407</v>
      </c>
      <c r="CV362" t="s">
        <v>406</v>
      </c>
      <c r="CX362">
        <v>41300</v>
      </c>
      <c r="CY362">
        <v>41800</v>
      </c>
      <c r="CZ362">
        <v>42800</v>
      </c>
      <c r="DA362">
        <v>43500</v>
      </c>
      <c r="DB362">
        <v>43200</v>
      </c>
      <c r="DC362">
        <v>43500</v>
      </c>
      <c r="DD362">
        <v>42900</v>
      </c>
      <c r="DE362">
        <v>43100</v>
      </c>
      <c r="DF362">
        <v>43100</v>
      </c>
      <c r="DG362">
        <v>43200</v>
      </c>
      <c r="DH362">
        <v>44100</v>
      </c>
      <c r="DI362">
        <v>42300</v>
      </c>
      <c r="DJ362">
        <v>42400</v>
      </c>
      <c r="DK362">
        <v>42400</v>
      </c>
      <c r="DL362">
        <v>43000</v>
      </c>
      <c r="DM362">
        <v>44500</v>
      </c>
      <c r="DN362">
        <v>45900</v>
      </c>
      <c r="DO362">
        <v>44200</v>
      </c>
      <c r="DP362">
        <v>43500</v>
      </c>
      <c r="DQ362">
        <v>42400</v>
      </c>
      <c r="DR362">
        <v>39600</v>
      </c>
      <c r="DS362">
        <v>39500</v>
      </c>
      <c r="DT362">
        <v>40200</v>
      </c>
      <c r="DU362">
        <v>41900</v>
      </c>
      <c r="DV362">
        <v>43500</v>
      </c>
      <c r="DW362">
        <v>45400</v>
      </c>
      <c r="DX362">
        <v>44300</v>
      </c>
      <c r="DY362" s="19"/>
      <c r="DZ362" s="19"/>
      <c r="EA362" s="19"/>
      <c r="EB362" s="19"/>
      <c r="ED362" s="31">
        <f t="shared" si="135"/>
        <v>1.549636803874092E-2</v>
      </c>
      <c r="EE362" s="31">
        <f t="shared" si="136"/>
        <v>1.4736842105263158E-2</v>
      </c>
      <c r="EF362" s="31">
        <f t="shared" si="137"/>
        <v>1.5093457943925234E-2</v>
      </c>
      <c r="EG362" s="31">
        <f t="shared" si="138"/>
        <v>1.1977011494252874E-2</v>
      </c>
      <c r="EH362" s="31">
        <f t="shared" si="139"/>
        <v>1.4236111111111111E-2</v>
      </c>
      <c r="EI362" s="31">
        <f t="shared" si="140"/>
        <v>1.27816091954023E-2</v>
      </c>
      <c r="EJ362" s="31">
        <f t="shared" si="141"/>
        <v>1.2167832167832168E-2</v>
      </c>
      <c r="EK362" s="31">
        <f t="shared" si="142"/>
        <v>1.037122969837587E-2</v>
      </c>
      <c r="EL362" s="31">
        <f t="shared" si="143"/>
        <v>1.1067285382830626E-2</v>
      </c>
      <c r="EM362" s="31">
        <f t="shared" si="144"/>
        <v>1.0439814814814815E-2</v>
      </c>
      <c r="EN362" s="31">
        <f t="shared" si="145"/>
        <v>1.3038548752834467E-2</v>
      </c>
      <c r="EO362" s="31">
        <f t="shared" si="146"/>
        <v>1.7659574468085106E-2</v>
      </c>
      <c r="EP362" s="31">
        <f t="shared" si="147"/>
        <v>2.5707547169811322E-2</v>
      </c>
      <c r="EQ362" s="31">
        <f t="shared" si="148"/>
        <v>2.9103773584905662E-2</v>
      </c>
      <c r="ER362" s="31">
        <f t="shared" si="149"/>
        <v>3.0488372093023255E-2</v>
      </c>
      <c r="ES362" s="31">
        <f t="shared" si="150"/>
        <v>2.7056179775280898E-2</v>
      </c>
      <c r="ET362" s="31">
        <f t="shared" si="151"/>
        <v>2.7799564270152507E-2</v>
      </c>
      <c r="EU362" s="31">
        <f t="shared" si="152"/>
        <v>2.5294117647058825E-2</v>
      </c>
      <c r="EV362" s="31">
        <f t="shared" si="153"/>
        <v>2.5678160919540231E-2</v>
      </c>
      <c r="EW362" s="31">
        <f t="shared" si="154"/>
        <v>2.5094339622641508E-2</v>
      </c>
      <c r="EX362" s="31">
        <f t="shared" si="155"/>
        <v>2.7676767676767678E-2</v>
      </c>
      <c r="EY362" s="31">
        <f t="shared" si="156"/>
        <v>2.6810126582278482E-2</v>
      </c>
      <c r="EZ362" s="31">
        <f t="shared" si="157"/>
        <v>2.8407960199004975E-2</v>
      </c>
      <c r="FA362" s="31">
        <f t="shared" si="158"/>
        <v>2.7517899761336517E-2</v>
      </c>
      <c r="FB362" s="50">
        <f t="shared" si="159"/>
        <v>2.696551724137931E-2</v>
      </c>
      <c r="FC362" s="50">
        <f t="shared" si="160"/>
        <v>2.2599118942731276E-2</v>
      </c>
      <c r="FD362" s="50">
        <f t="shared" si="161"/>
        <v>2.3273137697516929E-2</v>
      </c>
    </row>
    <row r="363" spans="1:160" ht="15" x14ac:dyDescent="0.25">
      <c r="A363" s="17" t="s">
        <v>407</v>
      </c>
      <c r="B363" s="19">
        <v>2243</v>
      </c>
      <c r="C363" s="19">
        <v>2094</v>
      </c>
      <c r="D363" s="19">
        <v>2115</v>
      </c>
      <c r="E363" s="19">
        <v>2179</v>
      </c>
      <c r="F363" s="19">
        <v>2213</v>
      </c>
      <c r="G363" s="19">
        <v>2022</v>
      </c>
      <c r="H363" s="19">
        <v>2053</v>
      </c>
      <c r="I363" s="19">
        <v>2245</v>
      </c>
      <c r="J363" s="19">
        <v>2375</v>
      </c>
      <c r="K363" s="19">
        <v>2345</v>
      </c>
      <c r="L363" s="19">
        <v>2464</v>
      </c>
      <c r="M363" s="19">
        <v>2397</v>
      </c>
      <c r="N363" s="19">
        <v>2227</v>
      </c>
      <c r="O363" s="19">
        <v>2166</v>
      </c>
      <c r="P363" s="19">
        <v>2152</v>
      </c>
      <c r="Q363" s="19">
        <v>2254</v>
      </c>
      <c r="R363" s="19">
        <v>2261</v>
      </c>
      <c r="S363" s="19">
        <v>2265</v>
      </c>
      <c r="T363" s="19">
        <v>2220</v>
      </c>
      <c r="U363" s="19">
        <v>2399</v>
      </c>
      <c r="V363" s="19">
        <v>2531</v>
      </c>
      <c r="W363" s="19">
        <v>2464</v>
      </c>
      <c r="X363" s="19">
        <v>2379</v>
      </c>
      <c r="Y363" s="19">
        <v>2326</v>
      </c>
      <c r="Z363" s="19">
        <v>2258</v>
      </c>
      <c r="AA363" s="19">
        <v>2145</v>
      </c>
      <c r="AB363" s="19">
        <v>2050</v>
      </c>
      <c r="AC363" s="19">
        <v>2033</v>
      </c>
      <c r="AD363" s="19">
        <v>2018</v>
      </c>
      <c r="AE363" s="19">
        <v>2023</v>
      </c>
      <c r="AF363" s="19">
        <v>2023</v>
      </c>
      <c r="AG363" s="19">
        <v>2096</v>
      </c>
      <c r="AH363" s="19">
        <v>2091</v>
      </c>
      <c r="AI363" s="19">
        <v>2095</v>
      </c>
      <c r="AJ363" s="19">
        <v>2099</v>
      </c>
      <c r="AK363" s="19">
        <v>2112</v>
      </c>
      <c r="AL363" s="19">
        <v>2070</v>
      </c>
      <c r="AM363" s="19">
        <v>2136</v>
      </c>
      <c r="AN363" s="19">
        <v>2205</v>
      </c>
      <c r="AO363" s="19">
        <v>2366</v>
      </c>
      <c r="AP363" s="19">
        <v>2444</v>
      </c>
      <c r="AQ363" s="19">
        <v>2621</v>
      </c>
      <c r="AR363" s="19">
        <v>2881</v>
      </c>
      <c r="AS363" s="19">
        <v>3259</v>
      </c>
      <c r="AT363" s="19">
        <v>3936</v>
      </c>
      <c r="AU363" s="19">
        <v>4090</v>
      </c>
      <c r="AV363" s="19">
        <v>4311</v>
      </c>
      <c r="AW363" s="19">
        <v>4308</v>
      </c>
      <c r="AX363" s="19">
        <v>4220</v>
      </c>
      <c r="AY363" s="19">
        <v>4198</v>
      </c>
      <c r="AZ363" s="19">
        <v>4230</v>
      </c>
      <c r="BA363" s="19">
        <v>4165</v>
      </c>
      <c r="BB363" s="19">
        <v>4131</v>
      </c>
      <c r="BC363" s="19">
        <v>3999</v>
      </c>
      <c r="BD363" s="19">
        <v>4081</v>
      </c>
      <c r="BE363" s="19">
        <v>4447</v>
      </c>
      <c r="BF363" s="19">
        <v>4493</v>
      </c>
      <c r="BG363" s="19">
        <v>4521</v>
      </c>
      <c r="BH363" s="19">
        <v>4461</v>
      </c>
      <c r="BI363" s="19">
        <v>4326</v>
      </c>
      <c r="BJ363" s="19">
        <v>4226</v>
      </c>
      <c r="BK363" s="19">
        <v>3961</v>
      </c>
      <c r="BL363" s="19">
        <v>4089</v>
      </c>
      <c r="BM363" s="19">
        <v>3981</v>
      </c>
      <c r="BN363" s="19">
        <v>3847</v>
      </c>
      <c r="BO363" s="19">
        <v>3780</v>
      </c>
      <c r="BP363" s="19">
        <v>3838</v>
      </c>
      <c r="BQ363" s="19">
        <v>4026</v>
      </c>
      <c r="BR363" s="19">
        <v>4229</v>
      </c>
      <c r="BS363" s="19">
        <v>4304</v>
      </c>
      <c r="BT363" s="19">
        <v>4354</v>
      </c>
      <c r="BU363" s="19">
        <v>4378</v>
      </c>
      <c r="BV363" s="19">
        <v>4338</v>
      </c>
      <c r="BW363" s="19">
        <v>4416</v>
      </c>
      <c r="BX363" s="19">
        <v>4439</v>
      </c>
      <c r="BY363" s="19">
        <v>4431</v>
      </c>
      <c r="BZ363" s="19">
        <v>4390</v>
      </c>
      <c r="CA363" s="19">
        <v>4198</v>
      </c>
      <c r="CB363" s="19">
        <v>4111</v>
      </c>
      <c r="CC363" s="19">
        <v>4373</v>
      </c>
      <c r="CD363" s="19">
        <v>4605</v>
      </c>
      <c r="CE363" s="19">
        <v>4543</v>
      </c>
      <c r="CF363" s="19">
        <v>4234</v>
      </c>
      <c r="CG363" s="19">
        <v>4170</v>
      </c>
      <c r="CH363" s="49">
        <v>3984</v>
      </c>
      <c r="CI363" s="49">
        <v>4007</v>
      </c>
      <c r="CJ363" s="49">
        <v>4004</v>
      </c>
      <c r="CK363" s="49">
        <v>3953</v>
      </c>
      <c r="CL363" s="49">
        <v>3969</v>
      </c>
      <c r="CM363" s="49">
        <v>3983</v>
      </c>
      <c r="CN363" s="49">
        <v>3961</v>
      </c>
      <c r="CO363" s="17" t="s">
        <v>407</v>
      </c>
      <c r="CT363" t="s">
        <v>408</v>
      </c>
      <c r="CV363" t="s">
        <v>407</v>
      </c>
      <c r="CX363">
        <v>76700</v>
      </c>
      <c r="CY363">
        <v>77700</v>
      </c>
      <c r="CZ363">
        <v>77400</v>
      </c>
      <c r="DA363">
        <v>77100</v>
      </c>
      <c r="DB363">
        <v>76500</v>
      </c>
      <c r="DC363">
        <v>75800</v>
      </c>
      <c r="DD363">
        <v>76900</v>
      </c>
      <c r="DE363">
        <v>77900</v>
      </c>
      <c r="DF363">
        <v>78200</v>
      </c>
      <c r="DG363">
        <v>79400</v>
      </c>
      <c r="DH363">
        <v>79700</v>
      </c>
      <c r="DI363">
        <v>80100</v>
      </c>
      <c r="DJ363">
        <v>81100</v>
      </c>
      <c r="DK363">
        <v>80900</v>
      </c>
      <c r="DL363">
        <v>82700</v>
      </c>
      <c r="DM363">
        <v>82900</v>
      </c>
      <c r="DN363">
        <v>81200</v>
      </c>
      <c r="DO363">
        <v>81700</v>
      </c>
      <c r="DP363">
        <v>81900</v>
      </c>
      <c r="DQ363">
        <v>82000</v>
      </c>
      <c r="DR363">
        <v>84300</v>
      </c>
      <c r="DS363">
        <v>84300</v>
      </c>
      <c r="DT363">
        <v>83700</v>
      </c>
      <c r="DU363">
        <v>83400</v>
      </c>
      <c r="DV363">
        <v>83200</v>
      </c>
      <c r="DW363">
        <v>83000</v>
      </c>
      <c r="DX363">
        <v>82400</v>
      </c>
      <c r="DY363" s="19"/>
      <c r="DZ363" s="19"/>
      <c r="EA363" s="19"/>
      <c r="EB363" s="19"/>
      <c r="ED363" s="31">
        <f t="shared" si="135"/>
        <v>3.0573663624511083E-2</v>
      </c>
      <c r="EE363" s="31">
        <f t="shared" si="136"/>
        <v>2.8661518661518663E-2</v>
      </c>
      <c r="EF363" s="31">
        <f t="shared" si="137"/>
        <v>2.9121447028423772E-2</v>
      </c>
      <c r="EG363" s="31">
        <f t="shared" si="138"/>
        <v>2.8793774319066146E-2</v>
      </c>
      <c r="EH363" s="31">
        <f t="shared" si="139"/>
        <v>3.2209150326797387E-2</v>
      </c>
      <c r="EI363" s="31">
        <f t="shared" si="140"/>
        <v>2.9788918205804749E-2</v>
      </c>
      <c r="EJ363" s="31">
        <f t="shared" si="141"/>
        <v>2.6436931079323798E-2</v>
      </c>
      <c r="EK363" s="31">
        <f t="shared" si="142"/>
        <v>2.5969191270860077E-2</v>
      </c>
      <c r="EL363" s="31">
        <f t="shared" si="143"/>
        <v>2.6790281329923275E-2</v>
      </c>
      <c r="EM363" s="31">
        <f t="shared" si="144"/>
        <v>2.6070528967254408E-2</v>
      </c>
      <c r="EN363" s="31">
        <f t="shared" si="145"/>
        <v>2.9686323713927227E-2</v>
      </c>
      <c r="EO363" s="31">
        <f t="shared" si="146"/>
        <v>3.5967540574282149E-2</v>
      </c>
      <c r="EP363" s="31">
        <f t="shared" si="147"/>
        <v>5.0431565967940815E-2</v>
      </c>
      <c r="EQ363" s="31">
        <f t="shared" si="148"/>
        <v>5.2163164400494434E-2</v>
      </c>
      <c r="ER363" s="31">
        <f t="shared" si="149"/>
        <v>5.0362756952841599E-2</v>
      </c>
      <c r="ES363" s="31">
        <f t="shared" si="150"/>
        <v>4.9227985524728589E-2</v>
      </c>
      <c r="ET363" s="31">
        <f t="shared" si="151"/>
        <v>5.5677339901477829E-2</v>
      </c>
      <c r="EU363" s="31">
        <f t="shared" si="152"/>
        <v>5.1725826193390452E-2</v>
      </c>
      <c r="EV363" s="31">
        <f t="shared" si="153"/>
        <v>4.8608058608058606E-2</v>
      </c>
      <c r="EW363" s="31">
        <f t="shared" si="154"/>
        <v>4.6804878048780488E-2</v>
      </c>
      <c r="EX363" s="31">
        <f t="shared" si="155"/>
        <v>5.1055753262158957E-2</v>
      </c>
      <c r="EY363" s="31">
        <f t="shared" si="156"/>
        <v>5.1459074733096084E-2</v>
      </c>
      <c r="EZ363" s="31">
        <f t="shared" si="157"/>
        <v>5.2939068100358422E-2</v>
      </c>
      <c r="FA363" s="31">
        <f t="shared" si="158"/>
        <v>4.9292565947242205E-2</v>
      </c>
      <c r="FB363" s="50">
        <f t="shared" si="159"/>
        <v>5.4603365384615382E-2</v>
      </c>
      <c r="FC363" s="50">
        <f t="shared" si="160"/>
        <v>4.8000000000000001E-2</v>
      </c>
      <c r="FD363" s="50">
        <f t="shared" si="161"/>
        <v>4.7973300970873788E-2</v>
      </c>
    </row>
    <row r="364" spans="1:160" ht="15" x14ac:dyDescent="0.25">
      <c r="A364" s="17" t="s">
        <v>408</v>
      </c>
      <c r="B364" s="19">
        <v>681</v>
      </c>
      <c r="C364" s="19">
        <v>679</v>
      </c>
      <c r="D364" s="19">
        <v>718</v>
      </c>
      <c r="E364" s="19">
        <v>709</v>
      </c>
      <c r="F364" s="19">
        <v>735</v>
      </c>
      <c r="G364" s="19">
        <v>751</v>
      </c>
      <c r="H364" s="19">
        <v>724</v>
      </c>
      <c r="I364" s="19">
        <v>806</v>
      </c>
      <c r="J364" s="19">
        <v>902</v>
      </c>
      <c r="K364" s="19">
        <v>913</v>
      </c>
      <c r="L364" s="19">
        <v>845</v>
      </c>
      <c r="M364" s="19">
        <v>884</v>
      </c>
      <c r="N364" s="19">
        <v>860</v>
      </c>
      <c r="O364" s="19">
        <v>920</v>
      </c>
      <c r="P364" s="19">
        <v>846</v>
      </c>
      <c r="Q364" s="19">
        <v>823</v>
      </c>
      <c r="R364" s="19">
        <v>797</v>
      </c>
      <c r="S364" s="19">
        <v>776</v>
      </c>
      <c r="T364" s="19">
        <v>758</v>
      </c>
      <c r="U364" s="19">
        <v>808</v>
      </c>
      <c r="V364" s="19">
        <v>800</v>
      </c>
      <c r="W364" s="19">
        <v>739</v>
      </c>
      <c r="X364" s="19">
        <v>691</v>
      </c>
      <c r="Y364" s="19">
        <v>679</v>
      </c>
      <c r="Z364" s="19">
        <v>642</v>
      </c>
      <c r="AA364" s="19">
        <v>679</v>
      </c>
      <c r="AB364" s="19">
        <v>681</v>
      </c>
      <c r="AC364" s="19">
        <v>646</v>
      </c>
      <c r="AD364" s="19">
        <v>610</v>
      </c>
      <c r="AE364" s="19">
        <v>580</v>
      </c>
      <c r="AF364" s="19">
        <v>568</v>
      </c>
      <c r="AG364" s="19">
        <v>642</v>
      </c>
      <c r="AH364" s="19">
        <v>673</v>
      </c>
      <c r="AI364" s="19">
        <v>683</v>
      </c>
      <c r="AJ364" s="19">
        <v>644</v>
      </c>
      <c r="AK364" s="19">
        <v>611</v>
      </c>
      <c r="AL364" s="19">
        <v>636</v>
      </c>
      <c r="AM364" s="19">
        <v>669</v>
      </c>
      <c r="AN364" s="19">
        <v>761</v>
      </c>
      <c r="AO364" s="19">
        <v>766</v>
      </c>
      <c r="AP364" s="19">
        <v>756</v>
      </c>
      <c r="AQ364" s="19">
        <v>889</v>
      </c>
      <c r="AR364" s="19">
        <v>1010</v>
      </c>
      <c r="AS364" s="19">
        <v>1187</v>
      </c>
      <c r="AT364" s="19">
        <v>1524</v>
      </c>
      <c r="AU364" s="19">
        <v>1626</v>
      </c>
      <c r="AV364" s="19">
        <v>1660</v>
      </c>
      <c r="AW364" s="19">
        <v>1711</v>
      </c>
      <c r="AX364" s="19">
        <v>1651</v>
      </c>
      <c r="AY364" s="19">
        <v>1683</v>
      </c>
      <c r="AZ364" s="19">
        <v>1656</v>
      </c>
      <c r="BA364" s="19">
        <v>1671</v>
      </c>
      <c r="BB364" s="19">
        <v>1635</v>
      </c>
      <c r="BC364" s="19">
        <v>1595</v>
      </c>
      <c r="BD364" s="19">
        <v>1548</v>
      </c>
      <c r="BE364" s="19">
        <v>1687</v>
      </c>
      <c r="BF364" s="19">
        <v>1670</v>
      </c>
      <c r="BG364" s="19">
        <v>1595</v>
      </c>
      <c r="BH364" s="19">
        <v>1489</v>
      </c>
      <c r="BI364" s="19">
        <v>1427</v>
      </c>
      <c r="BJ364" s="19">
        <v>1380</v>
      </c>
      <c r="BK364" s="19">
        <v>1400</v>
      </c>
      <c r="BL364" s="19">
        <v>1418</v>
      </c>
      <c r="BM364" s="19">
        <v>1372</v>
      </c>
      <c r="BN364" s="19">
        <v>1262</v>
      </c>
      <c r="BO364" s="19">
        <v>1283</v>
      </c>
      <c r="BP364" s="19">
        <v>1236</v>
      </c>
      <c r="BQ364" s="19">
        <v>1352</v>
      </c>
      <c r="BR364" s="19">
        <v>1459</v>
      </c>
      <c r="BS364" s="19">
        <v>1418</v>
      </c>
      <c r="BT364" s="19">
        <v>1414</v>
      </c>
      <c r="BU364" s="19">
        <v>1438</v>
      </c>
      <c r="BV364" s="19">
        <v>1443</v>
      </c>
      <c r="BW364" s="19">
        <v>1483</v>
      </c>
      <c r="BX364" s="19">
        <v>1498</v>
      </c>
      <c r="BY364" s="19">
        <v>1523</v>
      </c>
      <c r="BZ364" s="19">
        <v>1523</v>
      </c>
      <c r="CA364" s="19">
        <v>1531</v>
      </c>
      <c r="CB364" s="19">
        <v>1508</v>
      </c>
      <c r="CC364" s="19">
        <v>1583</v>
      </c>
      <c r="CD364" s="19">
        <v>1730</v>
      </c>
      <c r="CE364" s="19">
        <v>1687</v>
      </c>
      <c r="CF364" s="19">
        <v>1649</v>
      </c>
      <c r="CG364" s="19">
        <v>1604</v>
      </c>
      <c r="CH364" s="49">
        <v>1576</v>
      </c>
      <c r="CI364" s="49">
        <v>1546</v>
      </c>
      <c r="CJ364" s="49">
        <v>1526</v>
      </c>
      <c r="CK364" s="49">
        <v>1494</v>
      </c>
      <c r="CL364" s="49">
        <v>1489</v>
      </c>
      <c r="CM364" s="49">
        <v>1514</v>
      </c>
      <c r="CN364" s="49">
        <v>1434</v>
      </c>
      <c r="CO364" s="17" t="s">
        <v>408</v>
      </c>
      <c r="CT364" t="s">
        <v>409</v>
      </c>
      <c r="CV364" t="s">
        <v>408</v>
      </c>
      <c r="CX364">
        <v>57600</v>
      </c>
      <c r="CY364">
        <v>57100</v>
      </c>
      <c r="CZ364">
        <v>56000</v>
      </c>
      <c r="DA364">
        <v>56900</v>
      </c>
      <c r="DB364">
        <v>56000</v>
      </c>
      <c r="DC364">
        <v>54000</v>
      </c>
      <c r="DD364">
        <v>55500</v>
      </c>
      <c r="DE364">
        <v>55300</v>
      </c>
      <c r="DF364">
        <v>55200</v>
      </c>
      <c r="DG364">
        <v>54000</v>
      </c>
      <c r="DH364">
        <v>54100</v>
      </c>
      <c r="DI364">
        <v>55000</v>
      </c>
      <c r="DJ364">
        <v>56500</v>
      </c>
      <c r="DK364">
        <v>58400</v>
      </c>
      <c r="DL364">
        <v>57600</v>
      </c>
      <c r="DM364">
        <v>59800</v>
      </c>
      <c r="DN364">
        <v>60500</v>
      </c>
      <c r="DO364">
        <v>60400</v>
      </c>
      <c r="DP364">
        <v>60600</v>
      </c>
      <c r="DQ364">
        <v>60300</v>
      </c>
      <c r="DR364">
        <v>58400</v>
      </c>
      <c r="DS364">
        <v>59500</v>
      </c>
      <c r="DT364">
        <v>59900</v>
      </c>
      <c r="DU364">
        <v>58500</v>
      </c>
      <c r="DV364">
        <v>58400</v>
      </c>
      <c r="DW364">
        <v>54400</v>
      </c>
      <c r="DX364">
        <v>52200</v>
      </c>
      <c r="DY364" s="19"/>
      <c r="DZ364" s="19"/>
      <c r="EA364" s="19"/>
      <c r="EB364" s="19"/>
      <c r="ED364" s="31">
        <f t="shared" si="135"/>
        <v>1.5850694444444445E-2</v>
      </c>
      <c r="EE364" s="31">
        <f t="shared" si="136"/>
        <v>1.5061295971978984E-2</v>
      </c>
      <c r="EF364" s="31">
        <f t="shared" si="137"/>
        <v>1.4696428571428572E-2</v>
      </c>
      <c r="EG364" s="31">
        <f t="shared" si="138"/>
        <v>1.3321616871704745E-2</v>
      </c>
      <c r="EH364" s="31">
        <f t="shared" si="139"/>
        <v>1.3196428571428571E-2</v>
      </c>
      <c r="EI364" s="31">
        <f t="shared" si="140"/>
        <v>1.1888888888888888E-2</v>
      </c>
      <c r="EJ364" s="31">
        <f t="shared" si="141"/>
        <v>1.163963963963964E-2</v>
      </c>
      <c r="EK364" s="31">
        <f t="shared" si="142"/>
        <v>1.027124773960217E-2</v>
      </c>
      <c r="EL364" s="31">
        <f t="shared" si="143"/>
        <v>1.2373188405797101E-2</v>
      </c>
      <c r="EM364" s="31">
        <f t="shared" si="144"/>
        <v>1.1777777777777778E-2</v>
      </c>
      <c r="EN364" s="31">
        <f t="shared" si="145"/>
        <v>1.4158964879852126E-2</v>
      </c>
      <c r="EO364" s="31">
        <f t="shared" si="146"/>
        <v>1.8363636363636363E-2</v>
      </c>
      <c r="EP364" s="31">
        <f t="shared" si="147"/>
        <v>2.8778761061946902E-2</v>
      </c>
      <c r="EQ364" s="31">
        <f t="shared" si="148"/>
        <v>2.827054794520548E-2</v>
      </c>
      <c r="ER364" s="31">
        <f t="shared" si="149"/>
        <v>2.9010416666666667E-2</v>
      </c>
      <c r="ES364" s="31">
        <f t="shared" si="150"/>
        <v>2.5886287625418059E-2</v>
      </c>
      <c r="ET364" s="31">
        <f t="shared" si="151"/>
        <v>2.6363636363636363E-2</v>
      </c>
      <c r="EU364" s="31">
        <f t="shared" si="152"/>
        <v>2.28476821192053E-2</v>
      </c>
      <c r="EV364" s="31">
        <f t="shared" si="153"/>
        <v>2.2640264026402641E-2</v>
      </c>
      <c r="EW364" s="31">
        <f t="shared" si="154"/>
        <v>2.0497512437810946E-2</v>
      </c>
      <c r="EX364" s="31">
        <f t="shared" si="155"/>
        <v>2.4280821917808219E-2</v>
      </c>
      <c r="EY364" s="31">
        <f t="shared" si="156"/>
        <v>2.4252100840336136E-2</v>
      </c>
      <c r="EZ364" s="31">
        <f t="shared" si="157"/>
        <v>2.5425709515859766E-2</v>
      </c>
      <c r="FA364" s="31">
        <f t="shared" si="158"/>
        <v>2.5777777777777778E-2</v>
      </c>
      <c r="FB364" s="50">
        <f t="shared" si="159"/>
        <v>2.8886986301369863E-2</v>
      </c>
      <c r="FC364" s="50">
        <f t="shared" si="160"/>
        <v>2.8970588235294116E-2</v>
      </c>
      <c r="FD364" s="50">
        <f t="shared" si="161"/>
        <v>2.8620689655172414E-2</v>
      </c>
    </row>
    <row r="365" spans="1:160" ht="15" x14ac:dyDescent="0.25">
      <c r="A365" s="17" t="s">
        <v>409</v>
      </c>
      <c r="B365" s="19">
        <v>1549</v>
      </c>
      <c r="C365" s="19">
        <v>1488</v>
      </c>
      <c r="D365" s="19">
        <v>1470</v>
      </c>
      <c r="E365" s="19">
        <v>1543</v>
      </c>
      <c r="F365" s="19">
        <v>1657</v>
      </c>
      <c r="G365" s="19">
        <v>1810</v>
      </c>
      <c r="H365" s="19">
        <v>1948</v>
      </c>
      <c r="I365" s="19">
        <v>2149</v>
      </c>
      <c r="J365" s="19">
        <v>2208</v>
      </c>
      <c r="K365" s="19">
        <v>2099</v>
      </c>
      <c r="L365" s="19">
        <v>2104</v>
      </c>
      <c r="M365" s="19">
        <v>2061</v>
      </c>
      <c r="N365" s="19">
        <v>1945</v>
      </c>
      <c r="O365" s="19">
        <v>1953</v>
      </c>
      <c r="P365" s="19">
        <v>2014</v>
      </c>
      <c r="Q365" s="19">
        <v>1933</v>
      </c>
      <c r="R365" s="19">
        <v>1924</v>
      </c>
      <c r="S365" s="19">
        <v>2006</v>
      </c>
      <c r="T365" s="19">
        <v>2164</v>
      </c>
      <c r="U365" s="19">
        <v>2328</v>
      </c>
      <c r="V365" s="19">
        <v>2369</v>
      </c>
      <c r="W365" s="19">
        <v>2355</v>
      </c>
      <c r="X365" s="19">
        <v>2037</v>
      </c>
      <c r="Y365" s="19">
        <v>1960</v>
      </c>
      <c r="Z365" s="19">
        <v>1929</v>
      </c>
      <c r="AA365" s="19">
        <v>1724</v>
      </c>
      <c r="AB365" s="19">
        <v>1666</v>
      </c>
      <c r="AC365" s="19">
        <v>1579</v>
      </c>
      <c r="AD365" s="19">
        <v>1563</v>
      </c>
      <c r="AE365" s="19">
        <v>1612</v>
      </c>
      <c r="AF365" s="19">
        <v>1722</v>
      </c>
      <c r="AG365" s="19">
        <v>1823</v>
      </c>
      <c r="AH365" s="19">
        <v>1952</v>
      </c>
      <c r="AI365" s="19">
        <v>1846</v>
      </c>
      <c r="AJ365" s="19">
        <v>1769</v>
      </c>
      <c r="AK365" s="19">
        <v>1670</v>
      </c>
      <c r="AL365" s="19">
        <v>1649</v>
      </c>
      <c r="AM365" s="19">
        <v>1752</v>
      </c>
      <c r="AN365" s="19">
        <v>1918</v>
      </c>
      <c r="AO365" s="19">
        <v>2033</v>
      </c>
      <c r="AP365" s="19">
        <v>2223</v>
      </c>
      <c r="AQ365" s="19">
        <v>2564</v>
      </c>
      <c r="AR365" s="19">
        <v>2936</v>
      </c>
      <c r="AS365" s="19">
        <v>3224</v>
      </c>
      <c r="AT365" s="19">
        <v>3621</v>
      </c>
      <c r="AU365" s="19">
        <v>3649</v>
      </c>
      <c r="AV365" s="19">
        <v>3593</v>
      </c>
      <c r="AW365" s="19">
        <v>3551</v>
      </c>
      <c r="AX365" s="19">
        <v>3328</v>
      </c>
      <c r="AY365" s="19">
        <v>3195</v>
      </c>
      <c r="AZ365" s="19">
        <v>3312</v>
      </c>
      <c r="BA365" s="19">
        <v>3370</v>
      </c>
      <c r="BB365" s="19">
        <v>3366</v>
      </c>
      <c r="BC365" s="19">
        <v>3427</v>
      </c>
      <c r="BD365" s="19">
        <v>3426</v>
      </c>
      <c r="BE365" s="19">
        <v>3710</v>
      </c>
      <c r="BF365" s="19">
        <v>3777</v>
      </c>
      <c r="BG365" s="19">
        <v>3652</v>
      </c>
      <c r="BH365" s="19">
        <v>3298</v>
      </c>
      <c r="BI365" s="19">
        <v>2967</v>
      </c>
      <c r="BJ365" s="19">
        <v>2825</v>
      </c>
      <c r="BK365" s="19">
        <v>2800</v>
      </c>
      <c r="BL365" s="19">
        <v>2812</v>
      </c>
      <c r="BM365" s="19">
        <v>2858</v>
      </c>
      <c r="BN365" s="19">
        <v>2892</v>
      </c>
      <c r="BO365" s="19">
        <v>3110</v>
      </c>
      <c r="BP365" s="19">
        <v>3293</v>
      </c>
      <c r="BQ365" s="19">
        <v>3643</v>
      </c>
      <c r="BR365" s="19">
        <v>3727</v>
      </c>
      <c r="BS365" s="19">
        <v>3650</v>
      </c>
      <c r="BT365" s="19">
        <v>3471</v>
      </c>
      <c r="BU365" s="19">
        <v>3347</v>
      </c>
      <c r="BV365" s="19">
        <v>3274</v>
      </c>
      <c r="BW365" s="19">
        <v>3291</v>
      </c>
      <c r="BX365" s="19">
        <v>3407</v>
      </c>
      <c r="BY365" s="19">
        <v>3457</v>
      </c>
      <c r="BZ365" s="19">
        <v>3318</v>
      </c>
      <c r="CA365" s="19">
        <v>3458</v>
      </c>
      <c r="CB365" s="19">
        <v>3618</v>
      </c>
      <c r="CC365" s="19">
        <v>3920</v>
      </c>
      <c r="CD365" s="19">
        <v>3999</v>
      </c>
      <c r="CE365" s="19">
        <v>3941</v>
      </c>
      <c r="CF365" s="19">
        <v>3674</v>
      </c>
      <c r="CG365" s="19">
        <v>3575</v>
      </c>
      <c r="CH365" s="49">
        <v>3489</v>
      </c>
      <c r="CI365" s="49">
        <v>3427</v>
      </c>
      <c r="CJ365" s="49">
        <v>3412</v>
      </c>
      <c r="CK365" s="49">
        <v>3429</v>
      </c>
      <c r="CL365" s="49">
        <v>3385</v>
      </c>
      <c r="CM365" s="49">
        <v>3293</v>
      </c>
      <c r="CN365" s="49">
        <v>3372</v>
      </c>
      <c r="CO365" s="17" t="s">
        <v>409</v>
      </c>
      <c r="CT365" t="s">
        <v>410</v>
      </c>
      <c r="CV365" t="s">
        <v>409</v>
      </c>
      <c r="CX365">
        <v>57700</v>
      </c>
      <c r="CY365">
        <v>59100</v>
      </c>
      <c r="CZ365">
        <v>59100</v>
      </c>
      <c r="DA365">
        <v>60400</v>
      </c>
      <c r="DB365">
        <v>60600</v>
      </c>
      <c r="DC365">
        <v>61100</v>
      </c>
      <c r="DD365">
        <v>60900</v>
      </c>
      <c r="DE365">
        <v>60300</v>
      </c>
      <c r="DF365">
        <v>60000</v>
      </c>
      <c r="DG365">
        <v>60900</v>
      </c>
      <c r="DH365">
        <v>61700</v>
      </c>
      <c r="DI365">
        <v>61600</v>
      </c>
      <c r="DJ365">
        <v>60900</v>
      </c>
      <c r="DK365">
        <v>60600</v>
      </c>
      <c r="DL365">
        <v>60800</v>
      </c>
      <c r="DM365">
        <v>60800</v>
      </c>
      <c r="DN365">
        <v>60300</v>
      </c>
      <c r="DO365">
        <v>58800</v>
      </c>
      <c r="DP365">
        <v>58600</v>
      </c>
      <c r="DQ365">
        <v>58700</v>
      </c>
      <c r="DR365">
        <v>59500</v>
      </c>
      <c r="DS365">
        <v>60200</v>
      </c>
      <c r="DT365">
        <v>59500</v>
      </c>
      <c r="DU365">
        <v>58800</v>
      </c>
      <c r="DV365">
        <v>59300</v>
      </c>
      <c r="DW365">
        <v>59900</v>
      </c>
      <c r="DX365">
        <v>59300</v>
      </c>
      <c r="DY365" s="19"/>
      <c r="DZ365" s="19"/>
      <c r="EA365" s="19"/>
      <c r="EB365" s="19"/>
      <c r="ED365" s="31">
        <f t="shared" si="135"/>
        <v>3.6377816291161179E-2</v>
      </c>
      <c r="EE365" s="31">
        <f t="shared" si="136"/>
        <v>3.2910321489001693E-2</v>
      </c>
      <c r="EF365" s="31">
        <f t="shared" si="137"/>
        <v>3.2707275803722506E-2</v>
      </c>
      <c r="EG365" s="31">
        <f t="shared" si="138"/>
        <v>3.5827814569536424E-2</v>
      </c>
      <c r="EH365" s="31">
        <f t="shared" si="139"/>
        <v>3.8861386138613861E-2</v>
      </c>
      <c r="EI365" s="31">
        <f t="shared" si="140"/>
        <v>3.1571194762684121E-2</v>
      </c>
      <c r="EJ365" s="31">
        <f t="shared" si="141"/>
        <v>2.5927750410509032E-2</v>
      </c>
      <c r="EK365" s="31">
        <f t="shared" si="142"/>
        <v>2.8557213930348258E-2</v>
      </c>
      <c r="EL365" s="31">
        <f t="shared" si="143"/>
        <v>3.0766666666666668E-2</v>
      </c>
      <c r="EM365" s="31">
        <f t="shared" si="144"/>
        <v>2.7077175697865354E-2</v>
      </c>
      <c r="EN365" s="31">
        <f t="shared" si="145"/>
        <v>3.2949756888168556E-2</v>
      </c>
      <c r="EO365" s="31">
        <f t="shared" si="146"/>
        <v>4.7662337662337663E-2</v>
      </c>
      <c r="EP365" s="31">
        <f t="shared" si="147"/>
        <v>5.9917898193760262E-2</v>
      </c>
      <c r="EQ365" s="31">
        <f t="shared" si="148"/>
        <v>5.4917491749174915E-2</v>
      </c>
      <c r="ER365" s="31">
        <f t="shared" si="149"/>
        <v>5.5427631578947367E-2</v>
      </c>
      <c r="ES365" s="31">
        <f t="shared" si="150"/>
        <v>5.6348684210526315E-2</v>
      </c>
      <c r="ET365" s="31">
        <f t="shared" si="151"/>
        <v>6.056384742951907E-2</v>
      </c>
      <c r="EU365" s="31">
        <f t="shared" si="152"/>
        <v>4.8044217687074828E-2</v>
      </c>
      <c r="EV365" s="31">
        <f t="shared" si="153"/>
        <v>4.8771331058020478E-2</v>
      </c>
      <c r="EW365" s="31">
        <f t="shared" si="154"/>
        <v>5.6098807495741053E-2</v>
      </c>
      <c r="EX365" s="31">
        <f t="shared" si="155"/>
        <v>6.1344537815126048E-2</v>
      </c>
      <c r="EY365" s="31">
        <f t="shared" si="156"/>
        <v>5.4385382059800667E-2</v>
      </c>
      <c r="EZ365" s="31">
        <f t="shared" si="157"/>
        <v>5.8100840336134454E-2</v>
      </c>
      <c r="FA365" s="31">
        <f t="shared" si="158"/>
        <v>6.1530612244897961E-2</v>
      </c>
      <c r="FB365" s="50">
        <f t="shared" si="159"/>
        <v>6.6458684654300174E-2</v>
      </c>
      <c r="FC365" s="50">
        <f t="shared" si="160"/>
        <v>5.8247078464106844E-2</v>
      </c>
      <c r="FD365" s="50">
        <f t="shared" si="161"/>
        <v>5.7824620573355821E-2</v>
      </c>
    </row>
    <row r="366" spans="1:160" ht="15" x14ac:dyDescent="0.25">
      <c r="A366" s="17" t="s">
        <v>410</v>
      </c>
      <c r="B366" s="19">
        <v>1092</v>
      </c>
      <c r="C366" s="19">
        <v>1124</v>
      </c>
      <c r="D366" s="19">
        <v>1127</v>
      </c>
      <c r="E366" s="19">
        <v>1118</v>
      </c>
      <c r="F366" s="19">
        <v>1123</v>
      </c>
      <c r="G366" s="19">
        <v>1176</v>
      </c>
      <c r="H366" s="19">
        <v>1254</v>
      </c>
      <c r="I366" s="19">
        <v>1369</v>
      </c>
      <c r="J366" s="19">
        <v>1469</v>
      </c>
      <c r="K366" s="19">
        <v>1464</v>
      </c>
      <c r="L366" s="19">
        <v>1463</v>
      </c>
      <c r="M366" s="19">
        <v>1433</v>
      </c>
      <c r="N366" s="19">
        <v>1401</v>
      </c>
      <c r="O366" s="19">
        <v>1368</v>
      </c>
      <c r="P366" s="19">
        <v>1363</v>
      </c>
      <c r="Q366" s="19">
        <v>1395</v>
      </c>
      <c r="R366" s="19">
        <v>1376</v>
      </c>
      <c r="S366" s="19">
        <v>1385</v>
      </c>
      <c r="T366" s="19">
        <v>1414</v>
      </c>
      <c r="U366" s="19">
        <v>1498</v>
      </c>
      <c r="V366" s="19">
        <v>1587</v>
      </c>
      <c r="W366" s="19">
        <v>1545</v>
      </c>
      <c r="X366" s="19">
        <v>1501</v>
      </c>
      <c r="Y366" s="19">
        <v>1429</v>
      </c>
      <c r="Z366" s="19">
        <v>1379</v>
      </c>
      <c r="AA366" s="19">
        <v>1361</v>
      </c>
      <c r="AB366" s="19">
        <v>1412</v>
      </c>
      <c r="AC366" s="19">
        <v>1352</v>
      </c>
      <c r="AD366" s="19">
        <v>1318</v>
      </c>
      <c r="AE366" s="19">
        <v>1309</v>
      </c>
      <c r="AF366" s="19">
        <v>1310</v>
      </c>
      <c r="AG366" s="19">
        <v>1408</v>
      </c>
      <c r="AH366" s="19">
        <v>1482</v>
      </c>
      <c r="AI366" s="19">
        <v>1515</v>
      </c>
      <c r="AJ366" s="19">
        <v>1468</v>
      </c>
      <c r="AK366" s="19">
        <v>1453</v>
      </c>
      <c r="AL366" s="19">
        <v>1469</v>
      </c>
      <c r="AM366" s="19">
        <v>1527</v>
      </c>
      <c r="AN366" s="19">
        <v>1645</v>
      </c>
      <c r="AO366" s="19">
        <v>1660</v>
      </c>
      <c r="AP366" s="19">
        <v>1686</v>
      </c>
      <c r="AQ366" s="19">
        <v>1935</v>
      </c>
      <c r="AR366" s="19">
        <v>2139</v>
      </c>
      <c r="AS366" s="19">
        <v>2418</v>
      </c>
      <c r="AT366" s="19">
        <v>2714</v>
      </c>
      <c r="AU366" s="19">
        <v>2784</v>
      </c>
      <c r="AV366" s="19">
        <v>2843</v>
      </c>
      <c r="AW366" s="19">
        <v>2789</v>
      </c>
      <c r="AX366" s="19">
        <v>2772</v>
      </c>
      <c r="AY366" s="19">
        <v>2823</v>
      </c>
      <c r="AZ366" s="19">
        <v>2859</v>
      </c>
      <c r="BA366" s="19">
        <v>2762</v>
      </c>
      <c r="BB366" s="19">
        <v>2748</v>
      </c>
      <c r="BC366" s="19">
        <v>2762</v>
      </c>
      <c r="BD366" s="19">
        <v>2779</v>
      </c>
      <c r="BE366" s="19">
        <v>3010</v>
      </c>
      <c r="BF366" s="19">
        <v>2898</v>
      </c>
      <c r="BG366" s="19">
        <v>2770</v>
      </c>
      <c r="BH366" s="19">
        <v>2701</v>
      </c>
      <c r="BI366" s="19">
        <v>2528</v>
      </c>
      <c r="BJ366" s="19">
        <v>2386</v>
      </c>
      <c r="BK366" s="19">
        <v>2339</v>
      </c>
      <c r="BL366" s="19">
        <v>2453</v>
      </c>
      <c r="BM366" s="19">
        <v>2392</v>
      </c>
      <c r="BN366" s="19">
        <v>2292</v>
      </c>
      <c r="BO366" s="19">
        <v>2383</v>
      </c>
      <c r="BP366" s="19">
        <v>2427</v>
      </c>
      <c r="BQ366" s="19">
        <v>2662</v>
      </c>
      <c r="BR366" s="19">
        <v>2715</v>
      </c>
      <c r="BS366" s="19">
        <v>2646</v>
      </c>
      <c r="BT366" s="19">
        <v>2625</v>
      </c>
      <c r="BU366" s="19">
        <v>2597</v>
      </c>
      <c r="BV366" s="19">
        <v>2616</v>
      </c>
      <c r="BW366" s="19">
        <v>2744</v>
      </c>
      <c r="BX366" s="19">
        <v>2802</v>
      </c>
      <c r="BY366" s="19">
        <v>2790</v>
      </c>
      <c r="BZ366" s="19">
        <v>2804</v>
      </c>
      <c r="CA366" s="19">
        <v>2754</v>
      </c>
      <c r="CB366" s="19">
        <v>2802</v>
      </c>
      <c r="CC366" s="19">
        <v>3087</v>
      </c>
      <c r="CD366" s="19">
        <v>3169</v>
      </c>
      <c r="CE366" s="19">
        <v>3143</v>
      </c>
      <c r="CF366" s="19">
        <v>3102</v>
      </c>
      <c r="CG366" s="19">
        <v>3049</v>
      </c>
      <c r="CH366" s="49">
        <v>3030</v>
      </c>
      <c r="CI366" s="49">
        <v>3056</v>
      </c>
      <c r="CJ366" s="49">
        <v>3157</v>
      </c>
      <c r="CK366" s="49">
        <v>3043</v>
      </c>
      <c r="CL366" s="49">
        <v>3000</v>
      </c>
      <c r="CM366" s="49">
        <v>2965</v>
      </c>
      <c r="CN366" s="49">
        <v>3017</v>
      </c>
      <c r="CO366" s="17" t="s">
        <v>410</v>
      </c>
      <c r="CT366" t="s">
        <v>411</v>
      </c>
      <c r="CV366" t="s">
        <v>410</v>
      </c>
      <c r="CX366">
        <v>39700</v>
      </c>
      <c r="CY366">
        <v>40000</v>
      </c>
      <c r="CZ366">
        <v>40600</v>
      </c>
      <c r="DA366">
        <v>40500</v>
      </c>
      <c r="DB366">
        <v>41800</v>
      </c>
      <c r="DC366">
        <v>41800</v>
      </c>
      <c r="DD366">
        <v>40800</v>
      </c>
      <c r="DE366">
        <v>40500</v>
      </c>
      <c r="DF366">
        <v>40400</v>
      </c>
      <c r="DG366">
        <v>40800</v>
      </c>
      <c r="DH366">
        <v>40200</v>
      </c>
      <c r="DI366">
        <v>40000</v>
      </c>
      <c r="DJ366">
        <v>39300</v>
      </c>
      <c r="DK366">
        <v>39200</v>
      </c>
      <c r="DL366">
        <v>39900</v>
      </c>
      <c r="DM366">
        <v>39300</v>
      </c>
      <c r="DN366">
        <v>39900</v>
      </c>
      <c r="DO366">
        <v>40200</v>
      </c>
      <c r="DP366">
        <v>40200</v>
      </c>
      <c r="DQ366">
        <v>40900</v>
      </c>
      <c r="DR366">
        <v>40600</v>
      </c>
      <c r="DS366">
        <v>40900</v>
      </c>
      <c r="DT366">
        <v>41400</v>
      </c>
      <c r="DU366">
        <v>42400</v>
      </c>
      <c r="DV366">
        <v>42700</v>
      </c>
      <c r="DW366">
        <v>42600</v>
      </c>
      <c r="DX366">
        <v>42000</v>
      </c>
      <c r="DY366" s="19"/>
      <c r="DZ366" s="19"/>
      <c r="EA366" s="19"/>
      <c r="EB366" s="19"/>
      <c r="ED366" s="31">
        <f t="shared" si="135"/>
        <v>3.6876574307304788E-2</v>
      </c>
      <c r="EE366" s="31">
        <f t="shared" si="136"/>
        <v>3.5025000000000001E-2</v>
      </c>
      <c r="EF366" s="31">
        <f t="shared" si="137"/>
        <v>3.4359605911330048E-2</v>
      </c>
      <c r="EG366" s="31">
        <f t="shared" si="138"/>
        <v>3.4913580246913579E-2</v>
      </c>
      <c r="EH366" s="31">
        <f t="shared" si="139"/>
        <v>3.6961722488038279E-2</v>
      </c>
      <c r="EI366" s="31">
        <f t="shared" si="140"/>
        <v>3.299043062200957E-2</v>
      </c>
      <c r="EJ366" s="31">
        <f t="shared" si="141"/>
        <v>3.3137254901960782E-2</v>
      </c>
      <c r="EK366" s="31">
        <f t="shared" si="142"/>
        <v>3.2345679012345682E-2</v>
      </c>
      <c r="EL366" s="31">
        <f t="shared" si="143"/>
        <v>3.7499999999999999E-2</v>
      </c>
      <c r="EM366" s="31">
        <f t="shared" si="144"/>
        <v>3.6004901960784312E-2</v>
      </c>
      <c r="EN366" s="31">
        <f t="shared" si="145"/>
        <v>4.1293532338308458E-2</v>
      </c>
      <c r="EO366" s="31">
        <f t="shared" si="146"/>
        <v>5.3475000000000002E-2</v>
      </c>
      <c r="EP366" s="31">
        <f t="shared" si="147"/>
        <v>7.0839694656488553E-2</v>
      </c>
      <c r="EQ366" s="31">
        <f t="shared" si="148"/>
        <v>7.0714285714285716E-2</v>
      </c>
      <c r="ER366" s="31">
        <f t="shared" si="149"/>
        <v>6.922305764411027E-2</v>
      </c>
      <c r="ES366" s="31">
        <f t="shared" si="150"/>
        <v>7.0712468193384226E-2</v>
      </c>
      <c r="ET366" s="31">
        <f t="shared" si="151"/>
        <v>6.9423558897243109E-2</v>
      </c>
      <c r="EU366" s="31">
        <f t="shared" si="152"/>
        <v>5.9353233830845772E-2</v>
      </c>
      <c r="EV366" s="31">
        <f t="shared" si="153"/>
        <v>5.9502487562189052E-2</v>
      </c>
      <c r="EW366" s="31">
        <f t="shared" si="154"/>
        <v>5.9339853300733499E-2</v>
      </c>
      <c r="EX366" s="31">
        <f t="shared" si="155"/>
        <v>6.5172413793103443E-2</v>
      </c>
      <c r="EY366" s="31">
        <f t="shared" si="156"/>
        <v>6.3960880195599021E-2</v>
      </c>
      <c r="EZ366" s="31">
        <f t="shared" si="157"/>
        <v>6.7391304347826086E-2</v>
      </c>
      <c r="FA366" s="31">
        <f t="shared" si="158"/>
        <v>6.6084905660377363E-2</v>
      </c>
      <c r="FB366" s="50">
        <f t="shared" si="159"/>
        <v>7.3606557377049187E-2</v>
      </c>
      <c r="FC366" s="50">
        <f t="shared" si="160"/>
        <v>7.1126760563380284E-2</v>
      </c>
      <c r="FD366" s="50">
        <f t="shared" si="161"/>
        <v>7.2452380952380949E-2</v>
      </c>
    </row>
    <row r="367" spans="1:160" ht="15" x14ac:dyDescent="0.25">
      <c r="A367" s="17" t="s">
        <v>411</v>
      </c>
      <c r="B367" s="19">
        <v>639</v>
      </c>
      <c r="C367" s="19">
        <v>652</v>
      </c>
      <c r="D367" s="19">
        <v>645</v>
      </c>
      <c r="E367" s="19">
        <v>611</v>
      </c>
      <c r="F367" s="19">
        <v>667</v>
      </c>
      <c r="G367" s="19">
        <v>709</v>
      </c>
      <c r="H367" s="19">
        <v>744</v>
      </c>
      <c r="I367" s="19">
        <v>794</v>
      </c>
      <c r="J367" s="19">
        <v>815</v>
      </c>
      <c r="K367" s="19">
        <v>809</v>
      </c>
      <c r="L367" s="19">
        <v>758</v>
      </c>
      <c r="M367" s="19">
        <v>699</v>
      </c>
      <c r="N367" s="19">
        <v>705</v>
      </c>
      <c r="O367" s="19">
        <v>694</v>
      </c>
      <c r="P367" s="19">
        <v>689</v>
      </c>
      <c r="Q367" s="19">
        <v>678</v>
      </c>
      <c r="R367" s="19">
        <v>673</v>
      </c>
      <c r="S367" s="19">
        <v>725</v>
      </c>
      <c r="T367" s="19">
        <v>755</v>
      </c>
      <c r="U367" s="19">
        <v>848</v>
      </c>
      <c r="V367" s="19">
        <v>873</v>
      </c>
      <c r="W367" s="19">
        <v>832</v>
      </c>
      <c r="X367" s="19">
        <v>733</v>
      </c>
      <c r="Y367" s="19">
        <v>678</v>
      </c>
      <c r="Z367" s="19">
        <v>621</v>
      </c>
      <c r="AA367" s="19">
        <v>646</v>
      </c>
      <c r="AB367" s="19">
        <v>656</v>
      </c>
      <c r="AC367" s="19">
        <v>640</v>
      </c>
      <c r="AD367" s="19">
        <v>619</v>
      </c>
      <c r="AE367" s="19">
        <v>652</v>
      </c>
      <c r="AF367" s="19">
        <v>645</v>
      </c>
      <c r="AG367" s="19">
        <v>690</v>
      </c>
      <c r="AH367" s="19">
        <v>689</v>
      </c>
      <c r="AI367" s="19">
        <v>652</v>
      </c>
      <c r="AJ367" s="19">
        <v>620</v>
      </c>
      <c r="AK367" s="19">
        <v>621</v>
      </c>
      <c r="AL367" s="19">
        <v>571</v>
      </c>
      <c r="AM367" s="19">
        <v>604</v>
      </c>
      <c r="AN367" s="19">
        <v>700</v>
      </c>
      <c r="AO367" s="19">
        <v>723</v>
      </c>
      <c r="AP367" s="19">
        <v>783</v>
      </c>
      <c r="AQ367" s="19">
        <v>917</v>
      </c>
      <c r="AR367" s="19">
        <v>1039</v>
      </c>
      <c r="AS367" s="19">
        <v>1152</v>
      </c>
      <c r="AT367" s="19">
        <v>1371</v>
      </c>
      <c r="AU367" s="19">
        <v>1338</v>
      </c>
      <c r="AV367" s="19">
        <v>1280</v>
      </c>
      <c r="AW367" s="19">
        <v>1205</v>
      </c>
      <c r="AX367" s="19">
        <v>1154</v>
      </c>
      <c r="AY367" s="19">
        <v>1123</v>
      </c>
      <c r="AZ367" s="19">
        <v>1098</v>
      </c>
      <c r="BA367" s="19">
        <v>1082</v>
      </c>
      <c r="BB367" s="19">
        <v>1009</v>
      </c>
      <c r="BC367" s="19">
        <v>1094</v>
      </c>
      <c r="BD367" s="19">
        <v>1123</v>
      </c>
      <c r="BE367" s="19">
        <v>1158</v>
      </c>
      <c r="BF367" s="19">
        <v>1161</v>
      </c>
      <c r="BG367" s="19">
        <v>1086</v>
      </c>
      <c r="BH367" s="19">
        <v>979</v>
      </c>
      <c r="BI367" s="19">
        <v>876</v>
      </c>
      <c r="BJ367" s="19">
        <v>867</v>
      </c>
      <c r="BK367" s="19">
        <v>909</v>
      </c>
      <c r="BL367" s="19">
        <v>870</v>
      </c>
      <c r="BM367" s="19">
        <v>863</v>
      </c>
      <c r="BN367" s="19">
        <v>888</v>
      </c>
      <c r="BO367" s="19">
        <v>965</v>
      </c>
      <c r="BP367" s="19">
        <v>1025</v>
      </c>
      <c r="BQ367" s="19">
        <v>1118</v>
      </c>
      <c r="BR367" s="19">
        <v>1135</v>
      </c>
      <c r="BS367" s="19">
        <v>1098</v>
      </c>
      <c r="BT367" s="19">
        <v>1011</v>
      </c>
      <c r="BU367" s="19">
        <v>967</v>
      </c>
      <c r="BV367" s="19">
        <v>953</v>
      </c>
      <c r="BW367" s="19">
        <v>925</v>
      </c>
      <c r="BX367" s="19">
        <v>973</v>
      </c>
      <c r="BY367" s="19">
        <v>1000</v>
      </c>
      <c r="BZ367" s="19">
        <v>1009</v>
      </c>
      <c r="CA367" s="19">
        <v>1070</v>
      </c>
      <c r="CB367" s="19">
        <v>1139</v>
      </c>
      <c r="CC367" s="19">
        <v>1222</v>
      </c>
      <c r="CD367" s="19">
        <v>1282</v>
      </c>
      <c r="CE367" s="19">
        <v>1231</v>
      </c>
      <c r="CF367" s="19">
        <v>1156</v>
      </c>
      <c r="CG367" s="19">
        <v>1117</v>
      </c>
      <c r="CH367" s="49">
        <v>1080</v>
      </c>
      <c r="CI367" s="49">
        <v>1062</v>
      </c>
      <c r="CJ367" s="49">
        <v>1071</v>
      </c>
      <c r="CK367" s="49">
        <v>1041</v>
      </c>
      <c r="CL367" s="49">
        <v>1075</v>
      </c>
      <c r="CM367" s="49">
        <v>1130</v>
      </c>
      <c r="CN367" s="49">
        <v>1148</v>
      </c>
      <c r="CO367" s="17" t="s">
        <v>411</v>
      </c>
      <c r="CT367" t="s">
        <v>412</v>
      </c>
      <c r="CV367" t="s">
        <v>411</v>
      </c>
      <c r="CX367">
        <v>25700</v>
      </c>
      <c r="CY367">
        <v>26900</v>
      </c>
      <c r="CZ367">
        <v>27700</v>
      </c>
      <c r="DA367">
        <v>27400</v>
      </c>
      <c r="DB367">
        <v>28700</v>
      </c>
      <c r="DC367">
        <v>27500</v>
      </c>
      <c r="DD367">
        <v>28200</v>
      </c>
      <c r="DE367">
        <v>28300</v>
      </c>
      <c r="DF367">
        <v>28600</v>
      </c>
      <c r="DG367">
        <v>28400</v>
      </c>
      <c r="DH367">
        <v>28600</v>
      </c>
      <c r="DI367">
        <v>30500</v>
      </c>
      <c r="DJ367">
        <v>30700</v>
      </c>
      <c r="DK367">
        <v>30500</v>
      </c>
      <c r="DL367">
        <v>30400</v>
      </c>
      <c r="DM367">
        <v>30000</v>
      </c>
      <c r="DN367">
        <v>30600</v>
      </c>
      <c r="DO367">
        <v>30700</v>
      </c>
      <c r="DP367">
        <v>31100</v>
      </c>
      <c r="DQ367">
        <v>31400</v>
      </c>
      <c r="DR367">
        <v>29400</v>
      </c>
      <c r="DS367">
        <v>29100</v>
      </c>
      <c r="DT367">
        <v>30400</v>
      </c>
      <c r="DU367">
        <v>29900</v>
      </c>
      <c r="DV367">
        <v>30800</v>
      </c>
      <c r="DW367">
        <v>30800</v>
      </c>
      <c r="DX367">
        <v>28800</v>
      </c>
      <c r="DY367" s="19"/>
      <c r="DZ367" s="19"/>
      <c r="EA367" s="19"/>
      <c r="EB367" s="19"/>
      <c r="ED367" s="31">
        <f t="shared" si="135"/>
        <v>3.1478599221789881E-2</v>
      </c>
      <c r="EE367" s="31">
        <f t="shared" si="136"/>
        <v>2.620817843866171E-2</v>
      </c>
      <c r="EF367" s="31">
        <f t="shared" si="137"/>
        <v>2.447653429602888E-2</v>
      </c>
      <c r="EG367" s="31">
        <f t="shared" si="138"/>
        <v>2.7554744525547445E-2</v>
      </c>
      <c r="EH367" s="31">
        <f t="shared" si="139"/>
        <v>2.8989547038327526E-2</v>
      </c>
      <c r="EI367" s="31">
        <f t="shared" si="140"/>
        <v>2.2581818181818182E-2</v>
      </c>
      <c r="EJ367" s="31">
        <f t="shared" si="141"/>
        <v>2.2695035460992909E-2</v>
      </c>
      <c r="EK367" s="31">
        <f t="shared" si="142"/>
        <v>2.2791519434628975E-2</v>
      </c>
      <c r="EL367" s="31">
        <f t="shared" si="143"/>
        <v>2.2797202797202796E-2</v>
      </c>
      <c r="EM367" s="31">
        <f t="shared" si="144"/>
        <v>2.0105633802816901E-2</v>
      </c>
      <c r="EN367" s="31">
        <f t="shared" si="145"/>
        <v>2.527972027972028E-2</v>
      </c>
      <c r="EO367" s="31">
        <f t="shared" si="146"/>
        <v>3.4065573770491804E-2</v>
      </c>
      <c r="EP367" s="31">
        <f t="shared" si="147"/>
        <v>4.3583061889250811E-2</v>
      </c>
      <c r="EQ367" s="31">
        <f t="shared" si="148"/>
        <v>3.7836065573770492E-2</v>
      </c>
      <c r="ER367" s="31">
        <f t="shared" si="149"/>
        <v>3.5592105263157897E-2</v>
      </c>
      <c r="ES367" s="31">
        <f t="shared" si="150"/>
        <v>3.7433333333333332E-2</v>
      </c>
      <c r="ET367" s="31">
        <f t="shared" si="151"/>
        <v>3.5490196078431374E-2</v>
      </c>
      <c r="EU367" s="31">
        <f t="shared" si="152"/>
        <v>2.8241042345276874E-2</v>
      </c>
      <c r="EV367" s="31">
        <f t="shared" si="153"/>
        <v>2.77491961414791E-2</v>
      </c>
      <c r="EW367" s="31">
        <f t="shared" si="154"/>
        <v>3.2643312101910828E-2</v>
      </c>
      <c r="EX367" s="31">
        <f t="shared" si="155"/>
        <v>3.7346938775510201E-2</v>
      </c>
      <c r="EY367" s="31">
        <f t="shared" si="156"/>
        <v>3.2749140893470793E-2</v>
      </c>
      <c r="EZ367" s="31">
        <f t="shared" si="157"/>
        <v>3.2894736842105261E-2</v>
      </c>
      <c r="FA367" s="31">
        <f t="shared" si="158"/>
        <v>3.8093645484949833E-2</v>
      </c>
      <c r="FB367" s="50">
        <f t="shared" si="159"/>
        <v>3.9967532467532464E-2</v>
      </c>
      <c r="FC367" s="50">
        <f t="shared" si="160"/>
        <v>3.5064935064935063E-2</v>
      </c>
      <c r="FD367" s="50">
        <f t="shared" si="161"/>
        <v>3.6145833333333335E-2</v>
      </c>
    </row>
    <row r="368" spans="1:160" ht="15" x14ac:dyDescent="0.25">
      <c r="A368" s="17" t="s">
        <v>412</v>
      </c>
      <c r="B368" s="19">
        <v>7731</v>
      </c>
      <c r="C368" s="19">
        <v>7881</v>
      </c>
      <c r="D368" s="19">
        <v>8196</v>
      </c>
      <c r="E368" s="19">
        <v>8269</v>
      </c>
      <c r="F368" s="19">
        <v>8260</v>
      </c>
      <c r="G368" s="19">
        <v>8248</v>
      </c>
      <c r="H368" s="19">
        <v>8189</v>
      </c>
      <c r="I368" s="19">
        <v>7998</v>
      </c>
      <c r="J368" s="19">
        <v>8160</v>
      </c>
      <c r="K368" s="19">
        <v>8396</v>
      </c>
      <c r="L368" s="19">
        <v>8613</v>
      </c>
      <c r="M368" s="19">
        <v>8580</v>
      </c>
      <c r="N368" s="19">
        <v>8629</v>
      </c>
      <c r="O368" s="19">
        <v>8791</v>
      </c>
      <c r="P368" s="19">
        <v>8881</v>
      </c>
      <c r="Q368" s="19">
        <v>9041</v>
      </c>
      <c r="R368" s="19">
        <v>8928</v>
      </c>
      <c r="S368" s="19">
        <v>8760</v>
      </c>
      <c r="T368" s="19">
        <v>8584</v>
      </c>
      <c r="U368" s="19">
        <v>8376</v>
      </c>
      <c r="V368" s="19">
        <v>8497</v>
      </c>
      <c r="W368" s="19">
        <v>8543</v>
      </c>
      <c r="X368" s="19">
        <v>8445</v>
      </c>
      <c r="Y368" s="19">
        <v>8261</v>
      </c>
      <c r="Z368" s="19">
        <v>8138</v>
      </c>
      <c r="AA368" s="19">
        <v>8116</v>
      </c>
      <c r="AB368" s="19">
        <v>8154</v>
      </c>
      <c r="AC368" s="19">
        <v>8135</v>
      </c>
      <c r="AD368" s="19">
        <v>7935</v>
      </c>
      <c r="AE368" s="19">
        <v>7847</v>
      </c>
      <c r="AF368" s="19">
        <v>7589</v>
      </c>
      <c r="AG368" s="19">
        <v>7587</v>
      </c>
      <c r="AH368" s="19">
        <v>7659</v>
      </c>
      <c r="AI368" s="19">
        <v>7633</v>
      </c>
      <c r="AJ368" s="19">
        <v>7465</v>
      </c>
      <c r="AK368" s="19">
        <v>7506</v>
      </c>
      <c r="AL368" s="19">
        <v>7489</v>
      </c>
      <c r="AM368" s="19">
        <v>7480</v>
      </c>
      <c r="AN368" s="19">
        <v>7790</v>
      </c>
      <c r="AO368" s="19">
        <v>7932</v>
      </c>
      <c r="AP368" s="19">
        <v>7977</v>
      </c>
      <c r="AQ368" s="19">
        <v>8189</v>
      </c>
      <c r="AR368" s="19">
        <v>8362</v>
      </c>
      <c r="AS368" s="19">
        <v>8621</v>
      </c>
      <c r="AT368" s="19">
        <v>9293</v>
      </c>
      <c r="AU368" s="19">
        <v>9752</v>
      </c>
      <c r="AV368" s="19">
        <v>9904</v>
      </c>
      <c r="AW368" s="19">
        <v>10106</v>
      </c>
      <c r="AX368" s="19">
        <v>10164</v>
      </c>
      <c r="AY368" s="19">
        <v>10471</v>
      </c>
      <c r="AZ368" s="19">
        <v>10671</v>
      </c>
      <c r="BA368" s="19">
        <v>10663</v>
      </c>
      <c r="BB368" s="19">
        <v>10630</v>
      </c>
      <c r="BC368" s="19">
        <v>10423</v>
      </c>
      <c r="BD368" s="19">
        <v>10170</v>
      </c>
      <c r="BE368" s="19">
        <v>10339</v>
      </c>
      <c r="BF368" s="19">
        <v>10522</v>
      </c>
      <c r="BG368" s="19">
        <v>10399</v>
      </c>
      <c r="BH368" s="19">
        <v>10179</v>
      </c>
      <c r="BI368" s="19">
        <v>10312</v>
      </c>
      <c r="BJ368" s="19">
        <v>10056</v>
      </c>
      <c r="BK368" s="19">
        <v>10108</v>
      </c>
      <c r="BL368" s="19">
        <v>10218</v>
      </c>
      <c r="BM368" s="19">
        <v>10267</v>
      </c>
      <c r="BN368" s="19">
        <v>10119</v>
      </c>
      <c r="BO368" s="19">
        <v>9966</v>
      </c>
      <c r="BP368" s="19">
        <v>9976</v>
      </c>
      <c r="BQ368" s="19">
        <v>10170</v>
      </c>
      <c r="BR368" s="19">
        <v>10321</v>
      </c>
      <c r="BS368" s="19">
        <v>10339</v>
      </c>
      <c r="BT368" s="19">
        <v>10475</v>
      </c>
      <c r="BU368" s="19">
        <v>10537</v>
      </c>
      <c r="BV368" s="19">
        <v>10582</v>
      </c>
      <c r="BW368" s="19">
        <v>10958</v>
      </c>
      <c r="BX368" s="19">
        <v>11398</v>
      </c>
      <c r="BY368" s="19">
        <v>11412</v>
      </c>
      <c r="BZ368" s="19">
        <v>11450</v>
      </c>
      <c r="CA368" s="19">
        <v>11338</v>
      </c>
      <c r="CB368" s="19">
        <v>11161</v>
      </c>
      <c r="CC368" s="19">
        <v>11156</v>
      </c>
      <c r="CD368" s="19">
        <v>11400</v>
      </c>
      <c r="CE368" s="19">
        <v>11197</v>
      </c>
      <c r="CF368" s="19">
        <v>10950</v>
      </c>
      <c r="CG368" s="19">
        <v>10605</v>
      </c>
      <c r="CH368" s="49">
        <v>10599</v>
      </c>
      <c r="CI368" s="49">
        <v>10574</v>
      </c>
      <c r="CJ368" s="49">
        <v>10610</v>
      </c>
      <c r="CK368" s="49">
        <v>10805</v>
      </c>
      <c r="CL368" s="49">
        <v>10951</v>
      </c>
      <c r="CM368" s="49">
        <v>10987</v>
      </c>
      <c r="CN368" s="49">
        <v>10632</v>
      </c>
      <c r="CO368" s="17" t="s">
        <v>412</v>
      </c>
      <c r="CT368" t="s">
        <v>413</v>
      </c>
      <c r="CV368" t="s">
        <v>412</v>
      </c>
      <c r="CX368">
        <v>95700</v>
      </c>
      <c r="CY368">
        <v>96300</v>
      </c>
      <c r="CZ368">
        <v>94600</v>
      </c>
      <c r="DA368">
        <v>96000</v>
      </c>
      <c r="DB368">
        <v>99700</v>
      </c>
      <c r="DC368">
        <v>99100</v>
      </c>
      <c r="DD368">
        <v>103000</v>
      </c>
      <c r="DE368">
        <v>101400</v>
      </c>
      <c r="DF368">
        <v>105600</v>
      </c>
      <c r="DG368">
        <v>109700</v>
      </c>
      <c r="DH368">
        <v>112200</v>
      </c>
      <c r="DI368">
        <v>114700</v>
      </c>
      <c r="DJ368">
        <v>115700</v>
      </c>
      <c r="DK368">
        <v>116100</v>
      </c>
      <c r="DL368">
        <v>118300</v>
      </c>
      <c r="DM368">
        <v>120400</v>
      </c>
      <c r="DN368">
        <v>120300</v>
      </c>
      <c r="DO368">
        <v>121100</v>
      </c>
      <c r="DP368">
        <v>119300</v>
      </c>
      <c r="DQ368">
        <v>120500</v>
      </c>
      <c r="DR368">
        <v>119800</v>
      </c>
      <c r="DS368">
        <v>120900</v>
      </c>
      <c r="DT368">
        <v>118200</v>
      </c>
      <c r="DU368">
        <v>121900</v>
      </c>
      <c r="DV368">
        <v>123700</v>
      </c>
      <c r="DW368">
        <v>123200</v>
      </c>
      <c r="DX368">
        <v>127500</v>
      </c>
      <c r="DY368" s="19"/>
      <c r="DZ368" s="19"/>
      <c r="EA368" s="19"/>
      <c r="EB368" s="19"/>
      <c r="ED368" s="31">
        <f t="shared" si="135"/>
        <v>8.7732497387669806E-2</v>
      </c>
      <c r="EE368" s="31">
        <f t="shared" si="136"/>
        <v>8.9605399792315674E-2</v>
      </c>
      <c r="EF368" s="31">
        <f t="shared" si="137"/>
        <v>9.5570824524312897E-2</v>
      </c>
      <c r="EG368" s="31">
        <f t="shared" si="138"/>
        <v>8.9416666666666672E-2</v>
      </c>
      <c r="EH368" s="31">
        <f t="shared" si="139"/>
        <v>8.5687061183550656E-2</v>
      </c>
      <c r="EI368" s="31">
        <f t="shared" si="140"/>
        <v>8.2119071644803227E-2</v>
      </c>
      <c r="EJ368" s="31">
        <f t="shared" si="141"/>
        <v>7.8980582524271842E-2</v>
      </c>
      <c r="EK368" s="31">
        <f t="shared" si="142"/>
        <v>7.4842209072978297E-2</v>
      </c>
      <c r="EL368" s="31">
        <f t="shared" si="143"/>
        <v>7.2282196969696969E-2</v>
      </c>
      <c r="EM368" s="31">
        <f t="shared" si="144"/>
        <v>6.8268003646308112E-2</v>
      </c>
      <c r="EN368" s="31">
        <f t="shared" si="145"/>
        <v>7.06951871657754E-2</v>
      </c>
      <c r="EO368" s="31">
        <f t="shared" si="146"/>
        <v>7.2903225806451616E-2</v>
      </c>
      <c r="EP368" s="31">
        <f t="shared" si="147"/>
        <v>8.4286949006050133E-2</v>
      </c>
      <c r="EQ368" s="31">
        <f t="shared" si="148"/>
        <v>8.7545219638242897E-2</v>
      </c>
      <c r="ER368" s="31">
        <f t="shared" si="149"/>
        <v>9.0135249366018591E-2</v>
      </c>
      <c r="ES368" s="31">
        <f t="shared" si="150"/>
        <v>8.4468438538205987E-2</v>
      </c>
      <c r="ET368" s="31">
        <f t="shared" si="151"/>
        <v>8.6442227763923518E-2</v>
      </c>
      <c r="EU368" s="31">
        <f t="shared" si="152"/>
        <v>8.3038810900082582E-2</v>
      </c>
      <c r="EV368" s="31">
        <f t="shared" si="153"/>
        <v>8.6060352053646275E-2</v>
      </c>
      <c r="EW368" s="31">
        <f t="shared" si="154"/>
        <v>8.2788381742738587E-2</v>
      </c>
      <c r="EX368" s="31">
        <f t="shared" si="155"/>
        <v>8.6302170283806337E-2</v>
      </c>
      <c r="EY368" s="31">
        <f t="shared" si="156"/>
        <v>8.7526881720430105E-2</v>
      </c>
      <c r="EZ368" s="31">
        <f t="shared" si="157"/>
        <v>9.6548223350253801E-2</v>
      </c>
      <c r="FA368" s="31">
        <f t="shared" si="158"/>
        <v>9.1558654634946682E-2</v>
      </c>
      <c r="FB368" s="50">
        <f t="shared" si="159"/>
        <v>9.0517380759902996E-2</v>
      </c>
      <c r="FC368" s="50">
        <f t="shared" si="160"/>
        <v>8.6030844155844152E-2</v>
      </c>
      <c r="FD368" s="50">
        <f t="shared" si="161"/>
        <v>8.4745098039215691E-2</v>
      </c>
    </row>
    <row r="369" spans="1:160" ht="15" x14ac:dyDescent="0.25">
      <c r="A369" s="17" t="s">
        <v>413</v>
      </c>
      <c r="B369" s="19">
        <v>2089</v>
      </c>
      <c r="C369" s="19">
        <v>2150</v>
      </c>
      <c r="D369" s="19">
        <v>2107</v>
      </c>
      <c r="E369" s="19">
        <v>2114</v>
      </c>
      <c r="F369" s="19">
        <v>2058</v>
      </c>
      <c r="G369" s="19">
        <v>2156</v>
      </c>
      <c r="H369" s="19">
        <v>2164</v>
      </c>
      <c r="I369" s="19">
        <v>2342</v>
      </c>
      <c r="J369" s="19">
        <v>2312</v>
      </c>
      <c r="K369" s="19">
        <v>2336</v>
      </c>
      <c r="L369" s="19">
        <v>2412</v>
      </c>
      <c r="M369" s="19">
        <v>2359</v>
      </c>
      <c r="N369" s="19">
        <v>2339</v>
      </c>
      <c r="O369" s="19">
        <v>2423</v>
      </c>
      <c r="P369" s="19">
        <v>2197</v>
      </c>
      <c r="Q369" s="19">
        <v>2602</v>
      </c>
      <c r="R369" s="19">
        <v>2548</v>
      </c>
      <c r="S369" s="19">
        <v>2371</v>
      </c>
      <c r="T369" s="19">
        <v>2456</v>
      </c>
      <c r="U369" s="19">
        <v>2648</v>
      </c>
      <c r="V369" s="19">
        <v>2718</v>
      </c>
      <c r="W369" s="19">
        <v>2640</v>
      </c>
      <c r="X369" s="19">
        <v>2411</v>
      </c>
      <c r="Y369" s="19">
        <v>2306</v>
      </c>
      <c r="Z369" s="19">
        <v>2281</v>
      </c>
      <c r="AA369" s="19">
        <v>2267</v>
      </c>
      <c r="AB369" s="19">
        <v>2279</v>
      </c>
      <c r="AC369" s="19">
        <v>2194</v>
      </c>
      <c r="AD369" s="19">
        <v>2131</v>
      </c>
      <c r="AE369" s="19">
        <v>2034</v>
      </c>
      <c r="AF369" s="19">
        <v>2048</v>
      </c>
      <c r="AG369" s="19">
        <v>2208</v>
      </c>
      <c r="AH369" s="19">
        <v>2233</v>
      </c>
      <c r="AI369" s="19">
        <v>2260</v>
      </c>
      <c r="AJ369" s="19">
        <v>2232</v>
      </c>
      <c r="AK369" s="19">
        <v>2261</v>
      </c>
      <c r="AL369" s="19">
        <v>2268</v>
      </c>
      <c r="AM369" s="19">
        <v>2429</v>
      </c>
      <c r="AN369" s="19">
        <v>2578</v>
      </c>
      <c r="AO369" s="19">
        <v>2687</v>
      </c>
      <c r="AP369" s="19">
        <v>2750</v>
      </c>
      <c r="AQ369" s="19">
        <v>3049</v>
      </c>
      <c r="AR369" s="19">
        <v>3371</v>
      </c>
      <c r="AS369" s="19">
        <v>3723</v>
      </c>
      <c r="AT369" s="19">
        <v>4160</v>
      </c>
      <c r="AU369" s="19">
        <v>4377</v>
      </c>
      <c r="AV369" s="19">
        <v>4553</v>
      </c>
      <c r="AW369" s="19">
        <v>4631</v>
      </c>
      <c r="AX369" s="19">
        <v>4521</v>
      </c>
      <c r="AY369" s="19">
        <v>4660</v>
      </c>
      <c r="AZ369" s="19">
        <v>4818</v>
      </c>
      <c r="BA369" s="19">
        <v>4885</v>
      </c>
      <c r="BB369" s="19">
        <v>4821</v>
      </c>
      <c r="BC369" s="19">
        <v>4740</v>
      </c>
      <c r="BD369" s="19">
        <v>4631</v>
      </c>
      <c r="BE369" s="19">
        <v>4880</v>
      </c>
      <c r="BF369" s="19">
        <v>4927</v>
      </c>
      <c r="BG369" s="19">
        <v>4809</v>
      </c>
      <c r="BH369" s="19">
        <v>4709</v>
      </c>
      <c r="BI369" s="19">
        <v>4480</v>
      </c>
      <c r="BJ369" s="19">
        <v>4349</v>
      </c>
      <c r="BK369" s="19">
        <v>4434</v>
      </c>
      <c r="BL369" s="19">
        <v>4469</v>
      </c>
      <c r="BM369" s="19">
        <v>4419</v>
      </c>
      <c r="BN369" s="19">
        <v>4242</v>
      </c>
      <c r="BO369" s="19">
        <v>4157</v>
      </c>
      <c r="BP369" s="19">
        <v>4118</v>
      </c>
      <c r="BQ369" s="19">
        <v>4326</v>
      </c>
      <c r="BR369" s="19">
        <v>4460</v>
      </c>
      <c r="BS369" s="19">
        <v>4275</v>
      </c>
      <c r="BT369" s="19">
        <v>4286</v>
      </c>
      <c r="BU369" s="19">
        <v>4309</v>
      </c>
      <c r="BV369" s="19">
        <v>4285</v>
      </c>
      <c r="BW369" s="19">
        <v>4514</v>
      </c>
      <c r="BX369" s="19">
        <v>4570</v>
      </c>
      <c r="BY369" s="19">
        <v>4639</v>
      </c>
      <c r="BZ369" s="19">
        <v>4616</v>
      </c>
      <c r="CA369" s="19">
        <v>4609</v>
      </c>
      <c r="CB369" s="19">
        <v>4605</v>
      </c>
      <c r="CC369" s="19">
        <v>4850</v>
      </c>
      <c r="CD369" s="19">
        <v>4961</v>
      </c>
      <c r="CE369" s="19">
        <v>4884</v>
      </c>
      <c r="CF369" s="19">
        <v>4773</v>
      </c>
      <c r="CG369" s="19">
        <v>4774</v>
      </c>
      <c r="CH369" s="49">
        <v>4725</v>
      </c>
      <c r="CI369" s="49">
        <v>4875</v>
      </c>
      <c r="CJ369" s="49">
        <v>4875</v>
      </c>
      <c r="CK369" s="49">
        <v>4762</v>
      </c>
      <c r="CL369" s="49">
        <v>4708</v>
      </c>
      <c r="CM369" s="49">
        <v>4618</v>
      </c>
      <c r="CN369" s="49">
        <v>4442</v>
      </c>
      <c r="CO369" s="17" t="s">
        <v>413</v>
      </c>
      <c r="CT369" t="s">
        <v>414</v>
      </c>
      <c r="CV369" t="s">
        <v>413</v>
      </c>
      <c r="CX369">
        <v>105400</v>
      </c>
      <c r="CY369">
        <v>105800</v>
      </c>
      <c r="CZ369">
        <v>106400</v>
      </c>
      <c r="DA369">
        <v>107900</v>
      </c>
      <c r="DB369">
        <v>107800</v>
      </c>
      <c r="DC369">
        <v>108600</v>
      </c>
      <c r="DD369">
        <v>107500</v>
      </c>
      <c r="DE369">
        <v>106200</v>
      </c>
      <c r="DF369">
        <v>108400</v>
      </c>
      <c r="DG369">
        <v>110200</v>
      </c>
      <c r="DH369">
        <v>110600</v>
      </c>
      <c r="DI369">
        <v>108700</v>
      </c>
      <c r="DJ369">
        <v>107600</v>
      </c>
      <c r="DK369">
        <v>106500</v>
      </c>
      <c r="DL369">
        <v>106700</v>
      </c>
      <c r="DM369">
        <v>105900</v>
      </c>
      <c r="DN369">
        <v>106200</v>
      </c>
      <c r="DO369">
        <v>106600</v>
      </c>
      <c r="DP369">
        <v>106200</v>
      </c>
      <c r="DQ369">
        <v>107900</v>
      </c>
      <c r="DR369">
        <v>108100</v>
      </c>
      <c r="DS369">
        <v>108300</v>
      </c>
      <c r="DT369">
        <v>107300</v>
      </c>
      <c r="DU369">
        <v>107900</v>
      </c>
      <c r="DV369">
        <v>108300</v>
      </c>
      <c r="DW369">
        <v>107200</v>
      </c>
      <c r="DX369">
        <v>107100</v>
      </c>
      <c r="DY369" s="19"/>
      <c r="DZ369" s="19"/>
      <c r="EA369" s="19"/>
      <c r="EB369" s="19"/>
      <c r="ED369" s="31">
        <f t="shared" si="135"/>
        <v>2.2163187855787476E-2</v>
      </c>
      <c r="EE369" s="31">
        <f t="shared" si="136"/>
        <v>2.2107750472589793E-2</v>
      </c>
      <c r="EF369" s="31">
        <f t="shared" si="137"/>
        <v>2.4454887218045111E-2</v>
      </c>
      <c r="EG369" s="31">
        <f t="shared" si="138"/>
        <v>2.2761816496756255E-2</v>
      </c>
      <c r="EH369" s="31">
        <f t="shared" si="139"/>
        <v>2.4489795918367346E-2</v>
      </c>
      <c r="EI369" s="31">
        <f t="shared" si="140"/>
        <v>2.1003683241252302E-2</v>
      </c>
      <c r="EJ369" s="31">
        <f t="shared" si="141"/>
        <v>2.0409302325581396E-2</v>
      </c>
      <c r="EK369" s="31">
        <f t="shared" si="142"/>
        <v>1.9284369114877589E-2</v>
      </c>
      <c r="EL369" s="31">
        <f t="shared" si="143"/>
        <v>2.0848708487084869E-2</v>
      </c>
      <c r="EM369" s="31">
        <f t="shared" si="144"/>
        <v>2.0580762250453719E-2</v>
      </c>
      <c r="EN369" s="31">
        <f t="shared" si="145"/>
        <v>2.429475587703436E-2</v>
      </c>
      <c r="EO369" s="31">
        <f t="shared" si="146"/>
        <v>3.1011959521619135E-2</v>
      </c>
      <c r="EP369" s="31">
        <f t="shared" si="147"/>
        <v>4.0678438661710038E-2</v>
      </c>
      <c r="EQ369" s="31">
        <f t="shared" si="148"/>
        <v>4.2450704225352111E-2</v>
      </c>
      <c r="ER369" s="31">
        <f t="shared" si="149"/>
        <v>4.5782567947516402E-2</v>
      </c>
      <c r="ES369" s="31">
        <f t="shared" si="150"/>
        <v>4.3729933899905572E-2</v>
      </c>
      <c r="ET369" s="31">
        <f t="shared" si="151"/>
        <v>4.5282485875706213E-2</v>
      </c>
      <c r="EU369" s="31">
        <f t="shared" si="152"/>
        <v>4.0797373358348966E-2</v>
      </c>
      <c r="EV369" s="31">
        <f t="shared" si="153"/>
        <v>4.1610169491525427E-2</v>
      </c>
      <c r="EW369" s="31">
        <f t="shared" si="154"/>
        <v>3.8164967562557925E-2</v>
      </c>
      <c r="EX369" s="31">
        <f t="shared" si="155"/>
        <v>3.9546716003700279E-2</v>
      </c>
      <c r="EY369" s="31">
        <f t="shared" si="156"/>
        <v>3.9566020313942754E-2</v>
      </c>
      <c r="EZ369" s="31">
        <f t="shared" si="157"/>
        <v>4.3233923578751166E-2</v>
      </c>
      <c r="FA369" s="31">
        <f t="shared" si="158"/>
        <v>4.267840593141798E-2</v>
      </c>
      <c r="FB369" s="50">
        <f t="shared" si="159"/>
        <v>4.5096952908587257E-2</v>
      </c>
      <c r="FC369" s="50">
        <f t="shared" si="160"/>
        <v>4.4076492537313432E-2</v>
      </c>
      <c r="FD369" s="50">
        <f t="shared" si="161"/>
        <v>4.446311858076564E-2</v>
      </c>
    </row>
    <row r="370" spans="1:160" ht="15" x14ac:dyDescent="0.25">
      <c r="A370" s="17" t="s">
        <v>414</v>
      </c>
      <c r="B370" s="19">
        <v>634</v>
      </c>
      <c r="C370" s="19">
        <v>619</v>
      </c>
      <c r="D370" s="19">
        <v>641</v>
      </c>
      <c r="E370" s="19">
        <v>627</v>
      </c>
      <c r="F370" s="19">
        <v>635</v>
      </c>
      <c r="G370" s="19">
        <v>659</v>
      </c>
      <c r="H370" s="19">
        <v>664</v>
      </c>
      <c r="I370" s="19">
        <v>712</v>
      </c>
      <c r="J370" s="19">
        <v>786</v>
      </c>
      <c r="K370" s="19">
        <v>796</v>
      </c>
      <c r="L370" s="19">
        <v>754</v>
      </c>
      <c r="M370" s="19">
        <v>723</v>
      </c>
      <c r="N370" s="19">
        <v>727</v>
      </c>
      <c r="O370" s="19">
        <v>691</v>
      </c>
      <c r="P370" s="19">
        <v>707</v>
      </c>
      <c r="Q370" s="19">
        <v>657</v>
      </c>
      <c r="R370" s="19">
        <v>643</v>
      </c>
      <c r="S370" s="19">
        <v>643</v>
      </c>
      <c r="T370" s="19">
        <v>608</v>
      </c>
      <c r="U370" s="19">
        <v>631</v>
      </c>
      <c r="V370" s="19">
        <v>642</v>
      </c>
      <c r="W370" s="19">
        <v>645</v>
      </c>
      <c r="X370" s="19">
        <v>595</v>
      </c>
      <c r="Y370" s="19">
        <v>606</v>
      </c>
      <c r="Z370" s="19">
        <v>587</v>
      </c>
      <c r="AA370" s="19">
        <v>613</v>
      </c>
      <c r="AB370" s="19">
        <v>604</v>
      </c>
      <c r="AC370" s="19">
        <v>583</v>
      </c>
      <c r="AD370" s="19">
        <v>578</v>
      </c>
      <c r="AE370" s="19">
        <v>562</v>
      </c>
      <c r="AF370" s="19">
        <v>543</v>
      </c>
      <c r="AG370" s="19">
        <v>562</v>
      </c>
      <c r="AH370" s="19">
        <v>564</v>
      </c>
      <c r="AI370" s="19">
        <v>581</v>
      </c>
      <c r="AJ370" s="19">
        <v>579</v>
      </c>
      <c r="AK370" s="19">
        <v>578</v>
      </c>
      <c r="AL370" s="19">
        <v>537</v>
      </c>
      <c r="AM370" s="19">
        <v>545</v>
      </c>
      <c r="AN370" s="19">
        <v>621</v>
      </c>
      <c r="AO370" s="19">
        <v>613</v>
      </c>
      <c r="AP370" s="19">
        <v>693</v>
      </c>
      <c r="AQ370" s="19">
        <v>836</v>
      </c>
      <c r="AR370" s="19">
        <v>911</v>
      </c>
      <c r="AS370" s="19">
        <v>1073</v>
      </c>
      <c r="AT370" s="19">
        <v>1305</v>
      </c>
      <c r="AU370" s="19">
        <v>1383</v>
      </c>
      <c r="AV370" s="19">
        <v>1433</v>
      </c>
      <c r="AW370" s="19">
        <v>1457</v>
      </c>
      <c r="AX370" s="19">
        <v>1404</v>
      </c>
      <c r="AY370" s="19">
        <v>1410</v>
      </c>
      <c r="AZ370" s="19">
        <v>1424</v>
      </c>
      <c r="BA370" s="19">
        <v>1400</v>
      </c>
      <c r="BB370" s="19">
        <v>1291</v>
      </c>
      <c r="BC370" s="19">
        <v>1264</v>
      </c>
      <c r="BD370" s="19">
        <v>1235</v>
      </c>
      <c r="BE370" s="19">
        <v>1347</v>
      </c>
      <c r="BF370" s="19">
        <v>1388</v>
      </c>
      <c r="BG370" s="19">
        <v>1328</v>
      </c>
      <c r="BH370" s="19">
        <v>1278</v>
      </c>
      <c r="BI370" s="19">
        <v>1228</v>
      </c>
      <c r="BJ370" s="19">
        <v>1167</v>
      </c>
      <c r="BK370" s="19">
        <v>1151</v>
      </c>
      <c r="BL370" s="19">
        <v>1177</v>
      </c>
      <c r="BM370" s="19">
        <v>1152</v>
      </c>
      <c r="BN370" s="19">
        <v>1104</v>
      </c>
      <c r="BO370" s="19">
        <v>1043</v>
      </c>
      <c r="BP370" s="19">
        <v>1023</v>
      </c>
      <c r="BQ370" s="19">
        <v>1063</v>
      </c>
      <c r="BR370" s="19">
        <v>1111</v>
      </c>
      <c r="BS370" s="19">
        <v>1141</v>
      </c>
      <c r="BT370" s="19">
        <v>1105</v>
      </c>
      <c r="BU370" s="19">
        <v>1122</v>
      </c>
      <c r="BV370" s="19">
        <v>1109</v>
      </c>
      <c r="BW370" s="19">
        <v>1171</v>
      </c>
      <c r="BX370" s="19">
        <v>1173</v>
      </c>
      <c r="BY370" s="19">
        <v>1179</v>
      </c>
      <c r="BZ370" s="19">
        <v>1156</v>
      </c>
      <c r="CA370" s="19">
        <v>1144</v>
      </c>
      <c r="CB370" s="19">
        <v>1136</v>
      </c>
      <c r="CC370" s="19">
        <v>1189</v>
      </c>
      <c r="CD370" s="19">
        <v>1248</v>
      </c>
      <c r="CE370" s="19">
        <v>1240</v>
      </c>
      <c r="CF370" s="19">
        <v>1151</v>
      </c>
      <c r="CG370" s="19">
        <v>1126</v>
      </c>
      <c r="CH370" s="49">
        <v>1093</v>
      </c>
      <c r="CI370" s="49">
        <v>1081</v>
      </c>
      <c r="CJ370" s="49">
        <v>1081</v>
      </c>
      <c r="CK370" s="49">
        <v>1062</v>
      </c>
      <c r="CL370" s="49">
        <v>1047</v>
      </c>
      <c r="CM370" s="49">
        <v>1011</v>
      </c>
      <c r="CN370" s="49">
        <v>954</v>
      </c>
      <c r="CO370" s="17" t="s">
        <v>414</v>
      </c>
      <c r="CT370" t="s">
        <v>415</v>
      </c>
      <c r="CV370" t="s">
        <v>414</v>
      </c>
      <c r="CX370">
        <v>50500</v>
      </c>
      <c r="CY370">
        <v>49500</v>
      </c>
      <c r="CZ370">
        <v>51300</v>
      </c>
      <c r="DA370">
        <v>51200</v>
      </c>
      <c r="DB370">
        <v>51900</v>
      </c>
      <c r="DC370">
        <v>52700</v>
      </c>
      <c r="DD370">
        <v>50500</v>
      </c>
      <c r="DE370">
        <v>51000</v>
      </c>
      <c r="DF370">
        <v>52100</v>
      </c>
      <c r="DG370">
        <v>51200</v>
      </c>
      <c r="DH370">
        <v>51200</v>
      </c>
      <c r="DI370">
        <v>51000</v>
      </c>
      <c r="DJ370">
        <v>51900</v>
      </c>
      <c r="DK370">
        <v>52500</v>
      </c>
      <c r="DL370">
        <v>52300</v>
      </c>
      <c r="DM370">
        <v>51900</v>
      </c>
      <c r="DN370">
        <v>52400</v>
      </c>
      <c r="DO370">
        <v>51600</v>
      </c>
      <c r="DP370">
        <v>52400</v>
      </c>
      <c r="DQ370">
        <v>53200</v>
      </c>
      <c r="DR370">
        <v>52800</v>
      </c>
      <c r="DS370">
        <v>53900</v>
      </c>
      <c r="DT370">
        <v>53700</v>
      </c>
      <c r="DU370">
        <v>54400</v>
      </c>
      <c r="DV370">
        <v>52600</v>
      </c>
      <c r="DW370">
        <v>54200</v>
      </c>
      <c r="DX370">
        <v>52200</v>
      </c>
      <c r="DY370" s="19"/>
      <c r="DZ370" s="19"/>
      <c r="EA370" s="19"/>
      <c r="EB370" s="19"/>
      <c r="ED370" s="31">
        <f t="shared" si="135"/>
        <v>1.5762376237623762E-2</v>
      </c>
      <c r="EE370" s="31">
        <f t="shared" si="136"/>
        <v>1.4686868686868687E-2</v>
      </c>
      <c r="EF370" s="31">
        <f t="shared" si="137"/>
        <v>1.2807017543859649E-2</v>
      </c>
      <c r="EG370" s="31">
        <f t="shared" si="138"/>
        <v>1.1875E-2</v>
      </c>
      <c r="EH370" s="31">
        <f t="shared" si="139"/>
        <v>1.2427745664739885E-2</v>
      </c>
      <c r="EI370" s="31">
        <f t="shared" si="140"/>
        <v>1.1138519924098672E-2</v>
      </c>
      <c r="EJ370" s="31">
        <f t="shared" si="141"/>
        <v>1.1544554455445544E-2</v>
      </c>
      <c r="EK370" s="31">
        <f t="shared" si="142"/>
        <v>1.0647058823529412E-2</v>
      </c>
      <c r="EL370" s="31">
        <f t="shared" si="143"/>
        <v>1.1151631477927063E-2</v>
      </c>
      <c r="EM370" s="31">
        <f t="shared" si="144"/>
        <v>1.048828125E-2</v>
      </c>
      <c r="EN370" s="31">
        <f t="shared" si="145"/>
        <v>1.197265625E-2</v>
      </c>
      <c r="EO370" s="31">
        <f t="shared" si="146"/>
        <v>1.7862745098039215E-2</v>
      </c>
      <c r="EP370" s="31">
        <f t="shared" si="147"/>
        <v>2.6647398843930636E-2</v>
      </c>
      <c r="EQ370" s="31">
        <f t="shared" si="148"/>
        <v>2.6742857142857141E-2</v>
      </c>
      <c r="ER370" s="31">
        <f t="shared" si="149"/>
        <v>2.676864244741874E-2</v>
      </c>
      <c r="ES370" s="31">
        <f t="shared" si="150"/>
        <v>2.3795761078998074E-2</v>
      </c>
      <c r="ET370" s="31">
        <f t="shared" si="151"/>
        <v>2.5343511450381679E-2</v>
      </c>
      <c r="EU370" s="31">
        <f t="shared" si="152"/>
        <v>2.2616279069767441E-2</v>
      </c>
      <c r="EV370" s="31">
        <f t="shared" si="153"/>
        <v>2.1984732824427481E-2</v>
      </c>
      <c r="EW370" s="31">
        <f t="shared" si="154"/>
        <v>1.9229323308270676E-2</v>
      </c>
      <c r="EX370" s="31">
        <f t="shared" si="155"/>
        <v>2.1609848484848485E-2</v>
      </c>
      <c r="EY370" s="31">
        <f t="shared" si="156"/>
        <v>2.0575139146567719E-2</v>
      </c>
      <c r="EZ370" s="31">
        <f t="shared" si="157"/>
        <v>2.1955307262569831E-2</v>
      </c>
      <c r="FA370" s="31">
        <f t="shared" si="158"/>
        <v>2.088235294117647E-2</v>
      </c>
      <c r="FB370" s="50">
        <f t="shared" si="159"/>
        <v>2.3574144486692015E-2</v>
      </c>
      <c r="FC370" s="50">
        <f t="shared" si="160"/>
        <v>2.0166051660516604E-2</v>
      </c>
      <c r="FD370" s="50">
        <f t="shared" si="161"/>
        <v>2.0344827586206895E-2</v>
      </c>
    </row>
    <row r="371" spans="1:160" ht="15" x14ac:dyDescent="0.25">
      <c r="A371" s="17" t="s">
        <v>415</v>
      </c>
      <c r="B371" s="19">
        <v>321</v>
      </c>
      <c r="C371" s="19">
        <v>324</v>
      </c>
      <c r="D371" s="19">
        <v>335</v>
      </c>
      <c r="E371" s="19">
        <v>339</v>
      </c>
      <c r="F371" s="19">
        <v>319</v>
      </c>
      <c r="G371" s="19">
        <v>311</v>
      </c>
      <c r="H371" s="19">
        <v>330</v>
      </c>
      <c r="I371" s="19">
        <v>368</v>
      </c>
      <c r="J371" s="19">
        <v>383</v>
      </c>
      <c r="K371" s="19">
        <v>395</v>
      </c>
      <c r="L371" s="19">
        <v>389</v>
      </c>
      <c r="M371" s="19">
        <v>372</v>
      </c>
      <c r="N371" s="19">
        <v>365</v>
      </c>
      <c r="O371" s="19">
        <v>364</v>
      </c>
      <c r="P371" s="19">
        <v>381</v>
      </c>
      <c r="Q371" s="19">
        <v>423</v>
      </c>
      <c r="R371" s="19">
        <v>395</v>
      </c>
      <c r="S371" s="19">
        <v>366</v>
      </c>
      <c r="T371" s="19">
        <v>359</v>
      </c>
      <c r="U371" s="19">
        <v>383</v>
      </c>
      <c r="V371" s="19">
        <v>415</v>
      </c>
      <c r="W371" s="19">
        <v>385</v>
      </c>
      <c r="X371" s="19">
        <v>370</v>
      </c>
      <c r="Y371" s="19">
        <v>348</v>
      </c>
      <c r="Z371" s="19">
        <v>325</v>
      </c>
      <c r="AA371" s="19">
        <v>313</v>
      </c>
      <c r="AB371" s="19">
        <v>318</v>
      </c>
      <c r="AC371" s="19">
        <v>324</v>
      </c>
      <c r="AD371" s="19">
        <v>289</v>
      </c>
      <c r="AE371" s="19">
        <v>291</v>
      </c>
      <c r="AF371" s="19">
        <v>304</v>
      </c>
      <c r="AG371" s="19">
        <v>310</v>
      </c>
      <c r="AH371" s="19">
        <v>319</v>
      </c>
      <c r="AI371" s="19">
        <v>318</v>
      </c>
      <c r="AJ371" s="19">
        <v>323</v>
      </c>
      <c r="AK371" s="19">
        <v>328</v>
      </c>
      <c r="AL371" s="19">
        <v>326</v>
      </c>
      <c r="AM371" s="19">
        <v>348</v>
      </c>
      <c r="AN371" s="19">
        <v>368</v>
      </c>
      <c r="AO371" s="19">
        <v>390</v>
      </c>
      <c r="AP371" s="19">
        <v>401</v>
      </c>
      <c r="AQ371" s="19">
        <v>465</v>
      </c>
      <c r="AR371" s="19">
        <v>532</v>
      </c>
      <c r="AS371" s="19">
        <v>620</v>
      </c>
      <c r="AT371" s="19">
        <v>811</v>
      </c>
      <c r="AU371" s="19">
        <v>910</v>
      </c>
      <c r="AV371" s="19">
        <v>944</v>
      </c>
      <c r="AW371" s="19">
        <v>942</v>
      </c>
      <c r="AX371" s="19">
        <v>951</v>
      </c>
      <c r="AY371" s="19">
        <v>942</v>
      </c>
      <c r="AZ371" s="19">
        <v>953</v>
      </c>
      <c r="BA371" s="19">
        <v>897</v>
      </c>
      <c r="BB371" s="19">
        <v>887</v>
      </c>
      <c r="BC371" s="19">
        <v>879</v>
      </c>
      <c r="BD371" s="19">
        <v>896</v>
      </c>
      <c r="BE371" s="19">
        <v>942</v>
      </c>
      <c r="BF371" s="19">
        <v>936</v>
      </c>
      <c r="BG371" s="19">
        <v>919</v>
      </c>
      <c r="BH371" s="19">
        <v>902</v>
      </c>
      <c r="BI371" s="19">
        <v>829</v>
      </c>
      <c r="BJ371" s="19">
        <v>801</v>
      </c>
      <c r="BK371" s="19">
        <v>754</v>
      </c>
      <c r="BL371" s="19">
        <v>766</v>
      </c>
      <c r="BM371" s="19">
        <v>757</v>
      </c>
      <c r="BN371" s="19">
        <v>757</v>
      </c>
      <c r="BO371" s="19">
        <v>793</v>
      </c>
      <c r="BP371" s="19">
        <v>769</v>
      </c>
      <c r="BQ371" s="19">
        <v>803</v>
      </c>
      <c r="BR371" s="19">
        <v>810</v>
      </c>
      <c r="BS371" s="19">
        <v>804</v>
      </c>
      <c r="BT371" s="19">
        <v>764</v>
      </c>
      <c r="BU371" s="19">
        <v>755</v>
      </c>
      <c r="BV371" s="19">
        <v>776</v>
      </c>
      <c r="BW371" s="19">
        <v>803</v>
      </c>
      <c r="BX371" s="19">
        <v>821</v>
      </c>
      <c r="BY371" s="19">
        <v>797</v>
      </c>
      <c r="BZ371" s="19">
        <v>763</v>
      </c>
      <c r="CA371" s="19">
        <v>807</v>
      </c>
      <c r="CB371" s="19">
        <v>827</v>
      </c>
      <c r="CC371" s="19">
        <v>834</v>
      </c>
      <c r="CD371" s="19">
        <v>860</v>
      </c>
      <c r="CE371" s="19">
        <v>832</v>
      </c>
      <c r="CF371" s="19">
        <v>751</v>
      </c>
      <c r="CG371" s="19">
        <v>729</v>
      </c>
      <c r="CH371" s="49">
        <v>688</v>
      </c>
      <c r="CI371" s="49">
        <v>706</v>
      </c>
      <c r="CJ371" s="49">
        <v>711</v>
      </c>
      <c r="CK371" s="49">
        <v>704</v>
      </c>
      <c r="CL371" s="49">
        <v>758</v>
      </c>
      <c r="CM371" s="49">
        <v>747</v>
      </c>
      <c r="CN371" s="49">
        <v>742</v>
      </c>
      <c r="CO371" s="17" t="s">
        <v>415</v>
      </c>
      <c r="CT371" t="s">
        <v>416</v>
      </c>
      <c r="CV371" t="s">
        <v>415</v>
      </c>
      <c r="CX371">
        <v>37500</v>
      </c>
      <c r="CY371">
        <v>36400</v>
      </c>
      <c r="CZ371">
        <v>37100</v>
      </c>
      <c r="DA371">
        <v>37500</v>
      </c>
      <c r="DB371">
        <v>37200</v>
      </c>
      <c r="DC371">
        <v>37800</v>
      </c>
      <c r="DD371">
        <v>37300</v>
      </c>
      <c r="DE371">
        <v>38600</v>
      </c>
      <c r="DF371">
        <v>37300</v>
      </c>
      <c r="DG371">
        <v>38500</v>
      </c>
      <c r="DH371">
        <v>38700</v>
      </c>
      <c r="DI371">
        <v>38100</v>
      </c>
      <c r="DJ371">
        <v>40300</v>
      </c>
      <c r="DK371">
        <v>39300</v>
      </c>
      <c r="DL371">
        <v>37600</v>
      </c>
      <c r="DM371">
        <v>38300</v>
      </c>
      <c r="DN371">
        <v>36900</v>
      </c>
      <c r="DO371">
        <v>37600</v>
      </c>
      <c r="DP371">
        <v>38500</v>
      </c>
      <c r="DQ371">
        <v>37000</v>
      </c>
      <c r="DR371">
        <v>36500</v>
      </c>
      <c r="DS371">
        <v>38300</v>
      </c>
      <c r="DT371">
        <v>37700</v>
      </c>
      <c r="DU371">
        <v>38600</v>
      </c>
      <c r="DV371">
        <v>39400</v>
      </c>
      <c r="DW371">
        <v>38900</v>
      </c>
      <c r="DX371">
        <v>40900</v>
      </c>
      <c r="DY371" s="19"/>
      <c r="DZ371" s="19"/>
      <c r="EA371" s="19"/>
      <c r="EB371" s="19"/>
      <c r="ED371" s="31">
        <f t="shared" si="135"/>
        <v>1.0533333333333334E-2</v>
      </c>
      <c r="EE371" s="31">
        <f t="shared" si="136"/>
        <v>1.0027472527472528E-2</v>
      </c>
      <c r="EF371" s="31">
        <f t="shared" si="137"/>
        <v>1.1401617250673854E-2</v>
      </c>
      <c r="EG371" s="31">
        <f t="shared" si="138"/>
        <v>9.573333333333333E-3</v>
      </c>
      <c r="EH371" s="31">
        <f t="shared" si="139"/>
        <v>1.0349462365591398E-2</v>
      </c>
      <c r="EI371" s="31">
        <f t="shared" si="140"/>
        <v>8.5978835978835974E-3</v>
      </c>
      <c r="EJ371" s="31">
        <f t="shared" si="141"/>
        <v>8.6863270777479892E-3</v>
      </c>
      <c r="EK371" s="31">
        <f t="shared" si="142"/>
        <v>7.8756476683937825E-3</v>
      </c>
      <c r="EL371" s="31">
        <f t="shared" si="143"/>
        <v>8.5254691689008039E-3</v>
      </c>
      <c r="EM371" s="31">
        <f t="shared" si="144"/>
        <v>8.4675324675324674E-3</v>
      </c>
      <c r="EN371" s="31">
        <f t="shared" si="145"/>
        <v>1.0077519379844961E-2</v>
      </c>
      <c r="EO371" s="31">
        <f t="shared" si="146"/>
        <v>1.3963254593175854E-2</v>
      </c>
      <c r="EP371" s="31">
        <f t="shared" si="147"/>
        <v>2.2580645161290321E-2</v>
      </c>
      <c r="EQ371" s="31">
        <f t="shared" si="148"/>
        <v>2.4198473282442748E-2</v>
      </c>
      <c r="ER371" s="31">
        <f t="shared" si="149"/>
        <v>2.3856382978723403E-2</v>
      </c>
      <c r="ES371" s="31">
        <f t="shared" si="150"/>
        <v>2.3394255874673628E-2</v>
      </c>
      <c r="ET371" s="31">
        <f t="shared" si="151"/>
        <v>2.4905149051490515E-2</v>
      </c>
      <c r="EU371" s="31">
        <f t="shared" si="152"/>
        <v>2.1303191489361703E-2</v>
      </c>
      <c r="EV371" s="31">
        <f t="shared" si="153"/>
        <v>1.9662337662337662E-2</v>
      </c>
      <c r="EW371" s="31">
        <f t="shared" si="154"/>
        <v>2.0783783783783785E-2</v>
      </c>
      <c r="EX371" s="31">
        <f t="shared" si="155"/>
        <v>2.2027397260273973E-2</v>
      </c>
      <c r="EY371" s="31">
        <f t="shared" si="156"/>
        <v>2.0261096605744124E-2</v>
      </c>
      <c r="EZ371" s="31">
        <f t="shared" si="157"/>
        <v>2.1140583554376657E-2</v>
      </c>
      <c r="FA371" s="31">
        <f t="shared" si="158"/>
        <v>2.1424870466321244E-2</v>
      </c>
      <c r="FB371" s="50">
        <f t="shared" si="159"/>
        <v>2.1116751269035533E-2</v>
      </c>
      <c r="FC371" s="50">
        <f t="shared" si="160"/>
        <v>1.768637532133676E-2</v>
      </c>
      <c r="FD371" s="50">
        <f t="shared" si="161"/>
        <v>1.7212713936430316E-2</v>
      </c>
    </row>
    <row r="372" spans="1:160" ht="15" x14ac:dyDescent="0.25">
      <c r="A372" s="17" t="s">
        <v>416</v>
      </c>
      <c r="B372" s="19">
        <v>492</v>
      </c>
      <c r="C372" s="19">
        <v>508</v>
      </c>
      <c r="D372" s="19">
        <v>520</v>
      </c>
      <c r="E372" s="19">
        <v>501</v>
      </c>
      <c r="F372" s="19">
        <v>422</v>
      </c>
      <c r="G372" s="19">
        <v>427</v>
      </c>
      <c r="H372" s="19">
        <v>419</v>
      </c>
      <c r="I372" s="19">
        <v>469</v>
      </c>
      <c r="J372" s="19">
        <v>539</v>
      </c>
      <c r="K372" s="19">
        <v>613</v>
      </c>
      <c r="L372" s="19">
        <v>565</v>
      </c>
      <c r="M372" s="19">
        <v>537</v>
      </c>
      <c r="N372" s="19">
        <v>541</v>
      </c>
      <c r="O372" s="19">
        <v>562</v>
      </c>
      <c r="P372" s="19">
        <v>570</v>
      </c>
      <c r="Q372" s="19">
        <v>547</v>
      </c>
      <c r="R372" s="19">
        <v>522</v>
      </c>
      <c r="S372" s="19">
        <v>564</v>
      </c>
      <c r="T372" s="19">
        <v>521</v>
      </c>
      <c r="U372" s="19">
        <v>558</v>
      </c>
      <c r="V372" s="19">
        <v>554</v>
      </c>
      <c r="W372" s="19">
        <v>525</v>
      </c>
      <c r="X372" s="19">
        <v>483</v>
      </c>
      <c r="Y372" s="19">
        <v>474</v>
      </c>
      <c r="Z372" s="19">
        <v>435</v>
      </c>
      <c r="AA372" s="19">
        <v>417</v>
      </c>
      <c r="AB372" s="19">
        <v>429</v>
      </c>
      <c r="AC372" s="19">
        <v>399</v>
      </c>
      <c r="AD372" s="19">
        <v>373</v>
      </c>
      <c r="AE372" s="19">
        <v>352</v>
      </c>
      <c r="AF372" s="19">
        <v>374</v>
      </c>
      <c r="AG372" s="19">
        <v>416</v>
      </c>
      <c r="AH372" s="19">
        <v>429</v>
      </c>
      <c r="AI372" s="19">
        <v>446</v>
      </c>
      <c r="AJ372" s="19">
        <v>439</v>
      </c>
      <c r="AK372" s="19">
        <v>445</v>
      </c>
      <c r="AL372" s="19">
        <v>478</v>
      </c>
      <c r="AM372" s="19">
        <v>488</v>
      </c>
      <c r="AN372" s="19">
        <v>557</v>
      </c>
      <c r="AO372" s="19">
        <v>570</v>
      </c>
      <c r="AP372" s="19">
        <v>581</v>
      </c>
      <c r="AQ372" s="19">
        <v>682</v>
      </c>
      <c r="AR372" s="19">
        <v>798</v>
      </c>
      <c r="AS372" s="19">
        <v>1029</v>
      </c>
      <c r="AT372" s="19">
        <v>1290</v>
      </c>
      <c r="AU372" s="19">
        <v>1391</v>
      </c>
      <c r="AV372" s="19">
        <v>1458</v>
      </c>
      <c r="AW372" s="19">
        <v>1433</v>
      </c>
      <c r="AX372" s="19">
        <v>1388</v>
      </c>
      <c r="AY372" s="19">
        <v>1376</v>
      </c>
      <c r="AZ372" s="19">
        <v>1435</v>
      </c>
      <c r="BA372" s="19">
        <v>1469</v>
      </c>
      <c r="BB372" s="19">
        <v>1427</v>
      </c>
      <c r="BC372" s="19">
        <v>1372</v>
      </c>
      <c r="BD372" s="19">
        <v>1318</v>
      </c>
      <c r="BE372" s="19">
        <v>1489</v>
      </c>
      <c r="BF372" s="19">
        <v>1431</v>
      </c>
      <c r="BG372" s="19">
        <v>1371</v>
      </c>
      <c r="BH372" s="19">
        <v>1399</v>
      </c>
      <c r="BI372" s="19">
        <v>1244</v>
      </c>
      <c r="BJ372" s="19">
        <v>1163</v>
      </c>
      <c r="BK372" s="19">
        <v>1188</v>
      </c>
      <c r="BL372" s="19">
        <v>1233</v>
      </c>
      <c r="BM372" s="19">
        <v>1237</v>
      </c>
      <c r="BN372" s="19">
        <v>1175</v>
      </c>
      <c r="BO372" s="19">
        <v>1124</v>
      </c>
      <c r="BP372" s="19">
        <v>1158</v>
      </c>
      <c r="BQ372" s="19">
        <v>1203</v>
      </c>
      <c r="BR372" s="19">
        <v>1275</v>
      </c>
      <c r="BS372" s="19">
        <v>1236</v>
      </c>
      <c r="BT372" s="19">
        <v>1189</v>
      </c>
      <c r="BU372" s="19">
        <v>1147</v>
      </c>
      <c r="BV372" s="19">
        <v>1142</v>
      </c>
      <c r="BW372" s="19">
        <v>1200</v>
      </c>
      <c r="BX372" s="19">
        <v>1243</v>
      </c>
      <c r="BY372" s="19">
        <v>1237</v>
      </c>
      <c r="BZ372" s="19">
        <v>1213</v>
      </c>
      <c r="CA372" s="19">
        <v>1181</v>
      </c>
      <c r="CB372" s="19">
        <v>1186</v>
      </c>
      <c r="CC372" s="19">
        <v>1236</v>
      </c>
      <c r="CD372" s="19">
        <v>1252</v>
      </c>
      <c r="CE372" s="19">
        <v>1226</v>
      </c>
      <c r="CF372" s="19">
        <v>1192</v>
      </c>
      <c r="CG372" s="19">
        <v>1131</v>
      </c>
      <c r="CH372" s="49">
        <v>1056</v>
      </c>
      <c r="CI372" s="49">
        <v>1051</v>
      </c>
      <c r="CJ372" s="49">
        <v>1064</v>
      </c>
      <c r="CK372" s="49">
        <v>1029</v>
      </c>
      <c r="CL372" s="49">
        <v>984</v>
      </c>
      <c r="CM372" s="49">
        <v>963</v>
      </c>
      <c r="CN372" s="49">
        <v>966</v>
      </c>
      <c r="CO372" s="17" t="s">
        <v>416</v>
      </c>
      <c r="CT372" t="s">
        <v>417</v>
      </c>
      <c r="CV372" t="s">
        <v>416</v>
      </c>
      <c r="CX372">
        <v>64000</v>
      </c>
      <c r="CY372">
        <v>63800</v>
      </c>
      <c r="CZ372">
        <v>63900</v>
      </c>
      <c r="DA372">
        <v>63200</v>
      </c>
      <c r="DB372">
        <v>63900</v>
      </c>
      <c r="DC372">
        <v>62300</v>
      </c>
      <c r="DD372">
        <v>62600</v>
      </c>
      <c r="DE372">
        <v>65100</v>
      </c>
      <c r="DF372">
        <v>64500</v>
      </c>
      <c r="DG372">
        <v>64200</v>
      </c>
      <c r="DH372">
        <v>63800</v>
      </c>
      <c r="DI372">
        <v>62600</v>
      </c>
      <c r="DJ372">
        <v>63400</v>
      </c>
      <c r="DK372">
        <v>62400</v>
      </c>
      <c r="DL372">
        <v>61400</v>
      </c>
      <c r="DM372">
        <v>60600</v>
      </c>
      <c r="DN372">
        <v>59500</v>
      </c>
      <c r="DO372">
        <v>59500</v>
      </c>
      <c r="DP372">
        <v>59100</v>
      </c>
      <c r="DQ372">
        <v>58500</v>
      </c>
      <c r="DR372">
        <v>57600</v>
      </c>
      <c r="DS372">
        <v>58000</v>
      </c>
      <c r="DT372">
        <v>58200</v>
      </c>
      <c r="DU372">
        <v>57800</v>
      </c>
      <c r="DV372">
        <v>57500</v>
      </c>
      <c r="DW372">
        <v>57800</v>
      </c>
      <c r="DX372">
        <v>58500</v>
      </c>
      <c r="DY372" s="19"/>
      <c r="DZ372" s="19"/>
      <c r="EA372" s="19"/>
      <c r="EB372" s="19"/>
      <c r="ED372" s="31">
        <f t="shared" si="135"/>
        <v>9.5781249999999998E-3</v>
      </c>
      <c r="EE372" s="31">
        <f t="shared" si="136"/>
        <v>8.4796238244514103E-3</v>
      </c>
      <c r="EF372" s="31">
        <f t="shared" si="137"/>
        <v>8.5602503912363074E-3</v>
      </c>
      <c r="EG372" s="31">
        <f t="shared" si="138"/>
        <v>8.2436708860759485E-3</v>
      </c>
      <c r="EH372" s="31">
        <f t="shared" si="139"/>
        <v>8.2159624413145546E-3</v>
      </c>
      <c r="EI372" s="31">
        <f t="shared" si="140"/>
        <v>6.9823434991974319E-3</v>
      </c>
      <c r="EJ372" s="31">
        <f t="shared" si="141"/>
        <v>6.3738019169329073E-3</v>
      </c>
      <c r="EK372" s="31">
        <f t="shared" si="142"/>
        <v>5.7450076804915519E-3</v>
      </c>
      <c r="EL372" s="31">
        <f t="shared" si="143"/>
        <v>6.9147286821705425E-3</v>
      </c>
      <c r="EM372" s="31">
        <f t="shared" si="144"/>
        <v>7.4454828660436134E-3</v>
      </c>
      <c r="EN372" s="31">
        <f t="shared" si="145"/>
        <v>8.934169278996866E-3</v>
      </c>
      <c r="EO372" s="31">
        <f t="shared" si="146"/>
        <v>1.2747603833865815E-2</v>
      </c>
      <c r="EP372" s="31">
        <f t="shared" si="147"/>
        <v>2.1940063091482651E-2</v>
      </c>
      <c r="EQ372" s="31">
        <f t="shared" si="148"/>
        <v>2.2243589743589743E-2</v>
      </c>
      <c r="ER372" s="31">
        <f t="shared" si="149"/>
        <v>2.3925081433224756E-2</v>
      </c>
      <c r="ES372" s="31">
        <f t="shared" si="150"/>
        <v>2.1749174917491749E-2</v>
      </c>
      <c r="ET372" s="31">
        <f t="shared" si="151"/>
        <v>2.3042016806722691E-2</v>
      </c>
      <c r="EU372" s="31">
        <f t="shared" si="152"/>
        <v>1.9546218487394958E-2</v>
      </c>
      <c r="EV372" s="31">
        <f t="shared" si="153"/>
        <v>2.093062605752961E-2</v>
      </c>
      <c r="EW372" s="31">
        <f t="shared" si="154"/>
        <v>1.9794871794871795E-2</v>
      </c>
      <c r="EX372" s="31">
        <f t="shared" si="155"/>
        <v>2.1458333333333333E-2</v>
      </c>
      <c r="EY372" s="31">
        <f t="shared" si="156"/>
        <v>1.9689655172413792E-2</v>
      </c>
      <c r="EZ372" s="31">
        <f t="shared" si="157"/>
        <v>2.1254295532646048E-2</v>
      </c>
      <c r="FA372" s="31">
        <f t="shared" si="158"/>
        <v>2.0519031141868514E-2</v>
      </c>
      <c r="FB372" s="50">
        <f t="shared" si="159"/>
        <v>2.1321739130434784E-2</v>
      </c>
      <c r="FC372" s="50">
        <f t="shared" si="160"/>
        <v>1.8269896193771628E-2</v>
      </c>
      <c r="FD372" s="50">
        <f t="shared" si="161"/>
        <v>1.7589743589743589E-2</v>
      </c>
    </row>
    <row r="373" spans="1:160" ht="15" x14ac:dyDescent="0.25">
      <c r="A373" s="17" t="s">
        <v>417</v>
      </c>
      <c r="B373" s="19">
        <v>4404</v>
      </c>
      <c r="C373" s="19">
        <v>4594</v>
      </c>
      <c r="D373" s="19">
        <v>4618</v>
      </c>
      <c r="E373" s="19">
        <v>4533</v>
      </c>
      <c r="F373" s="19">
        <v>4387</v>
      </c>
      <c r="G373" s="19">
        <v>4514</v>
      </c>
      <c r="H373" s="19">
        <v>4630</v>
      </c>
      <c r="I373" s="19">
        <v>5236</v>
      </c>
      <c r="J373" s="19">
        <v>5404</v>
      </c>
      <c r="K373" s="19">
        <v>5603</v>
      </c>
      <c r="L373" s="19">
        <v>5546</v>
      </c>
      <c r="M373" s="19">
        <v>5465</v>
      </c>
      <c r="N373" s="19">
        <v>5225</v>
      </c>
      <c r="O373" s="19">
        <v>5344</v>
      </c>
      <c r="P373" s="19">
        <v>5348</v>
      </c>
      <c r="Q373" s="19">
        <v>5037</v>
      </c>
      <c r="R373" s="19">
        <v>4809</v>
      </c>
      <c r="S373" s="19">
        <v>4736</v>
      </c>
      <c r="T373" s="19">
        <v>4816</v>
      </c>
      <c r="U373" s="19">
        <v>5263</v>
      </c>
      <c r="V373" s="19">
        <v>5278</v>
      </c>
      <c r="W373" s="19">
        <v>5090</v>
      </c>
      <c r="X373" s="19">
        <v>4955</v>
      </c>
      <c r="Y373" s="19">
        <v>4757</v>
      </c>
      <c r="Z373" s="19">
        <v>4523</v>
      </c>
      <c r="AA373" s="19">
        <v>4439</v>
      </c>
      <c r="AB373" s="19">
        <v>4373</v>
      </c>
      <c r="AC373" s="19">
        <v>4222</v>
      </c>
      <c r="AD373" s="19">
        <v>4090</v>
      </c>
      <c r="AE373" s="19">
        <v>3895</v>
      </c>
      <c r="AF373" s="19">
        <v>3987</v>
      </c>
      <c r="AG373" s="19">
        <v>4330</v>
      </c>
      <c r="AH373" s="19">
        <v>4445</v>
      </c>
      <c r="AI373" s="19">
        <v>4531</v>
      </c>
      <c r="AJ373" s="19">
        <v>4573</v>
      </c>
      <c r="AK373" s="19">
        <v>4631</v>
      </c>
      <c r="AL373" s="19">
        <v>4524</v>
      </c>
      <c r="AM373" s="19">
        <v>4803</v>
      </c>
      <c r="AN373" s="19">
        <v>5115</v>
      </c>
      <c r="AO373" s="19">
        <v>5257</v>
      </c>
      <c r="AP373" s="19">
        <v>5482</v>
      </c>
      <c r="AQ373" s="19">
        <v>5855</v>
      </c>
      <c r="AR373" s="19">
        <v>6731</v>
      </c>
      <c r="AS373" s="19">
        <v>7401</v>
      </c>
      <c r="AT373" s="19">
        <v>8529</v>
      </c>
      <c r="AU373" s="19">
        <v>9059</v>
      </c>
      <c r="AV373" s="19">
        <v>9280</v>
      </c>
      <c r="AW373" s="19">
        <v>9373</v>
      </c>
      <c r="AX373" s="19">
        <v>9190</v>
      </c>
      <c r="AY373" s="19">
        <v>9181</v>
      </c>
      <c r="AZ373" s="19">
        <v>9452</v>
      </c>
      <c r="BA373" s="19">
        <v>9100</v>
      </c>
      <c r="BB373" s="19">
        <v>9023</v>
      </c>
      <c r="BC373" s="19">
        <v>8769</v>
      </c>
      <c r="BD373" s="19">
        <v>8773</v>
      </c>
      <c r="BE373" s="19">
        <v>9401</v>
      </c>
      <c r="BF373" s="19">
        <v>9403</v>
      </c>
      <c r="BG373" s="19">
        <v>9001</v>
      </c>
      <c r="BH373" s="19">
        <v>8944</v>
      </c>
      <c r="BI373" s="19">
        <v>8583</v>
      </c>
      <c r="BJ373" s="19">
        <v>8011</v>
      </c>
      <c r="BK373" s="19">
        <v>7813</v>
      </c>
      <c r="BL373" s="19">
        <v>8151</v>
      </c>
      <c r="BM373" s="19">
        <v>8077</v>
      </c>
      <c r="BN373" s="19">
        <v>8019</v>
      </c>
      <c r="BO373" s="19">
        <v>7954</v>
      </c>
      <c r="BP373" s="19">
        <v>8131</v>
      </c>
      <c r="BQ373" s="19">
        <v>8796</v>
      </c>
      <c r="BR373" s="19">
        <v>9040</v>
      </c>
      <c r="BS373" s="19">
        <v>9075</v>
      </c>
      <c r="BT373" s="19">
        <v>8930</v>
      </c>
      <c r="BU373" s="19">
        <v>8731</v>
      </c>
      <c r="BV373" s="19">
        <v>8671</v>
      </c>
      <c r="BW373" s="19">
        <v>8954</v>
      </c>
      <c r="BX373" s="19">
        <v>9220</v>
      </c>
      <c r="BY373" s="19">
        <v>9205</v>
      </c>
      <c r="BZ373" s="19">
        <v>8934</v>
      </c>
      <c r="CA373" s="19">
        <v>8790</v>
      </c>
      <c r="CB373" s="19">
        <v>8945</v>
      </c>
      <c r="CC373" s="19">
        <v>9640</v>
      </c>
      <c r="CD373" s="19">
        <v>9872</v>
      </c>
      <c r="CE373" s="19">
        <v>9926</v>
      </c>
      <c r="CF373" s="19">
        <v>9672</v>
      </c>
      <c r="CG373" s="19">
        <v>9718</v>
      </c>
      <c r="CH373" s="49">
        <v>9534</v>
      </c>
      <c r="CI373" s="49">
        <v>9406</v>
      </c>
      <c r="CJ373" s="49">
        <v>9577</v>
      </c>
      <c r="CK373" s="49">
        <v>9275</v>
      </c>
      <c r="CL373" s="49">
        <v>9066</v>
      </c>
      <c r="CM373" s="49">
        <v>8965</v>
      </c>
      <c r="CN373" s="49">
        <v>9151</v>
      </c>
      <c r="CO373" s="17" t="s">
        <v>417</v>
      </c>
      <c r="CT373" t="s">
        <v>418</v>
      </c>
      <c r="CV373" t="s">
        <v>417</v>
      </c>
      <c r="CX373">
        <v>159000</v>
      </c>
      <c r="CY373">
        <v>159300</v>
      </c>
      <c r="CZ373">
        <v>160200</v>
      </c>
      <c r="DA373">
        <v>160500</v>
      </c>
      <c r="DB373">
        <v>159800</v>
      </c>
      <c r="DC373">
        <v>157800</v>
      </c>
      <c r="DD373">
        <v>154100</v>
      </c>
      <c r="DE373">
        <v>156100</v>
      </c>
      <c r="DF373">
        <v>157400</v>
      </c>
      <c r="DG373">
        <v>158400</v>
      </c>
      <c r="DH373">
        <v>159500</v>
      </c>
      <c r="DI373">
        <v>160000</v>
      </c>
      <c r="DJ373">
        <v>160300</v>
      </c>
      <c r="DK373">
        <v>160100</v>
      </c>
      <c r="DL373">
        <v>161300</v>
      </c>
      <c r="DM373">
        <v>161100</v>
      </c>
      <c r="DN373">
        <v>160500</v>
      </c>
      <c r="DO373">
        <v>160500</v>
      </c>
      <c r="DP373">
        <v>161400</v>
      </c>
      <c r="DQ373">
        <v>159600</v>
      </c>
      <c r="DR373">
        <v>158700</v>
      </c>
      <c r="DS373">
        <v>159100</v>
      </c>
      <c r="DT373">
        <v>159900</v>
      </c>
      <c r="DU373">
        <v>160200</v>
      </c>
      <c r="DV373">
        <v>161100</v>
      </c>
      <c r="DW373">
        <v>160300</v>
      </c>
      <c r="DX373">
        <v>157700</v>
      </c>
      <c r="DY373" s="19"/>
      <c r="DZ373" s="19"/>
      <c r="EA373" s="19"/>
      <c r="EB373" s="19"/>
      <c r="ED373" s="31">
        <f t="shared" si="135"/>
        <v>3.5238993710691821E-2</v>
      </c>
      <c r="EE373" s="31">
        <f t="shared" si="136"/>
        <v>3.2799748901443819E-2</v>
      </c>
      <c r="EF373" s="31">
        <f t="shared" si="137"/>
        <v>3.1441947565543069E-2</v>
      </c>
      <c r="EG373" s="31">
        <f t="shared" si="138"/>
        <v>3.0006230529595015E-2</v>
      </c>
      <c r="EH373" s="31">
        <f t="shared" si="139"/>
        <v>3.1852315394242804E-2</v>
      </c>
      <c r="EI373" s="31">
        <f t="shared" si="140"/>
        <v>2.8662864385297845E-2</v>
      </c>
      <c r="EJ373" s="31">
        <f t="shared" si="141"/>
        <v>2.7397793640493186E-2</v>
      </c>
      <c r="EK373" s="31">
        <f t="shared" si="142"/>
        <v>2.5541319666880204E-2</v>
      </c>
      <c r="EL373" s="31">
        <f t="shared" si="143"/>
        <v>2.8786531130876748E-2</v>
      </c>
      <c r="EM373" s="31">
        <f t="shared" si="144"/>
        <v>2.8560606060606061E-2</v>
      </c>
      <c r="EN373" s="31">
        <f t="shared" si="145"/>
        <v>3.2959247648902824E-2</v>
      </c>
      <c r="EO373" s="31">
        <f t="shared" si="146"/>
        <v>4.2068750000000002E-2</v>
      </c>
      <c r="EP373" s="31">
        <f t="shared" si="147"/>
        <v>5.6512788521522146E-2</v>
      </c>
      <c r="EQ373" s="31">
        <f t="shared" si="148"/>
        <v>5.7401623985009372E-2</v>
      </c>
      <c r="ER373" s="31">
        <f t="shared" si="149"/>
        <v>5.6416615003099815E-2</v>
      </c>
      <c r="ES373" s="31">
        <f t="shared" si="150"/>
        <v>5.4456859093730603E-2</v>
      </c>
      <c r="ET373" s="31">
        <f t="shared" si="151"/>
        <v>5.6080996884735203E-2</v>
      </c>
      <c r="EU373" s="31">
        <f t="shared" si="152"/>
        <v>4.9912772585669785E-2</v>
      </c>
      <c r="EV373" s="31">
        <f t="shared" si="153"/>
        <v>5.0043370508054526E-2</v>
      </c>
      <c r="EW373" s="31">
        <f t="shared" si="154"/>
        <v>5.0946115288220552E-2</v>
      </c>
      <c r="EX373" s="31">
        <f t="shared" si="155"/>
        <v>5.7183364839319469E-2</v>
      </c>
      <c r="EY373" s="31">
        <f t="shared" si="156"/>
        <v>5.4500314267756131E-2</v>
      </c>
      <c r="EZ373" s="31">
        <f t="shared" si="157"/>
        <v>5.7567229518449031E-2</v>
      </c>
      <c r="FA373" s="31">
        <f t="shared" si="158"/>
        <v>5.5836454431960052E-2</v>
      </c>
      <c r="FB373" s="50">
        <f t="shared" si="159"/>
        <v>6.16139044072005E-2</v>
      </c>
      <c r="FC373" s="50">
        <f t="shared" si="160"/>
        <v>5.947598253275109E-2</v>
      </c>
      <c r="FD373" s="50">
        <f t="shared" si="161"/>
        <v>5.88142041851617E-2</v>
      </c>
    </row>
    <row r="374" spans="1:160" ht="15" x14ac:dyDescent="0.25">
      <c r="A374" s="17" t="s">
        <v>418</v>
      </c>
      <c r="B374" s="19">
        <v>5408</v>
      </c>
      <c r="C374" s="19">
        <v>5708</v>
      </c>
      <c r="D374" s="19">
        <v>5739</v>
      </c>
      <c r="E374" s="19">
        <v>5710</v>
      </c>
      <c r="F374" s="19">
        <v>5661</v>
      </c>
      <c r="G374" s="19">
        <v>5715</v>
      </c>
      <c r="H374" s="19">
        <v>5940</v>
      </c>
      <c r="I374" s="19">
        <v>6308</v>
      </c>
      <c r="J374" s="19">
        <v>6536</v>
      </c>
      <c r="K374" s="19">
        <v>6649</v>
      </c>
      <c r="L374" s="19">
        <v>6945</v>
      </c>
      <c r="M374" s="19">
        <v>6740</v>
      </c>
      <c r="N374" s="19">
        <v>6680</v>
      </c>
      <c r="O374" s="19">
        <v>6952</v>
      </c>
      <c r="P374" s="19">
        <v>6986</v>
      </c>
      <c r="Q374" s="19">
        <v>7076</v>
      </c>
      <c r="R374" s="19">
        <v>6832</v>
      </c>
      <c r="S374" s="19">
        <v>6899</v>
      </c>
      <c r="T374" s="19">
        <v>6942</v>
      </c>
      <c r="U374" s="19">
        <v>7122</v>
      </c>
      <c r="V374" s="19">
        <v>7103</v>
      </c>
      <c r="W374" s="19">
        <v>6936</v>
      </c>
      <c r="X374" s="19">
        <v>6630</v>
      </c>
      <c r="Y374" s="19">
        <v>6354</v>
      </c>
      <c r="Z374" s="19">
        <v>5855</v>
      </c>
      <c r="AA374" s="19">
        <v>5872</v>
      </c>
      <c r="AB374" s="19">
        <v>5969</v>
      </c>
      <c r="AC374" s="19">
        <v>5772</v>
      </c>
      <c r="AD374" s="19">
        <v>5636</v>
      </c>
      <c r="AE374" s="19">
        <v>5518</v>
      </c>
      <c r="AF374" s="19">
        <v>5534</v>
      </c>
      <c r="AG374" s="19">
        <v>5741</v>
      </c>
      <c r="AH374" s="19">
        <v>5735</v>
      </c>
      <c r="AI374" s="19">
        <v>5653</v>
      </c>
      <c r="AJ374" s="19">
        <v>5654</v>
      </c>
      <c r="AK374" s="19">
        <v>5634</v>
      </c>
      <c r="AL374" s="19">
        <v>5648</v>
      </c>
      <c r="AM374" s="19">
        <v>5838</v>
      </c>
      <c r="AN374" s="19">
        <v>6110</v>
      </c>
      <c r="AO374" s="19">
        <v>6395</v>
      </c>
      <c r="AP374" s="19">
        <v>6655</v>
      </c>
      <c r="AQ374" s="19">
        <v>7331</v>
      </c>
      <c r="AR374" s="19">
        <v>8142</v>
      </c>
      <c r="AS374" s="19">
        <v>9001</v>
      </c>
      <c r="AT374" s="19">
        <v>10038</v>
      </c>
      <c r="AU374" s="19">
        <v>10391</v>
      </c>
      <c r="AV374" s="19">
        <v>10734</v>
      </c>
      <c r="AW374" s="19">
        <v>10942</v>
      </c>
      <c r="AX374" s="19">
        <v>10763</v>
      </c>
      <c r="AY374" s="19">
        <v>10875</v>
      </c>
      <c r="AZ374" s="19">
        <v>11059</v>
      </c>
      <c r="BA374" s="19">
        <v>11213</v>
      </c>
      <c r="BB374" s="19">
        <v>11202</v>
      </c>
      <c r="BC374" s="19">
        <v>10990</v>
      </c>
      <c r="BD374" s="19">
        <v>11031</v>
      </c>
      <c r="BE374" s="19">
        <v>11249</v>
      </c>
      <c r="BF374" s="19">
        <v>11313</v>
      </c>
      <c r="BG374" s="19">
        <v>10906</v>
      </c>
      <c r="BH374" s="19">
        <v>10663</v>
      </c>
      <c r="BI374" s="19">
        <v>10110</v>
      </c>
      <c r="BJ374" s="19">
        <v>9722</v>
      </c>
      <c r="BK374" s="19">
        <v>9533</v>
      </c>
      <c r="BL374" s="19">
        <v>9575</v>
      </c>
      <c r="BM374" s="19">
        <v>9674</v>
      </c>
      <c r="BN374" s="19">
        <v>9586</v>
      </c>
      <c r="BO374" s="19">
        <v>9600</v>
      </c>
      <c r="BP374" s="19">
        <v>9675</v>
      </c>
      <c r="BQ374" s="19">
        <v>10152</v>
      </c>
      <c r="BR374" s="19">
        <v>10226</v>
      </c>
      <c r="BS374" s="19">
        <v>10158</v>
      </c>
      <c r="BT374" s="19">
        <v>10404</v>
      </c>
      <c r="BU374" s="19">
        <v>10289</v>
      </c>
      <c r="BV374" s="19">
        <v>10243</v>
      </c>
      <c r="BW374" s="19">
        <v>10480</v>
      </c>
      <c r="BX374" s="19">
        <v>10662</v>
      </c>
      <c r="BY374" s="19">
        <v>10651</v>
      </c>
      <c r="BZ374" s="19">
        <v>10535</v>
      </c>
      <c r="CA374" s="19">
        <v>10463</v>
      </c>
      <c r="CB374" s="19">
        <v>10425</v>
      </c>
      <c r="CC374" s="19">
        <v>10820</v>
      </c>
      <c r="CD374" s="19">
        <v>10884</v>
      </c>
      <c r="CE374" s="19">
        <v>10753</v>
      </c>
      <c r="CF374" s="19">
        <v>10647</v>
      </c>
      <c r="CG374" s="19">
        <v>10532</v>
      </c>
      <c r="CH374" s="49">
        <v>10469</v>
      </c>
      <c r="CI374" s="49">
        <v>10435</v>
      </c>
      <c r="CJ374" s="49">
        <v>10429</v>
      </c>
      <c r="CK374" s="49">
        <v>10531</v>
      </c>
      <c r="CL374" s="49">
        <v>10327</v>
      </c>
      <c r="CM374" s="49">
        <v>10141</v>
      </c>
      <c r="CN374" s="49">
        <v>9985</v>
      </c>
      <c r="CO374" s="17" t="s">
        <v>418</v>
      </c>
      <c r="CT374" t="s">
        <v>419</v>
      </c>
      <c r="CV374" t="s">
        <v>418</v>
      </c>
      <c r="CX374">
        <v>114700</v>
      </c>
      <c r="CY374">
        <v>112600</v>
      </c>
      <c r="CZ374">
        <v>110600</v>
      </c>
      <c r="DA374">
        <v>109600</v>
      </c>
      <c r="DB374">
        <v>110700</v>
      </c>
      <c r="DC374">
        <v>112400</v>
      </c>
      <c r="DD374">
        <v>116100</v>
      </c>
      <c r="DE374">
        <v>117300</v>
      </c>
      <c r="DF374">
        <v>119100</v>
      </c>
      <c r="DG374">
        <v>119100</v>
      </c>
      <c r="DH374">
        <v>118200</v>
      </c>
      <c r="DI374">
        <v>118600</v>
      </c>
      <c r="DJ374">
        <v>115900</v>
      </c>
      <c r="DK374">
        <v>117100</v>
      </c>
      <c r="DL374">
        <v>115200</v>
      </c>
      <c r="DM374">
        <v>115000</v>
      </c>
      <c r="DN374">
        <v>114200</v>
      </c>
      <c r="DO374">
        <v>111100</v>
      </c>
      <c r="DP374">
        <v>113200</v>
      </c>
      <c r="DQ374">
        <v>111500</v>
      </c>
      <c r="DR374">
        <v>113900</v>
      </c>
      <c r="DS374">
        <v>113200</v>
      </c>
      <c r="DT374">
        <v>111000</v>
      </c>
      <c r="DU374">
        <v>113000</v>
      </c>
      <c r="DV374">
        <v>111400</v>
      </c>
      <c r="DW374">
        <v>112200</v>
      </c>
      <c r="DX374">
        <v>111600</v>
      </c>
      <c r="DY374" s="19"/>
      <c r="DZ374" s="19"/>
      <c r="EA374" s="19"/>
      <c r="EB374" s="19"/>
      <c r="ED374" s="31">
        <f t="shared" si="135"/>
        <v>5.7968613775065389E-2</v>
      </c>
      <c r="EE374" s="31">
        <f t="shared" si="136"/>
        <v>5.9325044404973354E-2</v>
      </c>
      <c r="EF374" s="31">
        <f t="shared" si="137"/>
        <v>6.3978300180831824E-2</v>
      </c>
      <c r="EG374" s="31">
        <f t="shared" si="138"/>
        <v>6.333941605839416E-2</v>
      </c>
      <c r="EH374" s="31">
        <f t="shared" si="139"/>
        <v>6.2655826558265584E-2</v>
      </c>
      <c r="EI374" s="31">
        <f t="shared" si="140"/>
        <v>5.2090747330960856E-2</v>
      </c>
      <c r="EJ374" s="31">
        <f t="shared" si="141"/>
        <v>4.9715762273901808E-2</v>
      </c>
      <c r="EK374" s="31">
        <f t="shared" si="142"/>
        <v>4.7178175618073317E-2</v>
      </c>
      <c r="EL374" s="31">
        <f t="shared" si="143"/>
        <v>4.7464315701091518E-2</v>
      </c>
      <c r="EM374" s="31">
        <f t="shared" si="144"/>
        <v>4.7422334172963897E-2</v>
      </c>
      <c r="EN374" s="31">
        <f t="shared" si="145"/>
        <v>5.4103214890016918E-2</v>
      </c>
      <c r="EO374" s="31">
        <f t="shared" si="146"/>
        <v>6.8650927487352451E-2</v>
      </c>
      <c r="EP374" s="31">
        <f t="shared" si="147"/>
        <v>8.9654874892148406E-2</v>
      </c>
      <c r="EQ374" s="31">
        <f t="shared" si="148"/>
        <v>9.1912894961571304E-2</v>
      </c>
      <c r="ER374" s="31">
        <f t="shared" si="149"/>
        <v>9.733506944444445E-2</v>
      </c>
      <c r="ES374" s="31">
        <f t="shared" si="150"/>
        <v>9.592173913043478E-2</v>
      </c>
      <c r="ET374" s="31">
        <f t="shared" si="151"/>
        <v>9.5499124343257441E-2</v>
      </c>
      <c r="EU374" s="31">
        <f t="shared" si="152"/>
        <v>8.750675067506751E-2</v>
      </c>
      <c r="EV374" s="31">
        <f t="shared" si="153"/>
        <v>8.5459363957597179E-2</v>
      </c>
      <c r="EW374" s="31">
        <f t="shared" si="154"/>
        <v>8.6771300448430497E-2</v>
      </c>
      <c r="EX374" s="31">
        <f t="shared" si="155"/>
        <v>8.9183494293239685E-2</v>
      </c>
      <c r="EY374" s="31">
        <f t="shared" si="156"/>
        <v>9.0485865724381623E-2</v>
      </c>
      <c r="EZ374" s="31">
        <f t="shared" si="157"/>
        <v>9.5954954954954957E-2</v>
      </c>
      <c r="FA374" s="31">
        <f t="shared" si="158"/>
        <v>9.2256637168141586E-2</v>
      </c>
      <c r="FB374" s="50">
        <f t="shared" si="159"/>
        <v>9.6526032315978449E-2</v>
      </c>
      <c r="FC374" s="50">
        <f t="shared" si="160"/>
        <v>9.3306595365418896E-2</v>
      </c>
      <c r="FD374" s="50">
        <f t="shared" si="161"/>
        <v>9.4363799283154123E-2</v>
      </c>
    </row>
    <row r="375" spans="1:160" ht="15" x14ac:dyDescent="0.25">
      <c r="A375" s="17" t="s">
        <v>419</v>
      </c>
      <c r="B375" s="19">
        <v>6143</v>
      </c>
      <c r="C375" s="19">
        <v>6031</v>
      </c>
      <c r="D375" s="19">
        <v>5978</v>
      </c>
      <c r="E375" s="19">
        <v>6172</v>
      </c>
      <c r="F375" s="19">
        <v>6037</v>
      </c>
      <c r="G375" s="19">
        <v>6171</v>
      </c>
      <c r="H375" s="19">
        <v>6227</v>
      </c>
      <c r="I375" s="19">
        <v>6291</v>
      </c>
      <c r="J375" s="19">
        <v>6513</v>
      </c>
      <c r="K375" s="19">
        <v>6586</v>
      </c>
      <c r="L375" s="19">
        <v>6504</v>
      </c>
      <c r="M375" s="19">
        <v>6602</v>
      </c>
      <c r="N375" s="19">
        <v>6684</v>
      </c>
      <c r="O375" s="19">
        <v>6599</v>
      </c>
      <c r="P375" s="19">
        <v>6555</v>
      </c>
      <c r="Q375" s="19">
        <v>6652</v>
      </c>
      <c r="R375" s="19">
        <v>6690</v>
      </c>
      <c r="S375" s="19">
        <v>6652</v>
      </c>
      <c r="T375" s="19">
        <v>6545</v>
      </c>
      <c r="U375" s="19">
        <v>6431</v>
      </c>
      <c r="V375" s="19">
        <v>6437</v>
      </c>
      <c r="W375" s="19">
        <v>6428</v>
      </c>
      <c r="X375" s="19">
        <v>6327</v>
      </c>
      <c r="Y375" s="19">
        <v>6166</v>
      </c>
      <c r="Z375" s="19">
        <v>5945</v>
      </c>
      <c r="AA375" s="19">
        <v>5782</v>
      </c>
      <c r="AB375" s="19">
        <v>5754</v>
      </c>
      <c r="AC375" s="19">
        <v>5683</v>
      </c>
      <c r="AD375" s="19">
        <v>5618</v>
      </c>
      <c r="AE375" s="19">
        <v>5539</v>
      </c>
      <c r="AF375" s="19">
        <v>5531</v>
      </c>
      <c r="AG375" s="19">
        <v>5530</v>
      </c>
      <c r="AH375" s="19">
        <v>5582</v>
      </c>
      <c r="AI375" s="19">
        <v>5487</v>
      </c>
      <c r="AJ375" s="19">
        <v>5391</v>
      </c>
      <c r="AK375" s="19">
        <v>5328</v>
      </c>
      <c r="AL375" s="19">
        <v>5417</v>
      </c>
      <c r="AM375" s="19">
        <v>5512</v>
      </c>
      <c r="AN375" s="19">
        <v>5749</v>
      </c>
      <c r="AO375" s="19">
        <v>5949</v>
      </c>
      <c r="AP375" s="19">
        <v>6078</v>
      </c>
      <c r="AQ375" s="19">
        <v>6250</v>
      </c>
      <c r="AR375" s="19">
        <v>6487</v>
      </c>
      <c r="AS375" s="19">
        <v>6743</v>
      </c>
      <c r="AT375" s="19">
        <v>7424</v>
      </c>
      <c r="AU375" s="19">
        <v>7871</v>
      </c>
      <c r="AV375" s="19">
        <v>8102</v>
      </c>
      <c r="AW375" s="19">
        <v>8372</v>
      </c>
      <c r="AX375" s="19">
        <v>8335</v>
      </c>
      <c r="AY375" s="19">
        <v>8327</v>
      </c>
      <c r="AZ375" s="19">
        <v>8555</v>
      </c>
      <c r="BA375" s="19">
        <v>8594</v>
      </c>
      <c r="BB375" s="19">
        <v>8776</v>
      </c>
      <c r="BC375" s="19">
        <v>8452</v>
      </c>
      <c r="BD375" s="19">
        <v>8573</v>
      </c>
      <c r="BE375" s="19">
        <v>8633</v>
      </c>
      <c r="BF375" s="19">
        <v>8887</v>
      </c>
      <c r="BG375" s="19">
        <v>8910</v>
      </c>
      <c r="BH375" s="19">
        <v>8587</v>
      </c>
      <c r="BI375" s="19">
        <v>8526</v>
      </c>
      <c r="BJ375" s="19">
        <v>8330</v>
      </c>
      <c r="BK375" s="19">
        <v>8396</v>
      </c>
      <c r="BL375" s="19">
        <v>8393</v>
      </c>
      <c r="BM375" s="19">
        <v>8424</v>
      </c>
      <c r="BN375" s="19">
        <v>8358</v>
      </c>
      <c r="BO375" s="19">
        <v>8372</v>
      </c>
      <c r="BP375" s="19">
        <v>8278</v>
      </c>
      <c r="BQ375" s="19">
        <v>8489</v>
      </c>
      <c r="BR375" s="19">
        <v>8801</v>
      </c>
      <c r="BS375" s="19">
        <v>8940</v>
      </c>
      <c r="BT375" s="19">
        <v>9233</v>
      </c>
      <c r="BU375" s="19">
        <v>9256</v>
      </c>
      <c r="BV375" s="19">
        <v>9182</v>
      </c>
      <c r="BW375" s="19">
        <v>9505</v>
      </c>
      <c r="BX375" s="19">
        <v>9756</v>
      </c>
      <c r="BY375" s="19">
        <v>9937</v>
      </c>
      <c r="BZ375" s="19">
        <v>10131</v>
      </c>
      <c r="CA375" s="19">
        <v>10044</v>
      </c>
      <c r="CB375" s="19">
        <v>9970</v>
      </c>
      <c r="CC375" s="19">
        <v>9928</v>
      </c>
      <c r="CD375" s="19">
        <v>10225</v>
      </c>
      <c r="CE375" s="19">
        <v>10228</v>
      </c>
      <c r="CF375" s="19">
        <v>9945</v>
      </c>
      <c r="CG375" s="19">
        <v>9769</v>
      </c>
      <c r="CH375" s="49">
        <v>9524</v>
      </c>
      <c r="CI375" s="49">
        <v>9394</v>
      </c>
      <c r="CJ375" s="49">
        <v>9214</v>
      </c>
      <c r="CK375" s="49">
        <v>9326</v>
      </c>
      <c r="CL375" s="49">
        <v>9577</v>
      </c>
      <c r="CM375" s="49">
        <v>9596</v>
      </c>
      <c r="CN375" s="49">
        <v>9428</v>
      </c>
      <c r="CO375" s="17" t="s">
        <v>419</v>
      </c>
      <c r="CT375" t="s">
        <v>420</v>
      </c>
      <c r="CV375" t="s">
        <v>419</v>
      </c>
      <c r="CX375">
        <v>108000</v>
      </c>
      <c r="CY375">
        <v>106500</v>
      </c>
      <c r="CZ375">
        <v>105500</v>
      </c>
      <c r="DA375">
        <v>106900</v>
      </c>
      <c r="DB375">
        <v>107200</v>
      </c>
      <c r="DC375">
        <v>110600</v>
      </c>
      <c r="DD375">
        <v>107300</v>
      </c>
      <c r="DE375">
        <v>106600</v>
      </c>
      <c r="DF375">
        <v>107300</v>
      </c>
      <c r="DG375">
        <v>107300</v>
      </c>
      <c r="DH375">
        <v>107500</v>
      </c>
      <c r="DI375">
        <v>103900</v>
      </c>
      <c r="DJ375">
        <v>105600</v>
      </c>
      <c r="DK375">
        <v>105200</v>
      </c>
      <c r="DL375">
        <v>107100</v>
      </c>
      <c r="DM375">
        <v>108300</v>
      </c>
      <c r="DN375">
        <v>107200</v>
      </c>
      <c r="DO375">
        <v>109800</v>
      </c>
      <c r="DP375">
        <v>110900</v>
      </c>
      <c r="DQ375">
        <v>112800</v>
      </c>
      <c r="DR375">
        <v>117500</v>
      </c>
      <c r="DS375">
        <v>120200</v>
      </c>
      <c r="DT375">
        <v>119100</v>
      </c>
      <c r="DU375">
        <v>118300</v>
      </c>
      <c r="DV375">
        <v>116400</v>
      </c>
      <c r="DW375">
        <v>113200</v>
      </c>
      <c r="DX375">
        <v>117500</v>
      </c>
      <c r="DY375" s="19"/>
      <c r="DZ375" s="19"/>
      <c r="EA375" s="19"/>
      <c r="EB375" s="19"/>
      <c r="ED375" s="31">
        <f t="shared" si="135"/>
        <v>6.0981481481481484E-2</v>
      </c>
      <c r="EE375" s="31">
        <f t="shared" si="136"/>
        <v>6.2760563380281686E-2</v>
      </c>
      <c r="EF375" s="31">
        <f t="shared" si="137"/>
        <v>6.3052132701421806E-2</v>
      </c>
      <c r="EG375" s="31">
        <f t="shared" si="138"/>
        <v>6.1225444340505142E-2</v>
      </c>
      <c r="EH375" s="31">
        <f t="shared" si="139"/>
        <v>5.9962686567164178E-2</v>
      </c>
      <c r="EI375" s="31">
        <f t="shared" si="140"/>
        <v>5.3752260397830015E-2</v>
      </c>
      <c r="EJ375" s="31">
        <f t="shared" si="141"/>
        <v>5.2963653308480893E-2</v>
      </c>
      <c r="EK375" s="31">
        <f t="shared" si="142"/>
        <v>5.1885553470919325E-2</v>
      </c>
      <c r="EL375" s="31">
        <f t="shared" si="143"/>
        <v>5.1136999068033553E-2</v>
      </c>
      <c r="EM375" s="31">
        <f t="shared" si="144"/>
        <v>5.0484622553588071E-2</v>
      </c>
      <c r="EN375" s="31">
        <f t="shared" si="145"/>
        <v>5.5339534883720932E-2</v>
      </c>
      <c r="EO375" s="31">
        <f t="shared" si="146"/>
        <v>6.2435033686236763E-2</v>
      </c>
      <c r="EP375" s="31">
        <f t="shared" si="147"/>
        <v>7.4535984848484851E-2</v>
      </c>
      <c r="EQ375" s="31">
        <f t="shared" si="148"/>
        <v>7.9230038022813684E-2</v>
      </c>
      <c r="ER375" s="31">
        <f t="shared" si="149"/>
        <v>8.024276377217554E-2</v>
      </c>
      <c r="ES375" s="31">
        <f t="shared" si="150"/>
        <v>7.9159741458910429E-2</v>
      </c>
      <c r="ET375" s="31">
        <f t="shared" si="151"/>
        <v>8.3115671641791039E-2</v>
      </c>
      <c r="EU375" s="31">
        <f t="shared" si="152"/>
        <v>7.5865209471766851E-2</v>
      </c>
      <c r="EV375" s="31">
        <f t="shared" si="153"/>
        <v>7.5960324616771865E-2</v>
      </c>
      <c r="EW375" s="31">
        <f t="shared" si="154"/>
        <v>7.3386524822695032E-2</v>
      </c>
      <c r="EX375" s="31">
        <f t="shared" si="155"/>
        <v>7.6085106382978718E-2</v>
      </c>
      <c r="EY375" s="31">
        <f t="shared" si="156"/>
        <v>7.6389351081530776E-2</v>
      </c>
      <c r="EZ375" s="31">
        <f t="shared" si="157"/>
        <v>8.3434089000839637E-2</v>
      </c>
      <c r="FA375" s="31">
        <f t="shared" si="158"/>
        <v>8.4277261200338127E-2</v>
      </c>
      <c r="FB375" s="50">
        <f t="shared" si="159"/>
        <v>8.7869415807560136E-2</v>
      </c>
      <c r="FC375" s="50">
        <f t="shared" si="160"/>
        <v>8.4134275618374554E-2</v>
      </c>
      <c r="FD375" s="50">
        <f t="shared" si="161"/>
        <v>7.9370212765957446E-2</v>
      </c>
    </row>
    <row r="376" spans="1:160" ht="15" x14ac:dyDescent="0.25">
      <c r="A376" s="17" t="s">
        <v>420</v>
      </c>
      <c r="B376" s="19">
        <v>5219</v>
      </c>
      <c r="C376" s="19">
        <v>5133</v>
      </c>
      <c r="D376" s="19">
        <v>5230</v>
      </c>
      <c r="E376" s="19">
        <v>5202</v>
      </c>
      <c r="F376" s="19">
        <v>5182</v>
      </c>
      <c r="G376" s="19">
        <v>5144</v>
      </c>
      <c r="H376" s="19">
        <v>5183</v>
      </c>
      <c r="I376" s="19">
        <v>5407</v>
      </c>
      <c r="J376" s="19">
        <v>5244</v>
      </c>
      <c r="K376" s="19">
        <v>5270</v>
      </c>
      <c r="L376" s="19">
        <v>5332</v>
      </c>
      <c r="M376" s="19">
        <v>5131</v>
      </c>
      <c r="N376" s="19">
        <v>5033</v>
      </c>
      <c r="O376" s="19">
        <v>5054</v>
      </c>
      <c r="P376" s="19">
        <v>5134</v>
      </c>
      <c r="Q376" s="19">
        <v>5216</v>
      </c>
      <c r="R376" s="19">
        <v>4983</v>
      </c>
      <c r="S376" s="19">
        <v>4848</v>
      </c>
      <c r="T376" s="19">
        <v>4786</v>
      </c>
      <c r="U376" s="19">
        <v>4793</v>
      </c>
      <c r="V376" s="19">
        <v>4691</v>
      </c>
      <c r="W376" s="19">
        <v>4624</v>
      </c>
      <c r="X376" s="19">
        <v>4476</v>
      </c>
      <c r="Y376" s="19">
        <v>4441</v>
      </c>
      <c r="Z376" s="19">
        <v>4178</v>
      </c>
      <c r="AA376" s="19">
        <v>4155</v>
      </c>
      <c r="AB376" s="19">
        <v>4200</v>
      </c>
      <c r="AC376" s="19">
        <v>4227</v>
      </c>
      <c r="AD376" s="19">
        <v>4067</v>
      </c>
      <c r="AE376" s="19">
        <v>3886</v>
      </c>
      <c r="AF376" s="19">
        <v>3732</v>
      </c>
      <c r="AG376" s="19">
        <v>3754</v>
      </c>
      <c r="AH376" s="19">
        <v>3798</v>
      </c>
      <c r="AI376" s="19">
        <v>3757</v>
      </c>
      <c r="AJ376" s="19">
        <v>3715</v>
      </c>
      <c r="AK376" s="19">
        <v>3783</v>
      </c>
      <c r="AL376" s="19">
        <v>3747</v>
      </c>
      <c r="AM376" s="19">
        <v>3868</v>
      </c>
      <c r="AN376" s="19">
        <v>3971</v>
      </c>
      <c r="AO376" s="19">
        <v>3973</v>
      </c>
      <c r="AP376" s="19">
        <v>4060</v>
      </c>
      <c r="AQ376" s="19">
        <v>4313</v>
      </c>
      <c r="AR376" s="19">
        <v>4672</v>
      </c>
      <c r="AS376" s="19">
        <v>4842</v>
      </c>
      <c r="AT376" s="19">
        <v>5501</v>
      </c>
      <c r="AU376" s="19">
        <v>5911</v>
      </c>
      <c r="AV376" s="19">
        <v>6119</v>
      </c>
      <c r="AW376" s="19">
        <v>6455</v>
      </c>
      <c r="AX376" s="19">
        <v>6373</v>
      </c>
      <c r="AY376" s="19">
        <v>6521</v>
      </c>
      <c r="AZ376" s="19">
        <v>6740</v>
      </c>
      <c r="BA376" s="19">
        <v>6690</v>
      </c>
      <c r="BB376" s="19">
        <v>6837</v>
      </c>
      <c r="BC376" s="19">
        <v>6661</v>
      </c>
      <c r="BD376" s="19">
        <v>6615</v>
      </c>
      <c r="BE376" s="19">
        <v>6810</v>
      </c>
      <c r="BF376" s="19">
        <v>6859</v>
      </c>
      <c r="BG376" s="19">
        <v>6843</v>
      </c>
      <c r="BH376" s="19">
        <v>6662</v>
      </c>
      <c r="BI376" s="19">
        <v>6538</v>
      </c>
      <c r="BJ376" s="19">
        <v>6293</v>
      </c>
      <c r="BK376" s="19">
        <v>6196</v>
      </c>
      <c r="BL376" s="19">
        <v>6136</v>
      </c>
      <c r="BM376" s="19">
        <v>6082</v>
      </c>
      <c r="BN376" s="19">
        <v>6066</v>
      </c>
      <c r="BO376" s="19">
        <v>6067</v>
      </c>
      <c r="BP376" s="19">
        <v>6027</v>
      </c>
      <c r="BQ376" s="19">
        <v>6192</v>
      </c>
      <c r="BR376" s="19">
        <v>6332</v>
      </c>
      <c r="BS376" s="19">
        <v>6328</v>
      </c>
      <c r="BT376" s="19">
        <v>6385</v>
      </c>
      <c r="BU376" s="19">
        <v>6384</v>
      </c>
      <c r="BV376" s="19">
        <v>6308</v>
      </c>
      <c r="BW376" s="19">
        <v>6407</v>
      </c>
      <c r="BX376" s="19">
        <v>6527</v>
      </c>
      <c r="BY376" s="19">
        <v>6544</v>
      </c>
      <c r="BZ376" s="19">
        <v>6609</v>
      </c>
      <c r="CA376" s="19">
        <v>6505</v>
      </c>
      <c r="CB376" s="19">
        <v>6567</v>
      </c>
      <c r="CC376" s="19">
        <v>6608</v>
      </c>
      <c r="CD376" s="19">
        <v>6763</v>
      </c>
      <c r="CE376" s="19">
        <v>6649</v>
      </c>
      <c r="CF376" s="19">
        <v>6479</v>
      </c>
      <c r="CG376" s="19">
        <v>6363</v>
      </c>
      <c r="CH376" s="49">
        <v>6234</v>
      </c>
      <c r="CI376" s="49">
        <v>6197</v>
      </c>
      <c r="CJ376" s="49">
        <v>6101</v>
      </c>
      <c r="CK376" s="49">
        <v>6137</v>
      </c>
      <c r="CL376" s="49">
        <v>6235</v>
      </c>
      <c r="CM376" s="49">
        <v>6326</v>
      </c>
      <c r="CN376" s="49">
        <v>6225</v>
      </c>
      <c r="CO376" s="17" t="s">
        <v>420</v>
      </c>
      <c r="CT376" t="s">
        <v>421</v>
      </c>
      <c r="CV376" t="s">
        <v>420</v>
      </c>
      <c r="CX376">
        <v>160300</v>
      </c>
      <c r="CY376">
        <v>162800</v>
      </c>
      <c r="CZ376">
        <v>159600</v>
      </c>
      <c r="DA376">
        <v>163300</v>
      </c>
      <c r="DB376">
        <v>166100</v>
      </c>
      <c r="DC376">
        <v>167000</v>
      </c>
      <c r="DD376">
        <v>171600</v>
      </c>
      <c r="DE376">
        <v>166800</v>
      </c>
      <c r="DF376">
        <v>171700</v>
      </c>
      <c r="DG376">
        <v>172700</v>
      </c>
      <c r="DH376">
        <v>175200</v>
      </c>
      <c r="DI376">
        <v>172800</v>
      </c>
      <c r="DJ376">
        <v>173700</v>
      </c>
      <c r="DK376">
        <v>174200</v>
      </c>
      <c r="DL376">
        <v>174200</v>
      </c>
      <c r="DM376">
        <v>177100</v>
      </c>
      <c r="DN376">
        <v>173900</v>
      </c>
      <c r="DO376">
        <v>173300</v>
      </c>
      <c r="DP376">
        <v>171600</v>
      </c>
      <c r="DQ376">
        <v>169400</v>
      </c>
      <c r="DR376">
        <v>169200</v>
      </c>
      <c r="DS376">
        <v>168100</v>
      </c>
      <c r="DT376">
        <v>169400</v>
      </c>
      <c r="DU376">
        <v>174600</v>
      </c>
      <c r="DV376">
        <v>174600</v>
      </c>
      <c r="DW376">
        <v>175000</v>
      </c>
      <c r="DX376">
        <v>177100</v>
      </c>
      <c r="DY376" s="19"/>
      <c r="DZ376" s="19"/>
      <c r="EA376" s="19"/>
      <c r="EB376" s="19"/>
      <c r="ED376" s="31">
        <f t="shared" si="135"/>
        <v>3.2875857766687458E-2</v>
      </c>
      <c r="EE376" s="31">
        <f t="shared" si="136"/>
        <v>3.0915233415233414E-2</v>
      </c>
      <c r="EF376" s="31">
        <f t="shared" si="137"/>
        <v>3.2681704260651631E-2</v>
      </c>
      <c r="EG376" s="31">
        <f t="shared" si="138"/>
        <v>2.9308022045315369E-2</v>
      </c>
      <c r="EH376" s="31">
        <f t="shared" si="139"/>
        <v>2.7838651414810355E-2</v>
      </c>
      <c r="EI376" s="31">
        <f t="shared" si="140"/>
        <v>2.5017964071856288E-2</v>
      </c>
      <c r="EJ376" s="31">
        <f t="shared" si="141"/>
        <v>2.4632867132867133E-2</v>
      </c>
      <c r="EK376" s="31">
        <f t="shared" si="142"/>
        <v>2.2374100719424462E-2</v>
      </c>
      <c r="EL376" s="31">
        <f t="shared" si="143"/>
        <v>2.188118811881188E-2</v>
      </c>
      <c r="EM376" s="31">
        <f t="shared" si="144"/>
        <v>2.1696583671105964E-2</v>
      </c>
      <c r="EN376" s="31">
        <f t="shared" si="145"/>
        <v>2.2676940639269408E-2</v>
      </c>
      <c r="EO376" s="31">
        <f t="shared" si="146"/>
        <v>2.7037037037037037E-2</v>
      </c>
      <c r="EP376" s="31">
        <f t="shared" si="147"/>
        <v>3.4029936672423718E-2</v>
      </c>
      <c r="EQ376" s="31">
        <f t="shared" si="148"/>
        <v>3.658438576349024E-2</v>
      </c>
      <c r="ER376" s="31">
        <f t="shared" si="149"/>
        <v>3.8404133180252584E-2</v>
      </c>
      <c r="ES376" s="31">
        <f t="shared" si="150"/>
        <v>3.7351778656126482E-2</v>
      </c>
      <c r="ET376" s="31">
        <f t="shared" si="151"/>
        <v>3.9350201265094885E-2</v>
      </c>
      <c r="EU376" s="31">
        <f t="shared" si="152"/>
        <v>3.6312752452394688E-2</v>
      </c>
      <c r="EV376" s="31">
        <f t="shared" si="153"/>
        <v>3.5442890442890444E-2</v>
      </c>
      <c r="EW376" s="31">
        <f t="shared" si="154"/>
        <v>3.5578512396694212E-2</v>
      </c>
      <c r="EX376" s="31">
        <f t="shared" si="155"/>
        <v>3.7399527186761226E-2</v>
      </c>
      <c r="EY376" s="31">
        <f t="shared" si="156"/>
        <v>3.7525282569898871E-2</v>
      </c>
      <c r="EZ376" s="31">
        <f t="shared" si="157"/>
        <v>3.8630460448642268E-2</v>
      </c>
      <c r="FA376" s="31">
        <f t="shared" si="158"/>
        <v>3.7611683848797248E-2</v>
      </c>
      <c r="FB376" s="50">
        <f t="shared" si="159"/>
        <v>3.8081328751431845E-2</v>
      </c>
      <c r="FC376" s="50">
        <f t="shared" si="160"/>
        <v>3.5622857142857144E-2</v>
      </c>
      <c r="FD376" s="50">
        <f t="shared" si="161"/>
        <v>3.4652738565782042E-2</v>
      </c>
    </row>
    <row r="377" spans="1:160" ht="15" x14ac:dyDescent="0.25">
      <c r="A377" s="17" t="s">
        <v>421</v>
      </c>
      <c r="B377" s="19">
        <v>1687</v>
      </c>
      <c r="C377" s="19">
        <v>1766</v>
      </c>
      <c r="D377" s="19">
        <v>1805</v>
      </c>
      <c r="E377" s="19">
        <v>1799</v>
      </c>
      <c r="F377" s="19">
        <v>1873</v>
      </c>
      <c r="G377" s="19">
        <v>1862</v>
      </c>
      <c r="H377" s="19">
        <v>1959</v>
      </c>
      <c r="I377" s="19">
        <v>2205</v>
      </c>
      <c r="J377" s="19">
        <v>2379</v>
      </c>
      <c r="K377" s="19">
        <v>2388</v>
      </c>
      <c r="L377" s="19">
        <v>2390</v>
      </c>
      <c r="M377" s="19">
        <v>2512</v>
      </c>
      <c r="N377" s="19">
        <v>2435</v>
      </c>
      <c r="O377" s="19">
        <v>2443</v>
      </c>
      <c r="P377" s="19">
        <v>2457</v>
      </c>
      <c r="Q377" s="19">
        <v>2497</v>
      </c>
      <c r="R377" s="19">
        <v>2347</v>
      </c>
      <c r="S377" s="19">
        <v>2322</v>
      </c>
      <c r="T377" s="19">
        <v>2312</v>
      </c>
      <c r="U377" s="19">
        <v>2455</v>
      </c>
      <c r="V377" s="19">
        <v>2590</v>
      </c>
      <c r="W377" s="19">
        <v>2409</v>
      </c>
      <c r="X377" s="19">
        <v>2249</v>
      </c>
      <c r="Y377" s="19">
        <v>2183</v>
      </c>
      <c r="Z377" s="19">
        <v>2078</v>
      </c>
      <c r="AA377" s="19">
        <v>2141</v>
      </c>
      <c r="AB377" s="19">
        <v>2219</v>
      </c>
      <c r="AC377" s="19">
        <v>2220</v>
      </c>
      <c r="AD377" s="19">
        <v>2097</v>
      </c>
      <c r="AE377" s="19">
        <v>1995</v>
      </c>
      <c r="AF377" s="19">
        <v>1991</v>
      </c>
      <c r="AG377" s="19">
        <v>2157</v>
      </c>
      <c r="AH377" s="19">
        <v>2270</v>
      </c>
      <c r="AI377" s="19">
        <v>2304</v>
      </c>
      <c r="AJ377" s="19">
        <v>2356</v>
      </c>
      <c r="AK377" s="19">
        <v>2378</v>
      </c>
      <c r="AL377" s="19">
        <v>2451</v>
      </c>
      <c r="AM377" s="19">
        <v>2641</v>
      </c>
      <c r="AN377" s="19">
        <v>2851</v>
      </c>
      <c r="AO377" s="19">
        <v>2952</v>
      </c>
      <c r="AP377" s="19">
        <v>3026</v>
      </c>
      <c r="AQ377" s="19">
        <v>3246</v>
      </c>
      <c r="AR377" s="19">
        <v>3615</v>
      </c>
      <c r="AS377" s="19">
        <v>4094</v>
      </c>
      <c r="AT377" s="19">
        <v>4714</v>
      </c>
      <c r="AU377" s="19">
        <v>5012</v>
      </c>
      <c r="AV377" s="19">
        <v>4991</v>
      </c>
      <c r="AW377" s="19">
        <v>5061</v>
      </c>
      <c r="AX377" s="19">
        <v>4999</v>
      </c>
      <c r="AY377" s="19">
        <v>5114</v>
      </c>
      <c r="AZ377" s="19">
        <v>5142</v>
      </c>
      <c r="BA377" s="19">
        <v>5038</v>
      </c>
      <c r="BB377" s="19">
        <v>4827</v>
      </c>
      <c r="BC377" s="19">
        <v>4751</v>
      </c>
      <c r="BD377" s="19">
        <v>4602</v>
      </c>
      <c r="BE377" s="19">
        <v>4960</v>
      </c>
      <c r="BF377" s="19">
        <v>4894</v>
      </c>
      <c r="BG377" s="19">
        <v>4699</v>
      </c>
      <c r="BH377" s="19">
        <v>4583</v>
      </c>
      <c r="BI377" s="19">
        <v>4466</v>
      </c>
      <c r="BJ377" s="19">
        <v>4281</v>
      </c>
      <c r="BK377" s="19">
        <v>4246</v>
      </c>
      <c r="BL377" s="19">
        <v>4329</v>
      </c>
      <c r="BM377" s="19">
        <v>4257</v>
      </c>
      <c r="BN377" s="19">
        <v>4230</v>
      </c>
      <c r="BO377" s="19">
        <v>4029</v>
      </c>
      <c r="BP377" s="19">
        <v>3893</v>
      </c>
      <c r="BQ377" s="19">
        <v>4103</v>
      </c>
      <c r="BR377" s="19">
        <v>4275</v>
      </c>
      <c r="BS377" s="19">
        <v>4315</v>
      </c>
      <c r="BT377" s="19">
        <v>4337</v>
      </c>
      <c r="BU377" s="19">
        <v>4285</v>
      </c>
      <c r="BV377" s="19">
        <v>4320</v>
      </c>
      <c r="BW377" s="19">
        <v>4512</v>
      </c>
      <c r="BX377" s="19">
        <v>4747</v>
      </c>
      <c r="BY377" s="19">
        <v>4792</v>
      </c>
      <c r="BZ377" s="19">
        <v>4723</v>
      </c>
      <c r="CA377" s="19">
        <v>4619</v>
      </c>
      <c r="CB377" s="19">
        <v>4492</v>
      </c>
      <c r="CC377" s="19">
        <v>4930</v>
      </c>
      <c r="CD377" s="19">
        <v>5217</v>
      </c>
      <c r="CE377" s="19">
        <v>5122</v>
      </c>
      <c r="CF377" s="19">
        <v>4949</v>
      </c>
      <c r="CG377" s="19">
        <v>4869</v>
      </c>
      <c r="CH377" s="49">
        <v>4793</v>
      </c>
      <c r="CI377" s="49">
        <v>4782</v>
      </c>
      <c r="CJ377" s="49">
        <v>4754</v>
      </c>
      <c r="CK377" s="49">
        <v>4709</v>
      </c>
      <c r="CL377" s="49">
        <v>4687</v>
      </c>
      <c r="CM377" s="49">
        <v>4579</v>
      </c>
      <c r="CN377" s="49">
        <v>4385</v>
      </c>
      <c r="CO377" s="17" t="s">
        <v>421</v>
      </c>
      <c r="CT377" t="s">
        <v>422</v>
      </c>
      <c r="CV377" t="s">
        <v>421</v>
      </c>
      <c r="CX377">
        <v>98400</v>
      </c>
      <c r="CY377">
        <v>99100</v>
      </c>
      <c r="CZ377">
        <v>99700</v>
      </c>
      <c r="DA377">
        <v>100400</v>
      </c>
      <c r="DB377">
        <v>100900</v>
      </c>
      <c r="DC377">
        <v>100600</v>
      </c>
      <c r="DD377">
        <v>97400</v>
      </c>
      <c r="DE377">
        <v>97100</v>
      </c>
      <c r="DF377">
        <v>97800</v>
      </c>
      <c r="DG377">
        <v>99100</v>
      </c>
      <c r="DH377">
        <v>101000</v>
      </c>
      <c r="DI377">
        <v>100800</v>
      </c>
      <c r="DJ377">
        <v>101800</v>
      </c>
      <c r="DK377">
        <v>101100</v>
      </c>
      <c r="DL377">
        <v>100000</v>
      </c>
      <c r="DM377">
        <v>99500</v>
      </c>
      <c r="DN377">
        <v>98200</v>
      </c>
      <c r="DO377">
        <v>100800</v>
      </c>
      <c r="DP377">
        <v>101800</v>
      </c>
      <c r="DQ377">
        <v>102200</v>
      </c>
      <c r="DR377">
        <v>102600</v>
      </c>
      <c r="DS377">
        <v>101000</v>
      </c>
      <c r="DT377">
        <v>100200</v>
      </c>
      <c r="DU377">
        <v>101600</v>
      </c>
      <c r="DV377">
        <v>102600</v>
      </c>
      <c r="DW377">
        <v>102000</v>
      </c>
      <c r="DX377">
        <v>102900</v>
      </c>
      <c r="DY377" s="19"/>
      <c r="DZ377" s="19"/>
      <c r="EA377" s="19"/>
      <c r="EB377" s="19"/>
      <c r="ED377" s="31">
        <f t="shared" si="135"/>
        <v>2.426829268292683E-2</v>
      </c>
      <c r="EE377" s="31">
        <f t="shared" si="136"/>
        <v>2.4571140262361253E-2</v>
      </c>
      <c r="EF377" s="31">
        <f t="shared" si="137"/>
        <v>2.5045135406218656E-2</v>
      </c>
      <c r="EG377" s="31">
        <f t="shared" si="138"/>
        <v>2.3027888446215141E-2</v>
      </c>
      <c r="EH377" s="31">
        <f t="shared" si="139"/>
        <v>2.3875123885034689E-2</v>
      </c>
      <c r="EI377" s="31">
        <f t="shared" si="140"/>
        <v>2.0656063618290258E-2</v>
      </c>
      <c r="EJ377" s="31">
        <f t="shared" si="141"/>
        <v>2.2792607802874742E-2</v>
      </c>
      <c r="EK377" s="31">
        <f t="shared" si="142"/>
        <v>2.050463439752832E-2</v>
      </c>
      <c r="EL377" s="31">
        <f t="shared" si="143"/>
        <v>2.3558282208588958E-2</v>
      </c>
      <c r="EM377" s="31">
        <f t="shared" si="144"/>
        <v>2.4732593340060546E-2</v>
      </c>
      <c r="EN377" s="31">
        <f t="shared" si="145"/>
        <v>2.9227722772277229E-2</v>
      </c>
      <c r="EO377" s="31">
        <f t="shared" si="146"/>
        <v>3.5863095238095236E-2</v>
      </c>
      <c r="EP377" s="31">
        <f t="shared" si="147"/>
        <v>4.9233791748526524E-2</v>
      </c>
      <c r="EQ377" s="31">
        <f t="shared" si="148"/>
        <v>4.944609297725025E-2</v>
      </c>
      <c r="ER377" s="31">
        <f t="shared" si="149"/>
        <v>5.0380000000000001E-2</v>
      </c>
      <c r="ES377" s="31">
        <f t="shared" si="150"/>
        <v>4.6251256281407034E-2</v>
      </c>
      <c r="ET377" s="31">
        <f t="shared" si="151"/>
        <v>4.7851323828920572E-2</v>
      </c>
      <c r="EU377" s="31">
        <f t="shared" si="152"/>
        <v>4.2470238095238096E-2</v>
      </c>
      <c r="EV377" s="31">
        <f t="shared" si="153"/>
        <v>4.1817288801571706E-2</v>
      </c>
      <c r="EW377" s="31">
        <f t="shared" si="154"/>
        <v>3.8091976516634048E-2</v>
      </c>
      <c r="EX377" s="31">
        <f t="shared" si="155"/>
        <v>4.2056530214424952E-2</v>
      </c>
      <c r="EY377" s="31">
        <f t="shared" si="156"/>
        <v>4.2772277227722776E-2</v>
      </c>
      <c r="EZ377" s="31">
        <f t="shared" si="157"/>
        <v>4.7824351297405192E-2</v>
      </c>
      <c r="FA377" s="31">
        <f t="shared" si="158"/>
        <v>4.4212598425196849E-2</v>
      </c>
      <c r="FB377" s="50">
        <f t="shared" si="159"/>
        <v>4.992202729044834E-2</v>
      </c>
      <c r="FC377" s="50">
        <f t="shared" si="160"/>
        <v>4.699019607843137E-2</v>
      </c>
      <c r="FD377" s="50">
        <f t="shared" si="161"/>
        <v>4.576287657920311E-2</v>
      </c>
    </row>
    <row r="378" spans="1:160" ht="15" x14ac:dyDescent="0.25">
      <c r="A378" s="17" t="s">
        <v>422</v>
      </c>
      <c r="B378" s="19">
        <v>1038</v>
      </c>
      <c r="C378" s="19">
        <v>1096</v>
      </c>
      <c r="D378" s="19">
        <v>1144</v>
      </c>
      <c r="E378" s="19">
        <v>1103</v>
      </c>
      <c r="F378" s="19">
        <v>1159</v>
      </c>
      <c r="G378" s="19">
        <v>1166</v>
      </c>
      <c r="H378" s="19">
        <v>1217</v>
      </c>
      <c r="I378" s="19">
        <v>1280</v>
      </c>
      <c r="J378" s="19">
        <v>1396</v>
      </c>
      <c r="K378" s="19">
        <v>1406</v>
      </c>
      <c r="L378" s="19">
        <v>1352</v>
      </c>
      <c r="M378" s="19">
        <v>1343</v>
      </c>
      <c r="N378" s="19">
        <v>1325</v>
      </c>
      <c r="O378" s="19">
        <v>1340</v>
      </c>
      <c r="P378" s="19">
        <v>1382</v>
      </c>
      <c r="Q378" s="19">
        <v>1386</v>
      </c>
      <c r="R378" s="19">
        <v>1351</v>
      </c>
      <c r="S378" s="19">
        <v>1368</v>
      </c>
      <c r="T378" s="19">
        <v>1445</v>
      </c>
      <c r="U378" s="19">
        <v>1542</v>
      </c>
      <c r="V378" s="19">
        <v>1536</v>
      </c>
      <c r="W378" s="19">
        <v>1502</v>
      </c>
      <c r="X378" s="19">
        <v>1461</v>
      </c>
      <c r="Y378" s="19">
        <v>1403</v>
      </c>
      <c r="Z378" s="19">
        <v>1348</v>
      </c>
      <c r="AA378" s="19">
        <v>1300</v>
      </c>
      <c r="AB378" s="19">
        <v>1324</v>
      </c>
      <c r="AC378" s="19">
        <v>1289</v>
      </c>
      <c r="AD378" s="19">
        <v>1249</v>
      </c>
      <c r="AE378" s="19">
        <v>1244</v>
      </c>
      <c r="AF378" s="19">
        <v>1256</v>
      </c>
      <c r="AG378" s="19">
        <v>1288</v>
      </c>
      <c r="AH378" s="19">
        <v>1303</v>
      </c>
      <c r="AI378" s="19">
        <v>1368</v>
      </c>
      <c r="AJ378" s="19">
        <v>1348</v>
      </c>
      <c r="AK378" s="19">
        <v>1363</v>
      </c>
      <c r="AL378" s="19">
        <v>1374</v>
      </c>
      <c r="AM378" s="19">
        <v>1468</v>
      </c>
      <c r="AN378" s="19">
        <v>1518</v>
      </c>
      <c r="AO378" s="19">
        <v>1579</v>
      </c>
      <c r="AP378" s="19">
        <v>1576</v>
      </c>
      <c r="AQ378" s="19">
        <v>1708</v>
      </c>
      <c r="AR378" s="19">
        <v>1817</v>
      </c>
      <c r="AS378" s="19">
        <v>2130</v>
      </c>
      <c r="AT378" s="19">
        <v>2454</v>
      </c>
      <c r="AU378" s="19">
        <v>2608</v>
      </c>
      <c r="AV378" s="19">
        <v>2691</v>
      </c>
      <c r="AW378" s="19">
        <v>2698</v>
      </c>
      <c r="AX378" s="19">
        <v>2625</v>
      </c>
      <c r="AY378" s="19">
        <v>2663</v>
      </c>
      <c r="AZ378" s="19">
        <v>2743</v>
      </c>
      <c r="BA378" s="19">
        <v>2693</v>
      </c>
      <c r="BB378" s="19">
        <v>2675</v>
      </c>
      <c r="BC378" s="19">
        <v>2601</v>
      </c>
      <c r="BD378" s="19">
        <v>2515</v>
      </c>
      <c r="BE378" s="19">
        <v>2614</v>
      </c>
      <c r="BF378" s="19">
        <v>2604</v>
      </c>
      <c r="BG378" s="19">
        <v>2534</v>
      </c>
      <c r="BH378" s="19">
        <v>2391</v>
      </c>
      <c r="BI378" s="19">
        <v>2206</v>
      </c>
      <c r="BJ378" s="19">
        <v>2096</v>
      </c>
      <c r="BK378" s="19">
        <v>2036</v>
      </c>
      <c r="BL378" s="19">
        <v>2113</v>
      </c>
      <c r="BM378" s="19">
        <v>2086</v>
      </c>
      <c r="BN378" s="19">
        <v>2013</v>
      </c>
      <c r="BO378" s="19">
        <v>1954</v>
      </c>
      <c r="BP378" s="19">
        <v>1968</v>
      </c>
      <c r="BQ378" s="19">
        <v>2116</v>
      </c>
      <c r="BR378" s="19">
        <v>2209</v>
      </c>
      <c r="BS378" s="19">
        <v>2150</v>
      </c>
      <c r="BT378" s="19">
        <v>2071</v>
      </c>
      <c r="BU378" s="19">
        <v>2038</v>
      </c>
      <c r="BV378" s="19">
        <v>1961</v>
      </c>
      <c r="BW378" s="19">
        <v>2081</v>
      </c>
      <c r="BX378" s="19">
        <v>2078</v>
      </c>
      <c r="BY378" s="19">
        <v>2069</v>
      </c>
      <c r="BZ378" s="19">
        <v>1966</v>
      </c>
      <c r="CA378" s="19">
        <v>1933</v>
      </c>
      <c r="CB378" s="19">
        <v>1952</v>
      </c>
      <c r="CC378" s="19">
        <v>2065</v>
      </c>
      <c r="CD378" s="19">
        <v>2061</v>
      </c>
      <c r="CE378" s="19">
        <v>1988</v>
      </c>
      <c r="CF378" s="19">
        <v>1851</v>
      </c>
      <c r="CG378" s="19">
        <v>1816</v>
      </c>
      <c r="CH378" s="49">
        <v>1746</v>
      </c>
      <c r="CI378" s="49">
        <v>1754</v>
      </c>
      <c r="CJ378" s="49">
        <v>1787</v>
      </c>
      <c r="CK378" s="49">
        <v>1749</v>
      </c>
      <c r="CL378" s="49">
        <v>1681</v>
      </c>
      <c r="CM378" s="49">
        <v>1692</v>
      </c>
      <c r="CN378" s="49">
        <v>1669</v>
      </c>
      <c r="CO378" s="17" t="s">
        <v>422</v>
      </c>
      <c r="CT378" t="s">
        <v>423</v>
      </c>
      <c r="CV378" t="s">
        <v>422</v>
      </c>
      <c r="CX378">
        <v>67300</v>
      </c>
      <c r="CY378">
        <v>67600</v>
      </c>
      <c r="CZ378">
        <v>68700</v>
      </c>
      <c r="DA378">
        <v>69200</v>
      </c>
      <c r="DB378">
        <v>71000</v>
      </c>
      <c r="DC378">
        <v>71100</v>
      </c>
      <c r="DD378">
        <v>71400</v>
      </c>
      <c r="DE378">
        <v>70700</v>
      </c>
      <c r="DF378">
        <v>71700</v>
      </c>
      <c r="DG378">
        <v>71100</v>
      </c>
      <c r="DH378">
        <v>71000</v>
      </c>
      <c r="DI378">
        <v>72700</v>
      </c>
      <c r="DJ378">
        <v>69600</v>
      </c>
      <c r="DK378">
        <v>72400</v>
      </c>
      <c r="DL378">
        <v>70500</v>
      </c>
      <c r="DM378">
        <v>70300</v>
      </c>
      <c r="DN378">
        <v>73500</v>
      </c>
      <c r="DO378">
        <v>68600</v>
      </c>
      <c r="DP378">
        <v>69800</v>
      </c>
      <c r="DQ378">
        <v>69800</v>
      </c>
      <c r="DR378">
        <v>70300</v>
      </c>
      <c r="DS378">
        <v>74200</v>
      </c>
      <c r="DT378">
        <v>72900</v>
      </c>
      <c r="DU378">
        <v>74200</v>
      </c>
      <c r="DV378">
        <v>75600</v>
      </c>
      <c r="DW378">
        <v>76000</v>
      </c>
      <c r="DX378">
        <v>75000</v>
      </c>
      <c r="DY378" s="19"/>
      <c r="DZ378" s="19"/>
      <c r="EA378" s="19"/>
      <c r="EB378" s="19"/>
      <c r="ED378" s="31">
        <f t="shared" si="135"/>
        <v>2.0891530460624072E-2</v>
      </c>
      <c r="EE378" s="31">
        <f t="shared" si="136"/>
        <v>1.9600591715976331E-2</v>
      </c>
      <c r="EF378" s="31">
        <f t="shared" si="137"/>
        <v>2.017467248908297E-2</v>
      </c>
      <c r="EG378" s="31">
        <f t="shared" si="138"/>
        <v>2.088150289017341E-2</v>
      </c>
      <c r="EH378" s="31">
        <f t="shared" si="139"/>
        <v>2.1154929577464787E-2</v>
      </c>
      <c r="EI378" s="31">
        <f t="shared" si="140"/>
        <v>1.8959212376933897E-2</v>
      </c>
      <c r="EJ378" s="31">
        <f t="shared" si="141"/>
        <v>1.8053221288515407E-2</v>
      </c>
      <c r="EK378" s="31">
        <f t="shared" si="142"/>
        <v>1.7765205091937766E-2</v>
      </c>
      <c r="EL378" s="31">
        <f t="shared" si="143"/>
        <v>1.9079497907949789E-2</v>
      </c>
      <c r="EM378" s="31">
        <f t="shared" si="144"/>
        <v>1.9324894514767932E-2</v>
      </c>
      <c r="EN378" s="31">
        <f t="shared" si="145"/>
        <v>2.2239436619718309E-2</v>
      </c>
      <c r="EO378" s="31">
        <f t="shared" si="146"/>
        <v>2.4993122420907839E-2</v>
      </c>
      <c r="EP378" s="31">
        <f t="shared" si="147"/>
        <v>3.7471264367816094E-2</v>
      </c>
      <c r="EQ378" s="31">
        <f t="shared" si="148"/>
        <v>3.6256906077348064E-2</v>
      </c>
      <c r="ER378" s="31">
        <f t="shared" si="149"/>
        <v>3.819858156028369E-2</v>
      </c>
      <c r="ES378" s="31">
        <f t="shared" si="150"/>
        <v>3.5775248933143669E-2</v>
      </c>
      <c r="ET378" s="31">
        <f t="shared" si="151"/>
        <v>3.4476190476190473E-2</v>
      </c>
      <c r="EU378" s="31">
        <f t="shared" si="152"/>
        <v>3.055393586005831E-2</v>
      </c>
      <c r="EV378" s="31">
        <f t="shared" si="153"/>
        <v>2.9885386819484241E-2</v>
      </c>
      <c r="EW378" s="31">
        <f t="shared" si="154"/>
        <v>2.819484240687679E-2</v>
      </c>
      <c r="EX378" s="31">
        <f t="shared" si="155"/>
        <v>3.0583214793741108E-2</v>
      </c>
      <c r="EY378" s="31">
        <f t="shared" si="156"/>
        <v>2.642857142857143E-2</v>
      </c>
      <c r="EZ378" s="31">
        <f t="shared" si="157"/>
        <v>2.8381344307270233E-2</v>
      </c>
      <c r="FA378" s="31">
        <f t="shared" si="158"/>
        <v>2.6307277628032345E-2</v>
      </c>
      <c r="FB378" s="50">
        <f t="shared" si="159"/>
        <v>2.6296296296296297E-2</v>
      </c>
      <c r="FC378" s="50">
        <f t="shared" si="160"/>
        <v>2.2973684210526316E-2</v>
      </c>
      <c r="FD378" s="50">
        <f t="shared" si="161"/>
        <v>2.332E-2</v>
      </c>
    </row>
    <row r="379" spans="1:160" ht="15" x14ac:dyDescent="0.25">
      <c r="A379" s="17" t="s">
        <v>423</v>
      </c>
      <c r="B379" s="19">
        <v>4696</v>
      </c>
      <c r="C379" s="19">
        <v>4781</v>
      </c>
      <c r="D379" s="19">
        <v>4907</v>
      </c>
      <c r="E379" s="19">
        <v>4813</v>
      </c>
      <c r="F379" s="19">
        <v>4826</v>
      </c>
      <c r="G379" s="19">
        <v>4937</v>
      </c>
      <c r="H379" s="19">
        <v>5097</v>
      </c>
      <c r="I379" s="19">
        <v>5675</v>
      </c>
      <c r="J379" s="19">
        <v>5980</v>
      </c>
      <c r="K379" s="19">
        <v>6065</v>
      </c>
      <c r="L379" s="19">
        <v>5989</v>
      </c>
      <c r="M379" s="19">
        <v>5878</v>
      </c>
      <c r="N379" s="19">
        <v>5777</v>
      </c>
      <c r="O379" s="19">
        <v>5930</v>
      </c>
      <c r="P379" s="19">
        <v>6109</v>
      </c>
      <c r="Q379" s="19">
        <v>5923</v>
      </c>
      <c r="R379" s="19">
        <v>5729</v>
      </c>
      <c r="S379" s="19">
        <v>5719</v>
      </c>
      <c r="T379" s="19">
        <v>5838</v>
      </c>
      <c r="U379" s="19">
        <v>6460</v>
      </c>
      <c r="V379" s="19">
        <v>6550</v>
      </c>
      <c r="W379" s="19">
        <v>6429</v>
      </c>
      <c r="X379" s="19">
        <v>6216</v>
      </c>
      <c r="Y379" s="19">
        <v>5984</v>
      </c>
      <c r="Z379" s="19">
        <v>5747</v>
      </c>
      <c r="AA379" s="19">
        <v>5713</v>
      </c>
      <c r="AB379" s="19">
        <v>5799</v>
      </c>
      <c r="AC379" s="19">
        <v>5611</v>
      </c>
      <c r="AD379" s="19">
        <v>5349</v>
      </c>
      <c r="AE379" s="19">
        <v>5249</v>
      </c>
      <c r="AF379" s="19">
        <v>5265</v>
      </c>
      <c r="AG379" s="19">
        <v>5541</v>
      </c>
      <c r="AH379" s="19">
        <v>5693</v>
      </c>
      <c r="AI379" s="19">
        <v>5709</v>
      </c>
      <c r="AJ379" s="19">
        <v>5613</v>
      </c>
      <c r="AK379" s="19">
        <v>5595</v>
      </c>
      <c r="AL379" s="19">
        <v>5617</v>
      </c>
      <c r="AM379" s="19">
        <v>5990</v>
      </c>
      <c r="AN379" s="19">
        <v>6366</v>
      </c>
      <c r="AO379" s="19">
        <v>6578</v>
      </c>
      <c r="AP379" s="19">
        <v>6754</v>
      </c>
      <c r="AQ379" s="19">
        <v>7314</v>
      </c>
      <c r="AR379" s="19">
        <v>8103</v>
      </c>
      <c r="AS379" s="19">
        <v>9489</v>
      </c>
      <c r="AT379" s="19">
        <v>11181</v>
      </c>
      <c r="AU379" s="19">
        <v>11694</v>
      </c>
      <c r="AV379" s="19">
        <v>12128</v>
      </c>
      <c r="AW379" s="19">
        <v>12168</v>
      </c>
      <c r="AX379" s="19">
        <v>11906</v>
      </c>
      <c r="AY379" s="19">
        <v>12094</v>
      </c>
      <c r="AZ379" s="19">
        <v>12227</v>
      </c>
      <c r="BA379" s="19">
        <v>12073</v>
      </c>
      <c r="BB379" s="19">
        <v>11669</v>
      </c>
      <c r="BC379" s="19">
        <v>11213</v>
      </c>
      <c r="BD379" s="19">
        <v>10996</v>
      </c>
      <c r="BE379" s="19">
        <v>11815</v>
      </c>
      <c r="BF379" s="19">
        <v>11761</v>
      </c>
      <c r="BG379" s="19">
        <v>11314</v>
      </c>
      <c r="BH379" s="19">
        <v>10860</v>
      </c>
      <c r="BI379" s="19">
        <v>10174</v>
      </c>
      <c r="BJ379" s="19">
        <v>9668</v>
      </c>
      <c r="BK379" s="19">
        <v>9375</v>
      </c>
      <c r="BL379" s="19">
        <v>9363</v>
      </c>
      <c r="BM379" s="19">
        <v>9337</v>
      </c>
      <c r="BN379" s="19">
        <v>8797</v>
      </c>
      <c r="BO379" s="19">
        <v>8586</v>
      </c>
      <c r="BP379" s="19">
        <v>8642</v>
      </c>
      <c r="BQ379" s="19">
        <v>9236</v>
      </c>
      <c r="BR379" s="19">
        <v>9451</v>
      </c>
      <c r="BS379" s="19">
        <v>9290</v>
      </c>
      <c r="BT379" s="19">
        <v>9135</v>
      </c>
      <c r="BU379" s="19">
        <v>8961</v>
      </c>
      <c r="BV379" s="19">
        <v>8718</v>
      </c>
      <c r="BW379" s="19">
        <v>9102</v>
      </c>
      <c r="BX379" s="19">
        <v>9166</v>
      </c>
      <c r="BY379" s="19">
        <v>8975</v>
      </c>
      <c r="BZ379" s="19">
        <v>8646</v>
      </c>
      <c r="CA379" s="19">
        <v>8283</v>
      </c>
      <c r="CB379" s="19">
        <v>8274</v>
      </c>
      <c r="CC379" s="19">
        <v>9054</v>
      </c>
      <c r="CD379" s="19">
        <v>9277</v>
      </c>
      <c r="CE379" s="19">
        <v>8953</v>
      </c>
      <c r="CF379" s="19">
        <v>8584</v>
      </c>
      <c r="CG379" s="19">
        <v>8338</v>
      </c>
      <c r="CH379" s="49">
        <v>8015</v>
      </c>
      <c r="CI379" s="49">
        <v>8052</v>
      </c>
      <c r="CJ379" s="49">
        <v>8067</v>
      </c>
      <c r="CK379" s="49">
        <v>7903</v>
      </c>
      <c r="CL379" s="49">
        <v>7679</v>
      </c>
      <c r="CM379" s="49">
        <v>7550</v>
      </c>
      <c r="CN379" s="49">
        <v>7494</v>
      </c>
      <c r="CO379" s="17" t="s">
        <v>423</v>
      </c>
      <c r="CT379" t="s">
        <v>424</v>
      </c>
      <c r="CV379" t="s">
        <v>423</v>
      </c>
      <c r="CX379">
        <v>266000</v>
      </c>
      <c r="CY379">
        <v>268800</v>
      </c>
      <c r="CZ379">
        <v>270600</v>
      </c>
      <c r="DA379">
        <v>268200</v>
      </c>
      <c r="DB379">
        <v>272200</v>
      </c>
      <c r="DC379">
        <v>274000</v>
      </c>
      <c r="DD379">
        <v>276300</v>
      </c>
      <c r="DE379">
        <v>275300</v>
      </c>
      <c r="DF379">
        <v>274000</v>
      </c>
      <c r="DG379">
        <v>272600</v>
      </c>
      <c r="DH379">
        <v>272100</v>
      </c>
      <c r="DI379">
        <v>278100</v>
      </c>
      <c r="DJ379">
        <v>271600</v>
      </c>
      <c r="DK379">
        <v>272800</v>
      </c>
      <c r="DL379">
        <v>272100</v>
      </c>
      <c r="DM379">
        <v>271000</v>
      </c>
      <c r="DN379">
        <v>274500</v>
      </c>
      <c r="DO379">
        <v>267100</v>
      </c>
      <c r="DP379">
        <v>266400</v>
      </c>
      <c r="DQ379">
        <v>261600</v>
      </c>
      <c r="DR379">
        <v>263800</v>
      </c>
      <c r="DS379">
        <v>269300</v>
      </c>
      <c r="DT379">
        <v>264300</v>
      </c>
      <c r="DU379">
        <v>266600</v>
      </c>
      <c r="DV379">
        <v>268800</v>
      </c>
      <c r="DW379">
        <v>270100</v>
      </c>
      <c r="DX379">
        <v>268400</v>
      </c>
      <c r="DY379" s="19"/>
      <c r="DZ379" s="19"/>
      <c r="EA379" s="19"/>
      <c r="EB379" s="19"/>
      <c r="ED379" s="31">
        <f t="shared" si="135"/>
        <v>2.2800751879699249E-2</v>
      </c>
      <c r="EE379" s="31">
        <f t="shared" si="136"/>
        <v>2.1491815476190477E-2</v>
      </c>
      <c r="EF379" s="31">
        <f t="shared" si="137"/>
        <v>2.188839615668884E-2</v>
      </c>
      <c r="EG379" s="31">
        <f t="shared" si="138"/>
        <v>2.1767337807606264E-2</v>
      </c>
      <c r="EH379" s="31">
        <f t="shared" si="139"/>
        <v>2.3618662747979427E-2</v>
      </c>
      <c r="EI379" s="31">
        <f t="shared" si="140"/>
        <v>2.0974452554744526E-2</v>
      </c>
      <c r="EJ379" s="31">
        <f t="shared" si="141"/>
        <v>2.0307636626854867E-2</v>
      </c>
      <c r="EK379" s="31">
        <f t="shared" si="142"/>
        <v>1.9124591354885579E-2</v>
      </c>
      <c r="EL379" s="31">
        <f t="shared" si="143"/>
        <v>2.0835766423357664E-2</v>
      </c>
      <c r="EM379" s="31">
        <f t="shared" si="144"/>
        <v>2.0605282465150403E-2</v>
      </c>
      <c r="EN379" s="31">
        <f t="shared" si="145"/>
        <v>2.4174935685409776E-2</v>
      </c>
      <c r="EO379" s="31">
        <f t="shared" si="146"/>
        <v>2.9137001078748653E-2</v>
      </c>
      <c r="EP379" s="31">
        <f t="shared" si="147"/>
        <v>4.3055964653902795E-2</v>
      </c>
      <c r="EQ379" s="31">
        <f t="shared" si="148"/>
        <v>4.3643695014662753E-2</v>
      </c>
      <c r="ER379" s="31">
        <f t="shared" si="149"/>
        <v>4.4369717015803015E-2</v>
      </c>
      <c r="ES379" s="31">
        <f t="shared" si="150"/>
        <v>4.0575645756457564E-2</v>
      </c>
      <c r="ET379" s="31">
        <f t="shared" si="151"/>
        <v>4.1216757741347906E-2</v>
      </c>
      <c r="EU379" s="31">
        <f t="shared" si="152"/>
        <v>3.6196181205540995E-2</v>
      </c>
      <c r="EV379" s="31">
        <f t="shared" si="153"/>
        <v>3.5048798798798797E-2</v>
      </c>
      <c r="EW379" s="31">
        <f t="shared" si="154"/>
        <v>3.3035168195718653E-2</v>
      </c>
      <c r="EX379" s="31">
        <f t="shared" si="155"/>
        <v>3.5216072782410915E-2</v>
      </c>
      <c r="EY379" s="31">
        <f t="shared" si="156"/>
        <v>3.2372818418121056E-2</v>
      </c>
      <c r="EZ379" s="31">
        <f t="shared" si="157"/>
        <v>3.3957623912220958E-2</v>
      </c>
      <c r="FA379" s="31">
        <f t="shared" si="158"/>
        <v>3.1035258814703676E-2</v>
      </c>
      <c r="FB379" s="50">
        <f t="shared" si="159"/>
        <v>3.3307291666666669E-2</v>
      </c>
      <c r="FC379" s="50">
        <f t="shared" si="160"/>
        <v>2.9674194742687895E-2</v>
      </c>
      <c r="FD379" s="50">
        <f t="shared" si="161"/>
        <v>2.9444858420268255E-2</v>
      </c>
    </row>
    <row r="380" spans="1:160" ht="15" x14ac:dyDescent="0.25">
      <c r="A380" s="17" t="s">
        <v>424</v>
      </c>
      <c r="B380" s="19">
        <v>983</v>
      </c>
      <c r="C380" s="19">
        <v>1036</v>
      </c>
      <c r="D380" s="19">
        <v>1077</v>
      </c>
      <c r="E380" s="19">
        <v>1078</v>
      </c>
      <c r="F380" s="19">
        <v>1005</v>
      </c>
      <c r="G380" s="19">
        <v>991</v>
      </c>
      <c r="H380" s="19">
        <v>1021</v>
      </c>
      <c r="I380" s="19">
        <v>1050</v>
      </c>
      <c r="J380" s="19">
        <v>1073</v>
      </c>
      <c r="K380" s="19">
        <v>1105</v>
      </c>
      <c r="L380" s="19">
        <v>1063</v>
      </c>
      <c r="M380" s="19">
        <v>1036</v>
      </c>
      <c r="N380" s="19">
        <v>1030</v>
      </c>
      <c r="O380" s="19">
        <v>1095</v>
      </c>
      <c r="P380" s="19">
        <v>1072</v>
      </c>
      <c r="Q380" s="19">
        <v>1070</v>
      </c>
      <c r="R380" s="19">
        <v>1063</v>
      </c>
      <c r="S380" s="19">
        <v>1071</v>
      </c>
      <c r="T380" s="19">
        <v>972</v>
      </c>
      <c r="U380" s="19">
        <v>983</v>
      </c>
      <c r="V380" s="19">
        <v>1015</v>
      </c>
      <c r="W380" s="19">
        <v>1018</v>
      </c>
      <c r="X380" s="19">
        <v>932</v>
      </c>
      <c r="Y380" s="19">
        <v>905</v>
      </c>
      <c r="Z380" s="19">
        <v>870</v>
      </c>
      <c r="AA380" s="19">
        <v>899</v>
      </c>
      <c r="AB380" s="19">
        <v>910</v>
      </c>
      <c r="AC380" s="19">
        <v>826</v>
      </c>
      <c r="AD380" s="19">
        <v>804</v>
      </c>
      <c r="AE380" s="19">
        <v>764</v>
      </c>
      <c r="AF380" s="19">
        <v>734</v>
      </c>
      <c r="AG380" s="19">
        <v>736</v>
      </c>
      <c r="AH380" s="19">
        <v>744</v>
      </c>
      <c r="AI380" s="19">
        <v>760</v>
      </c>
      <c r="AJ380" s="19">
        <v>716</v>
      </c>
      <c r="AK380" s="19">
        <v>722</v>
      </c>
      <c r="AL380" s="19">
        <v>748</v>
      </c>
      <c r="AM380" s="19">
        <v>780</v>
      </c>
      <c r="AN380" s="19">
        <v>851</v>
      </c>
      <c r="AO380" s="19">
        <v>873</v>
      </c>
      <c r="AP380" s="19">
        <v>853</v>
      </c>
      <c r="AQ380" s="19">
        <v>980</v>
      </c>
      <c r="AR380" s="19">
        <v>1079</v>
      </c>
      <c r="AS380" s="19">
        <v>1269</v>
      </c>
      <c r="AT380" s="19">
        <v>1548</v>
      </c>
      <c r="AU380" s="19">
        <v>1655</v>
      </c>
      <c r="AV380" s="19">
        <v>1735</v>
      </c>
      <c r="AW380" s="19">
        <v>1764</v>
      </c>
      <c r="AX380" s="19">
        <v>1752</v>
      </c>
      <c r="AY380" s="19">
        <v>1795</v>
      </c>
      <c r="AZ380" s="19">
        <v>1796</v>
      </c>
      <c r="BA380" s="19">
        <v>1783</v>
      </c>
      <c r="BB380" s="19">
        <v>1757</v>
      </c>
      <c r="BC380" s="19">
        <v>1758</v>
      </c>
      <c r="BD380" s="19">
        <v>1734</v>
      </c>
      <c r="BE380" s="19">
        <v>1896</v>
      </c>
      <c r="BF380" s="19">
        <v>1920</v>
      </c>
      <c r="BG380" s="19">
        <v>1803</v>
      </c>
      <c r="BH380" s="19">
        <v>1854</v>
      </c>
      <c r="BI380" s="19">
        <v>1779</v>
      </c>
      <c r="BJ380" s="19">
        <v>1700</v>
      </c>
      <c r="BK380" s="19">
        <v>1685</v>
      </c>
      <c r="BL380" s="19">
        <v>1755</v>
      </c>
      <c r="BM380" s="19">
        <v>1742</v>
      </c>
      <c r="BN380" s="19">
        <v>1704</v>
      </c>
      <c r="BO380" s="19">
        <v>1663</v>
      </c>
      <c r="BP380" s="19">
        <v>1603</v>
      </c>
      <c r="BQ380" s="19">
        <v>1669</v>
      </c>
      <c r="BR380" s="19">
        <v>1720</v>
      </c>
      <c r="BS380" s="19">
        <v>1728</v>
      </c>
      <c r="BT380" s="19">
        <v>1749</v>
      </c>
      <c r="BU380" s="19">
        <v>1722</v>
      </c>
      <c r="BV380" s="19">
        <v>1738</v>
      </c>
      <c r="BW380" s="19">
        <v>1773</v>
      </c>
      <c r="BX380" s="19">
        <v>1838</v>
      </c>
      <c r="BY380" s="19">
        <v>1862</v>
      </c>
      <c r="BZ380" s="19">
        <v>1815</v>
      </c>
      <c r="CA380" s="19">
        <v>1789</v>
      </c>
      <c r="CB380" s="19">
        <v>1770</v>
      </c>
      <c r="CC380" s="19">
        <v>1875</v>
      </c>
      <c r="CD380" s="19">
        <v>1887</v>
      </c>
      <c r="CE380" s="19">
        <v>1927</v>
      </c>
      <c r="CF380" s="19">
        <v>1830</v>
      </c>
      <c r="CG380" s="19">
        <v>1844</v>
      </c>
      <c r="CH380" s="49">
        <v>1771</v>
      </c>
      <c r="CI380" s="49">
        <v>1816</v>
      </c>
      <c r="CJ380" s="49">
        <v>1840</v>
      </c>
      <c r="CK380" s="49">
        <v>1864</v>
      </c>
      <c r="CL380" s="49">
        <v>1830</v>
      </c>
      <c r="CM380" s="49">
        <v>1752</v>
      </c>
      <c r="CN380" s="49">
        <v>1728</v>
      </c>
      <c r="CO380" s="17" t="s">
        <v>424</v>
      </c>
      <c r="CT380" t="s">
        <v>425</v>
      </c>
      <c r="CV380" t="s">
        <v>424</v>
      </c>
      <c r="CX380">
        <v>43200</v>
      </c>
      <c r="CY380">
        <v>45400</v>
      </c>
      <c r="CZ380">
        <v>45200</v>
      </c>
      <c r="DA380">
        <v>44500</v>
      </c>
      <c r="DB380">
        <v>44500</v>
      </c>
      <c r="DC380">
        <v>43500</v>
      </c>
      <c r="DD380">
        <v>42000</v>
      </c>
      <c r="DE380">
        <v>42500</v>
      </c>
      <c r="DF380">
        <v>43500</v>
      </c>
      <c r="DG380">
        <v>42700</v>
      </c>
      <c r="DH380">
        <v>43200</v>
      </c>
      <c r="DI380">
        <v>43800</v>
      </c>
      <c r="DJ380">
        <v>42800</v>
      </c>
      <c r="DK380">
        <v>43200</v>
      </c>
      <c r="DL380">
        <v>44200</v>
      </c>
      <c r="DM380">
        <v>44900</v>
      </c>
      <c r="DN380">
        <v>46500</v>
      </c>
      <c r="DO380">
        <v>45100</v>
      </c>
      <c r="DP380">
        <v>48000</v>
      </c>
      <c r="DQ380">
        <v>45600</v>
      </c>
      <c r="DR380">
        <v>46700</v>
      </c>
      <c r="DS380">
        <v>47600</v>
      </c>
      <c r="DT380">
        <v>48100</v>
      </c>
      <c r="DU380">
        <v>50000</v>
      </c>
      <c r="DV380">
        <v>49600</v>
      </c>
      <c r="DW380">
        <v>50400</v>
      </c>
      <c r="DX380">
        <v>49300</v>
      </c>
      <c r="DY380" s="19"/>
      <c r="DZ380" s="19"/>
      <c r="EA380" s="19"/>
      <c r="EB380" s="19"/>
      <c r="ED380" s="31">
        <f t="shared" si="135"/>
        <v>2.5578703703703704E-2</v>
      </c>
      <c r="EE380" s="31">
        <f t="shared" si="136"/>
        <v>2.2687224669603524E-2</v>
      </c>
      <c r="EF380" s="31">
        <f t="shared" si="137"/>
        <v>2.3672566371681417E-2</v>
      </c>
      <c r="EG380" s="31">
        <f t="shared" si="138"/>
        <v>2.1842696629213482E-2</v>
      </c>
      <c r="EH380" s="31">
        <f t="shared" si="139"/>
        <v>2.2876404494382021E-2</v>
      </c>
      <c r="EI380" s="31">
        <f t="shared" si="140"/>
        <v>0.02</v>
      </c>
      <c r="EJ380" s="31">
        <f t="shared" si="141"/>
        <v>1.9666666666666666E-2</v>
      </c>
      <c r="EK380" s="31">
        <f t="shared" si="142"/>
        <v>1.7270588235294117E-2</v>
      </c>
      <c r="EL380" s="31">
        <f t="shared" si="143"/>
        <v>1.747126436781609E-2</v>
      </c>
      <c r="EM380" s="31">
        <f t="shared" si="144"/>
        <v>1.7517564402810305E-2</v>
      </c>
      <c r="EN380" s="31">
        <f t="shared" si="145"/>
        <v>2.0208333333333332E-2</v>
      </c>
      <c r="EO380" s="31">
        <f t="shared" si="146"/>
        <v>2.4634703196347033E-2</v>
      </c>
      <c r="EP380" s="31">
        <f t="shared" si="147"/>
        <v>3.8668224299065419E-2</v>
      </c>
      <c r="EQ380" s="31">
        <f t="shared" si="148"/>
        <v>4.0555555555555553E-2</v>
      </c>
      <c r="ER380" s="31">
        <f t="shared" si="149"/>
        <v>4.0339366515837104E-2</v>
      </c>
      <c r="ES380" s="31">
        <f t="shared" si="150"/>
        <v>3.8619153674832964E-2</v>
      </c>
      <c r="ET380" s="31">
        <f t="shared" si="151"/>
        <v>3.8774193548387098E-2</v>
      </c>
      <c r="EU380" s="31">
        <f t="shared" si="152"/>
        <v>3.7694013303769404E-2</v>
      </c>
      <c r="EV380" s="31">
        <f t="shared" si="153"/>
        <v>3.6291666666666667E-2</v>
      </c>
      <c r="EW380" s="31">
        <f t="shared" si="154"/>
        <v>3.5153508771929826E-2</v>
      </c>
      <c r="EX380" s="31">
        <f t="shared" si="155"/>
        <v>3.7002141327623125E-2</v>
      </c>
      <c r="EY380" s="31">
        <f t="shared" si="156"/>
        <v>3.6512605042016803E-2</v>
      </c>
      <c r="EZ380" s="31">
        <f t="shared" si="157"/>
        <v>3.8711018711018709E-2</v>
      </c>
      <c r="FA380" s="31">
        <f t="shared" si="158"/>
        <v>3.5400000000000001E-2</v>
      </c>
      <c r="FB380" s="50">
        <f t="shared" si="159"/>
        <v>3.8850806451612901E-2</v>
      </c>
      <c r="FC380" s="50">
        <f t="shared" si="160"/>
        <v>3.5138888888888886E-2</v>
      </c>
      <c r="FD380" s="50">
        <f t="shared" si="161"/>
        <v>3.7809330628803248E-2</v>
      </c>
    </row>
    <row r="381" spans="1:160" ht="15" x14ac:dyDescent="0.25">
      <c r="A381" s="17" t="s">
        <v>425</v>
      </c>
      <c r="B381" s="19">
        <v>2050</v>
      </c>
      <c r="C381" s="19">
        <v>2123</v>
      </c>
      <c r="D381" s="19">
        <v>2043</v>
      </c>
      <c r="E381" s="19">
        <v>1876</v>
      </c>
      <c r="F381" s="19">
        <v>1964</v>
      </c>
      <c r="G381" s="19">
        <v>2100</v>
      </c>
      <c r="H381" s="19">
        <v>2192</v>
      </c>
      <c r="I381" s="19">
        <v>2280</v>
      </c>
      <c r="J381" s="19">
        <v>2408</v>
      </c>
      <c r="K381" s="19">
        <v>2374</v>
      </c>
      <c r="L381" s="19">
        <v>2257</v>
      </c>
      <c r="M381" s="19">
        <v>2184</v>
      </c>
      <c r="N381" s="19">
        <v>2115</v>
      </c>
      <c r="O381" s="19">
        <v>2177</v>
      </c>
      <c r="P381" s="19">
        <v>2193</v>
      </c>
      <c r="Q381" s="19">
        <v>2192</v>
      </c>
      <c r="R381" s="19">
        <v>2187</v>
      </c>
      <c r="S381" s="19">
        <v>2290</v>
      </c>
      <c r="T381" s="19">
        <v>2330</v>
      </c>
      <c r="U381" s="19">
        <v>2537</v>
      </c>
      <c r="V381" s="19">
        <v>2662</v>
      </c>
      <c r="W381" s="19">
        <v>2573</v>
      </c>
      <c r="X381" s="19">
        <v>2330</v>
      </c>
      <c r="Y381" s="19">
        <v>2187</v>
      </c>
      <c r="Z381" s="19">
        <v>2081</v>
      </c>
      <c r="AA381" s="19">
        <v>2062</v>
      </c>
      <c r="AB381" s="19">
        <v>2018</v>
      </c>
      <c r="AC381" s="19">
        <v>1922</v>
      </c>
      <c r="AD381" s="19">
        <v>1903</v>
      </c>
      <c r="AE381" s="19">
        <v>1878</v>
      </c>
      <c r="AF381" s="19">
        <v>1855</v>
      </c>
      <c r="AG381" s="19">
        <v>2019</v>
      </c>
      <c r="AH381" s="19">
        <v>2061</v>
      </c>
      <c r="AI381" s="19">
        <v>1950</v>
      </c>
      <c r="AJ381" s="19">
        <v>1860</v>
      </c>
      <c r="AK381" s="19">
        <v>1898</v>
      </c>
      <c r="AL381" s="19">
        <v>1870</v>
      </c>
      <c r="AM381" s="19">
        <v>1885</v>
      </c>
      <c r="AN381" s="19">
        <v>1970</v>
      </c>
      <c r="AO381" s="19">
        <v>1941</v>
      </c>
      <c r="AP381" s="19">
        <v>2002</v>
      </c>
      <c r="AQ381" s="19">
        <v>2117</v>
      </c>
      <c r="AR381" s="19">
        <v>2291</v>
      </c>
      <c r="AS381" s="19">
        <v>2715</v>
      </c>
      <c r="AT381" s="19">
        <v>3153</v>
      </c>
      <c r="AU381" s="19">
        <v>3225</v>
      </c>
      <c r="AV381" s="19">
        <v>3063</v>
      </c>
      <c r="AW381" s="19">
        <v>3047</v>
      </c>
      <c r="AX381" s="19">
        <v>2865</v>
      </c>
      <c r="AY381" s="19">
        <v>2824</v>
      </c>
      <c r="AZ381" s="19">
        <v>2781</v>
      </c>
      <c r="BA381" s="19">
        <v>2757</v>
      </c>
      <c r="BB381" s="19">
        <v>2695</v>
      </c>
      <c r="BC381" s="19">
        <v>2698</v>
      </c>
      <c r="BD381" s="19">
        <v>2631</v>
      </c>
      <c r="BE381" s="19">
        <v>3026</v>
      </c>
      <c r="BF381" s="19">
        <v>3085</v>
      </c>
      <c r="BG381" s="19">
        <v>2905</v>
      </c>
      <c r="BH381" s="19">
        <v>2770</v>
      </c>
      <c r="BI381" s="19">
        <v>2552</v>
      </c>
      <c r="BJ381" s="19">
        <v>2471</v>
      </c>
      <c r="BK381" s="19">
        <v>2599</v>
      </c>
      <c r="BL381" s="19">
        <v>2768</v>
      </c>
      <c r="BM381" s="19">
        <v>2778</v>
      </c>
      <c r="BN381" s="19">
        <v>2844</v>
      </c>
      <c r="BO381" s="19">
        <v>2877</v>
      </c>
      <c r="BP381" s="19">
        <v>2864</v>
      </c>
      <c r="BQ381" s="19">
        <v>3232</v>
      </c>
      <c r="BR381" s="19">
        <v>3260</v>
      </c>
      <c r="BS381" s="19">
        <v>3165</v>
      </c>
      <c r="BT381" s="19">
        <v>2996</v>
      </c>
      <c r="BU381" s="19">
        <v>2846</v>
      </c>
      <c r="BV381" s="19">
        <v>2823</v>
      </c>
      <c r="BW381" s="19">
        <v>2849</v>
      </c>
      <c r="BX381" s="19">
        <v>2838</v>
      </c>
      <c r="BY381" s="19">
        <v>2905</v>
      </c>
      <c r="BZ381" s="19">
        <v>2924</v>
      </c>
      <c r="CA381" s="19">
        <v>2962</v>
      </c>
      <c r="CB381" s="19">
        <v>3008</v>
      </c>
      <c r="CC381" s="19">
        <v>3317</v>
      </c>
      <c r="CD381" s="19">
        <v>3359</v>
      </c>
      <c r="CE381" s="19">
        <v>3248</v>
      </c>
      <c r="CF381" s="19">
        <v>3076</v>
      </c>
      <c r="CG381" s="19">
        <v>3050</v>
      </c>
      <c r="CH381" s="49">
        <v>3013</v>
      </c>
      <c r="CI381" s="49">
        <v>2915</v>
      </c>
      <c r="CJ381" s="49">
        <v>2886</v>
      </c>
      <c r="CK381" s="49">
        <v>2932</v>
      </c>
      <c r="CL381" s="49">
        <v>2950</v>
      </c>
      <c r="CM381" s="49">
        <v>2979</v>
      </c>
      <c r="CN381" s="49">
        <v>2971</v>
      </c>
      <c r="CO381" s="17" t="s">
        <v>425</v>
      </c>
      <c r="CT381" t="s">
        <v>426</v>
      </c>
      <c r="CV381" t="s">
        <v>425</v>
      </c>
      <c r="CX381">
        <v>51400</v>
      </c>
      <c r="CY381">
        <v>52700</v>
      </c>
      <c r="CZ381">
        <v>53900</v>
      </c>
      <c r="DA381">
        <v>54400</v>
      </c>
      <c r="DB381">
        <v>54800</v>
      </c>
      <c r="DC381">
        <v>54800</v>
      </c>
      <c r="DD381">
        <v>51400</v>
      </c>
      <c r="DE381">
        <v>51600</v>
      </c>
      <c r="DF381">
        <v>52600</v>
      </c>
      <c r="DG381">
        <v>52900</v>
      </c>
      <c r="DH381">
        <v>54600</v>
      </c>
      <c r="DI381">
        <v>52300</v>
      </c>
      <c r="DJ381">
        <v>53000</v>
      </c>
      <c r="DK381">
        <v>52400</v>
      </c>
      <c r="DL381">
        <v>52800</v>
      </c>
      <c r="DM381">
        <v>51300</v>
      </c>
      <c r="DN381">
        <v>48600</v>
      </c>
      <c r="DO381">
        <v>48700</v>
      </c>
      <c r="DP381">
        <v>48900</v>
      </c>
      <c r="DQ381">
        <v>50700</v>
      </c>
      <c r="DR381">
        <v>53200</v>
      </c>
      <c r="DS381">
        <v>52000</v>
      </c>
      <c r="DT381">
        <v>52700</v>
      </c>
      <c r="DU381">
        <v>53500</v>
      </c>
      <c r="DV381">
        <v>53700</v>
      </c>
      <c r="DW381">
        <v>54100</v>
      </c>
      <c r="DX381">
        <v>51600</v>
      </c>
      <c r="DY381" s="19"/>
      <c r="DZ381" s="19"/>
      <c r="EA381" s="19"/>
      <c r="EB381" s="19"/>
      <c r="ED381" s="31">
        <f t="shared" si="135"/>
        <v>4.6186770428015562E-2</v>
      </c>
      <c r="EE381" s="31">
        <f t="shared" si="136"/>
        <v>4.0132827324478176E-2</v>
      </c>
      <c r="EF381" s="31">
        <f t="shared" si="137"/>
        <v>4.066790352504638E-2</v>
      </c>
      <c r="EG381" s="31">
        <f t="shared" si="138"/>
        <v>4.2830882352941177E-2</v>
      </c>
      <c r="EH381" s="31">
        <f t="shared" si="139"/>
        <v>4.6952554744525546E-2</v>
      </c>
      <c r="EI381" s="31">
        <f t="shared" si="140"/>
        <v>3.7974452554744527E-2</v>
      </c>
      <c r="EJ381" s="31">
        <f t="shared" si="141"/>
        <v>3.7392996108949417E-2</v>
      </c>
      <c r="EK381" s="31">
        <f t="shared" si="142"/>
        <v>3.5949612403100774E-2</v>
      </c>
      <c r="EL381" s="31">
        <f t="shared" si="143"/>
        <v>3.7072243346007602E-2</v>
      </c>
      <c r="EM381" s="31">
        <f t="shared" si="144"/>
        <v>3.5349716446124765E-2</v>
      </c>
      <c r="EN381" s="31">
        <f t="shared" si="145"/>
        <v>3.5549450549450551E-2</v>
      </c>
      <c r="EO381" s="31">
        <f t="shared" si="146"/>
        <v>4.3804971319311665E-2</v>
      </c>
      <c r="EP381" s="31">
        <f t="shared" si="147"/>
        <v>6.0849056603773585E-2</v>
      </c>
      <c r="EQ381" s="31">
        <f t="shared" si="148"/>
        <v>5.4675572519083969E-2</v>
      </c>
      <c r="ER381" s="31">
        <f t="shared" si="149"/>
        <v>5.2215909090909091E-2</v>
      </c>
      <c r="ES381" s="31">
        <f t="shared" si="150"/>
        <v>5.1286549707602339E-2</v>
      </c>
      <c r="ET381" s="31">
        <f t="shared" si="151"/>
        <v>5.9773662551440329E-2</v>
      </c>
      <c r="EU381" s="31">
        <f t="shared" si="152"/>
        <v>5.0739219712525666E-2</v>
      </c>
      <c r="EV381" s="31">
        <f t="shared" si="153"/>
        <v>5.6809815950920245E-2</v>
      </c>
      <c r="EW381" s="31">
        <f t="shared" si="154"/>
        <v>5.6489151873767261E-2</v>
      </c>
      <c r="EX381" s="31">
        <f t="shared" si="155"/>
        <v>5.949248120300752E-2</v>
      </c>
      <c r="EY381" s="31">
        <f t="shared" si="156"/>
        <v>5.4288461538461535E-2</v>
      </c>
      <c r="EZ381" s="31">
        <f t="shared" si="157"/>
        <v>5.5123339658444022E-2</v>
      </c>
      <c r="FA381" s="31">
        <f t="shared" si="158"/>
        <v>5.6224299065420563E-2</v>
      </c>
      <c r="FB381" s="50">
        <f t="shared" si="159"/>
        <v>6.0484171322160149E-2</v>
      </c>
      <c r="FC381" s="50">
        <f t="shared" si="160"/>
        <v>5.569316081330869E-2</v>
      </c>
      <c r="FD381" s="50">
        <f t="shared" si="161"/>
        <v>5.6821705426356589E-2</v>
      </c>
    </row>
    <row r="382" spans="1:160" ht="15" x14ac:dyDescent="0.25">
      <c r="A382" s="17" t="s">
        <v>426</v>
      </c>
      <c r="B382" s="19">
        <v>499</v>
      </c>
      <c r="C382" s="19">
        <v>495</v>
      </c>
      <c r="D382" s="19">
        <v>474</v>
      </c>
      <c r="E382" s="19">
        <v>519</v>
      </c>
      <c r="F382" s="19">
        <v>468</v>
      </c>
      <c r="G382" s="19">
        <v>482</v>
      </c>
      <c r="H382" s="19">
        <v>502</v>
      </c>
      <c r="I382" s="19">
        <v>573</v>
      </c>
      <c r="J382" s="19">
        <v>581</v>
      </c>
      <c r="K382" s="19">
        <v>572</v>
      </c>
      <c r="L382" s="19">
        <v>548</v>
      </c>
      <c r="M382" s="19">
        <v>527</v>
      </c>
      <c r="N382" s="19">
        <v>496</v>
      </c>
      <c r="O382" s="19">
        <v>520</v>
      </c>
      <c r="P382" s="19">
        <v>498</v>
      </c>
      <c r="Q382" s="19">
        <v>518</v>
      </c>
      <c r="R382" s="19">
        <v>503</v>
      </c>
      <c r="S382" s="19">
        <v>503</v>
      </c>
      <c r="T382" s="19">
        <v>500</v>
      </c>
      <c r="U382" s="19">
        <v>502</v>
      </c>
      <c r="V382" s="19">
        <v>532</v>
      </c>
      <c r="W382" s="19">
        <v>512</v>
      </c>
      <c r="X382" s="19">
        <v>509</v>
      </c>
      <c r="Y382" s="19">
        <v>495</v>
      </c>
      <c r="Z382" s="19">
        <v>467</v>
      </c>
      <c r="AA382" s="19">
        <v>448</v>
      </c>
      <c r="AB382" s="19">
        <v>465</v>
      </c>
      <c r="AC382" s="19">
        <v>428</v>
      </c>
      <c r="AD382" s="19">
        <v>417</v>
      </c>
      <c r="AE382" s="19">
        <v>421</v>
      </c>
      <c r="AF382" s="19">
        <v>403</v>
      </c>
      <c r="AG382" s="19">
        <v>411</v>
      </c>
      <c r="AH382" s="19">
        <v>417</v>
      </c>
      <c r="AI382" s="19">
        <v>404</v>
      </c>
      <c r="AJ382" s="19">
        <v>425</v>
      </c>
      <c r="AK382" s="19">
        <v>417</v>
      </c>
      <c r="AL382" s="19">
        <v>441</v>
      </c>
      <c r="AM382" s="19">
        <v>467</v>
      </c>
      <c r="AN382" s="19">
        <v>513</v>
      </c>
      <c r="AO382" s="19">
        <v>531</v>
      </c>
      <c r="AP382" s="19">
        <v>601</v>
      </c>
      <c r="AQ382" s="19">
        <v>702</v>
      </c>
      <c r="AR382" s="19">
        <v>791</v>
      </c>
      <c r="AS382" s="19">
        <v>903</v>
      </c>
      <c r="AT382" s="19">
        <v>1144</v>
      </c>
      <c r="AU382" s="19">
        <v>1225</v>
      </c>
      <c r="AV382" s="19">
        <v>1252</v>
      </c>
      <c r="AW382" s="19">
        <v>1270</v>
      </c>
      <c r="AX382" s="19">
        <v>1225</v>
      </c>
      <c r="AY382" s="19">
        <v>1225</v>
      </c>
      <c r="AZ382" s="19">
        <v>1263</v>
      </c>
      <c r="BA382" s="19">
        <v>1285</v>
      </c>
      <c r="BB382" s="19">
        <v>1311</v>
      </c>
      <c r="BC382" s="19">
        <v>1303</v>
      </c>
      <c r="BD382" s="19">
        <v>1270</v>
      </c>
      <c r="BE382" s="19">
        <v>1328</v>
      </c>
      <c r="BF382" s="19">
        <v>1358</v>
      </c>
      <c r="BG382" s="19">
        <v>1281</v>
      </c>
      <c r="BH382" s="19">
        <v>1246</v>
      </c>
      <c r="BI382" s="19">
        <v>1164</v>
      </c>
      <c r="BJ382" s="19">
        <v>1073</v>
      </c>
      <c r="BK382" s="19">
        <v>1029</v>
      </c>
      <c r="BL382" s="19">
        <v>1067</v>
      </c>
      <c r="BM382" s="19">
        <v>1066</v>
      </c>
      <c r="BN382" s="19">
        <v>1000</v>
      </c>
      <c r="BO382" s="19">
        <v>988</v>
      </c>
      <c r="BP382" s="19">
        <v>999</v>
      </c>
      <c r="BQ382" s="19">
        <v>1065</v>
      </c>
      <c r="BR382" s="19">
        <v>1115</v>
      </c>
      <c r="BS382" s="19">
        <v>1055</v>
      </c>
      <c r="BT382" s="19">
        <v>1020</v>
      </c>
      <c r="BU382" s="19">
        <v>1052</v>
      </c>
      <c r="BV382" s="19">
        <v>1036</v>
      </c>
      <c r="BW382" s="19">
        <v>1025</v>
      </c>
      <c r="BX382" s="19">
        <v>1061</v>
      </c>
      <c r="BY382" s="19">
        <v>1066</v>
      </c>
      <c r="BZ382" s="19">
        <v>1075</v>
      </c>
      <c r="CA382" s="19">
        <v>1043</v>
      </c>
      <c r="CB382" s="19">
        <v>1051</v>
      </c>
      <c r="CC382" s="19">
        <v>1087</v>
      </c>
      <c r="CD382" s="19">
        <v>1118</v>
      </c>
      <c r="CE382" s="19">
        <v>1144</v>
      </c>
      <c r="CF382" s="19">
        <v>1039</v>
      </c>
      <c r="CG382" s="19">
        <v>1001</v>
      </c>
      <c r="CH382" s="49">
        <v>992</v>
      </c>
      <c r="CI382" s="49">
        <v>1001</v>
      </c>
      <c r="CJ382" s="49">
        <v>987</v>
      </c>
      <c r="CK382" s="49">
        <v>990</v>
      </c>
      <c r="CL382" s="49">
        <v>1011</v>
      </c>
      <c r="CM382" s="49">
        <v>994</v>
      </c>
      <c r="CN382" s="49">
        <v>964</v>
      </c>
      <c r="CO382" s="17" t="s">
        <v>426</v>
      </c>
      <c r="CT382" t="s">
        <v>427</v>
      </c>
      <c r="CV382" t="s">
        <v>426</v>
      </c>
      <c r="CX382">
        <v>58900</v>
      </c>
      <c r="CY382">
        <v>59400</v>
      </c>
      <c r="CZ382">
        <v>58200</v>
      </c>
      <c r="DA382">
        <v>57000</v>
      </c>
      <c r="DB382">
        <v>55600</v>
      </c>
      <c r="DC382">
        <v>53300</v>
      </c>
      <c r="DD382">
        <v>53100</v>
      </c>
      <c r="DE382">
        <v>54800</v>
      </c>
      <c r="DF382">
        <v>53200</v>
      </c>
      <c r="DG382">
        <v>53500</v>
      </c>
      <c r="DH382">
        <v>53400</v>
      </c>
      <c r="DI382">
        <v>54100</v>
      </c>
      <c r="DJ382">
        <v>55400</v>
      </c>
      <c r="DK382">
        <v>55100</v>
      </c>
      <c r="DL382">
        <v>55500</v>
      </c>
      <c r="DM382">
        <v>54600</v>
      </c>
      <c r="DN382">
        <v>54800</v>
      </c>
      <c r="DO382">
        <v>55000</v>
      </c>
      <c r="DP382">
        <v>54900</v>
      </c>
      <c r="DQ382">
        <v>57100</v>
      </c>
      <c r="DR382">
        <v>59200</v>
      </c>
      <c r="DS382">
        <v>60900</v>
      </c>
      <c r="DT382">
        <v>60300</v>
      </c>
      <c r="DU382">
        <v>58300</v>
      </c>
      <c r="DV382">
        <v>60300</v>
      </c>
      <c r="DW382">
        <v>59900</v>
      </c>
      <c r="DX382">
        <v>61000</v>
      </c>
      <c r="DY382" s="19"/>
      <c r="DZ382" s="19"/>
      <c r="EA382" s="19"/>
      <c r="EB382" s="19"/>
      <c r="ED382" s="31">
        <f t="shared" si="135"/>
        <v>9.7113752122241093E-3</v>
      </c>
      <c r="EE382" s="31">
        <f t="shared" si="136"/>
        <v>8.3501683501683507E-3</v>
      </c>
      <c r="EF382" s="31">
        <f t="shared" si="137"/>
        <v>8.9003436426116841E-3</v>
      </c>
      <c r="EG382" s="31">
        <f t="shared" si="138"/>
        <v>8.771929824561403E-3</v>
      </c>
      <c r="EH382" s="31">
        <f t="shared" si="139"/>
        <v>9.2086330935251797E-3</v>
      </c>
      <c r="EI382" s="31">
        <f t="shared" si="140"/>
        <v>8.7617260787992493E-3</v>
      </c>
      <c r="EJ382" s="31">
        <f t="shared" si="141"/>
        <v>8.0602636534839924E-3</v>
      </c>
      <c r="EK382" s="31">
        <f t="shared" si="142"/>
        <v>7.3540145985401461E-3</v>
      </c>
      <c r="EL382" s="31">
        <f t="shared" si="143"/>
        <v>7.5939849624060149E-3</v>
      </c>
      <c r="EM382" s="31">
        <f t="shared" si="144"/>
        <v>8.2429906542056067E-3</v>
      </c>
      <c r="EN382" s="31">
        <f t="shared" si="145"/>
        <v>9.9438202247191017E-3</v>
      </c>
      <c r="EO382" s="31">
        <f t="shared" si="146"/>
        <v>1.4621072088724584E-2</v>
      </c>
      <c r="EP382" s="31">
        <f t="shared" si="147"/>
        <v>2.2111913357400721E-2</v>
      </c>
      <c r="EQ382" s="31">
        <f t="shared" si="148"/>
        <v>2.223230490018149E-2</v>
      </c>
      <c r="ER382" s="31">
        <f t="shared" si="149"/>
        <v>2.3153153153153153E-2</v>
      </c>
      <c r="ES382" s="31">
        <f t="shared" si="150"/>
        <v>2.3260073260073261E-2</v>
      </c>
      <c r="ET382" s="31">
        <f t="shared" si="151"/>
        <v>2.3375912408759122E-2</v>
      </c>
      <c r="EU382" s="31">
        <f t="shared" si="152"/>
        <v>1.950909090909091E-2</v>
      </c>
      <c r="EV382" s="31">
        <f t="shared" si="153"/>
        <v>1.941712204007286E-2</v>
      </c>
      <c r="EW382" s="31">
        <f t="shared" si="154"/>
        <v>1.7495621716287216E-2</v>
      </c>
      <c r="EX382" s="31">
        <f t="shared" si="155"/>
        <v>1.7820945945945944E-2</v>
      </c>
      <c r="EY382" s="31">
        <f t="shared" si="156"/>
        <v>1.7011494252873564E-2</v>
      </c>
      <c r="EZ382" s="31">
        <f t="shared" si="157"/>
        <v>1.7678275290215588E-2</v>
      </c>
      <c r="FA382" s="31">
        <f t="shared" si="158"/>
        <v>1.8027444253859347E-2</v>
      </c>
      <c r="FB382" s="50">
        <f t="shared" si="159"/>
        <v>1.8971807628524046E-2</v>
      </c>
      <c r="FC382" s="50">
        <f t="shared" si="160"/>
        <v>1.6560934891485808E-2</v>
      </c>
      <c r="FD382" s="50">
        <f t="shared" si="161"/>
        <v>1.6229508196721313E-2</v>
      </c>
    </row>
    <row r="383" spans="1:160" ht="15" x14ac:dyDescent="0.25">
      <c r="A383" s="17" t="s">
        <v>427</v>
      </c>
      <c r="B383" s="19">
        <v>699</v>
      </c>
      <c r="C383" s="19">
        <v>663</v>
      </c>
      <c r="D383" s="19">
        <v>647</v>
      </c>
      <c r="E383" s="19">
        <v>674</v>
      </c>
      <c r="F383" s="19">
        <v>669</v>
      </c>
      <c r="G383" s="19">
        <v>678</v>
      </c>
      <c r="H383" s="19">
        <v>764</v>
      </c>
      <c r="I383" s="19">
        <v>846</v>
      </c>
      <c r="J383" s="19">
        <v>884</v>
      </c>
      <c r="K383" s="19">
        <v>890</v>
      </c>
      <c r="L383" s="19">
        <v>866</v>
      </c>
      <c r="M383" s="19">
        <v>836</v>
      </c>
      <c r="N383" s="19">
        <v>808</v>
      </c>
      <c r="O383" s="19">
        <v>806</v>
      </c>
      <c r="P383" s="19">
        <v>781</v>
      </c>
      <c r="Q383" s="19">
        <v>798</v>
      </c>
      <c r="R383" s="19">
        <v>753</v>
      </c>
      <c r="S383" s="19">
        <v>728</v>
      </c>
      <c r="T383" s="19">
        <v>693</v>
      </c>
      <c r="U383" s="19">
        <v>735</v>
      </c>
      <c r="V383" s="19">
        <v>751</v>
      </c>
      <c r="W383" s="19">
        <v>675</v>
      </c>
      <c r="X383" s="19">
        <v>628</v>
      </c>
      <c r="Y383" s="19">
        <v>615</v>
      </c>
      <c r="Z383" s="19">
        <v>587</v>
      </c>
      <c r="AA383" s="19">
        <v>622</v>
      </c>
      <c r="AB383" s="19">
        <v>616</v>
      </c>
      <c r="AC383" s="19">
        <v>584</v>
      </c>
      <c r="AD383" s="19">
        <v>563</v>
      </c>
      <c r="AE383" s="19">
        <v>574</v>
      </c>
      <c r="AF383" s="19">
        <v>559</v>
      </c>
      <c r="AG383" s="19">
        <v>608</v>
      </c>
      <c r="AH383" s="19">
        <v>629</v>
      </c>
      <c r="AI383" s="19">
        <v>607</v>
      </c>
      <c r="AJ383" s="19">
        <v>615</v>
      </c>
      <c r="AK383" s="19">
        <v>629</v>
      </c>
      <c r="AL383" s="19">
        <v>640</v>
      </c>
      <c r="AM383" s="19">
        <v>690</v>
      </c>
      <c r="AN383" s="19">
        <v>743</v>
      </c>
      <c r="AO383" s="19">
        <v>755</v>
      </c>
      <c r="AP383" s="19">
        <v>844</v>
      </c>
      <c r="AQ383" s="19">
        <v>1006</v>
      </c>
      <c r="AR383" s="19">
        <v>1129</v>
      </c>
      <c r="AS383" s="19">
        <v>1308</v>
      </c>
      <c r="AT383" s="19">
        <v>1622</v>
      </c>
      <c r="AU383" s="19">
        <v>1689</v>
      </c>
      <c r="AV383" s="19">
        <v>1712</v>
      </c>
      <c r="AW383" s="19">
        <v>1747</v>
      </c>
      <c r="AX383" s="19">
        <v>1585</v>
      </c>
      <c r="AY383" s="19">
        <v>1554</v>
      </c>
      <c r="AZ383" s="19">
        <v>1560</v>
      </c>
      <c r="BA383" s="19">
        <v>1552</v>
      </c>
      <c r="BB383" s="19">
        <v>1532</v>
      </c>
      <c r="BC383" s="19">
        <v>1483</v>
      </c>
      <c r="BD383" s="19">
        <v>1489</v>
      </c>
      <c r="BE383" s="19">
        <v>1635</v>
      </c>
      <c r="BF383" s="19">
        <v>1665</v>
      </c>
      <c r="BG383" s="19">
        <v>1555</v>
      </c>
      <c r="BH383" s="19">
        <v>1470</v>
      </c>
      <c r="BI383" s="19">
        <v>1334</v>
      </c>
      <c r="BJ383" s="19">
        <v>1222</v>
      </c>
      <c r="BK383" s="19">
        <v>1181</v>
      </c>
      <c r="BL383" s="19">
        <v>1208</v>
      </c>
      <c r="BM383" s="19">
        <v>1163</v>
      </c>
      <c r="BN383" s="19">
        <v>1121</v>
      </c>
      <c r="BO383" s="19">
        <v>1115</v>
      </c>
      <c r="BP383" s="19">
        <v>1151</v>
      </c>
      <c r="BQ383" s="19">
        <v>1207</v>
      </c>
      <c r="BR383" s="19">
        <v>1271</v>
      </c>
      <c r="BS383" s="19">
        <v>1276</v>
      </c>
      <c r="BT383" s="19">
        <v>1231</v>
      </c>
      <c r="BU383" s="19">
        <v>1251</v>
      </c>
      <c r="BV383" s="19">
        <v>1212</v>
      </c>
      <c r="BW383" s="19">
        <v>1247</v>
      </c>
      <c r="BX383" s="19">
        <v>1292</v>
      </c>
      <c r="BY383" s="19">
        <v>1343</v>
      </c>
      <c r="BZ383" s="19">
        <v>1313</v>
      </c>
      <c r="CA383" s="19">
        <v>1289</v>
      </c>
      <c r="CB383" s="19">
        <v>1291</v>
      </c>
      <c r="CC383" s="19">
        <v>1425</v>
      </c>
      <c r="CD383" s="19">
        <v>1456</v>
      </c>
      <c r="CE383" s="19">
        <v>1473</v>
      </c>
      <c r="CF383" s="19">
        <v>1348</v>
      </c>
      <c r="CG383" s="19">
        <v>1342</v>
      </c>
      <c r="CH383" s="49">
        <v>1302</v>
      </c>
      <c r="CI383" s="49">
        <v>1262</v>
      </c>
      <c r="CJ383" s="49">
        <v>1249</v>
      </c>
      <c r="CK383" s="49">
        <v>1293</v>
      </c>
      <c r="CL383" s="49">
        <v>1269</v>
      </c>
      <c r="CM383" s="49">
        <v>1283</v>
      </c>
      <c r="CN383" s="49">
        <v>1275</v>
      </c>
      <c r="CO383" s="17" t="s">
        <v>427</v>
      </c>
      <c r="CT383" t="s">
        <v>428</v>
      </c>
      <c r="CV383" t="s">
        <v>427</v>
      </c>
      <c r="CX383">
        <v>64100</v>
      </c>
      <c r="CY383">
        <v>64700</v>
      </c>
      <c r="CZ383">
        <v>64200</v>
      </c>
      <c r="DA383">
        <v>65900</v>
      </c>
      <c r="DB383">
        <v>68200</v>
      </c>
      <c r="DC383">
        <v>66100</v>
      </c>
      <c r="DD383">
        <v>66400</v>
      </c>
      <c r="DE383">
        <v>67100</v>
      </c>
      <c r="DF383">
        <v>67800</v>
      </c>
      <c r="DG383">
        <v>68300</v>
      </c>
      <c r="DH383">
        <v>67500</v>
      </c>
      <c r="DI383">
        <v>67600</v>
      </c>
      <c r="DJ383">
        <v>66200</v>
      </c>
      <c r="DK383">
        <v>67300</v>
      </c>
      <c r="DL383">
        <v>67300</v>
      </c>
      <c r="DM383">
        <v>67700</v>
      </c>
      <c r="DN383">
        <v>68000</v>
      </c>
      <c r="DO383">
        <v>65300</v>
      </c>
      <c r="DP383">
        <v>64600</v>
      </c>
      <c r="DQ383">
        <v>62300</v>
      </c>
      <c r="DR383">
        <v>62300</v>
      </c>
      <c r="DS383">
        <v>61400</v>
      </c>
      <c r="DT383">
        <v>63000</v>
      </c>
      <c r="DU383">
        <v>63400</v>
      </c>
      <c r="DV383">
        <v>65700</v>
      </c>
      <c r="DW383">
        <v>68500</v>
      </c>
      <c r="DX383">
        <v>67100</v>
      </c>
      <c r="DY383" s="19"/>
      <c r="DZ383" s="19"/>
      <c r="EA383" s="19"/>
      <c r="EB383" s="19"/>
      <c r="ED383" s="31">
        <f t="shared" si="135"/>
        <v>1.3884555382215289E-2</v>
      </c>
      <c r="EE383" s="31">
        <f t="shared" si="136"/>
        <v>1.2488408037094282E-2</v>
      </c>
      <c r="EF383" s="31">
        <f t="shared" si="137"/>
        <v>1.2429906542056075E-2</v>
      </c>
      <c r="EG383" s="31">
        <f t="shared" si="138"/>
        <v>1.0515933232169955E-2</v>
      </c>
      <c r="EH383" s="31">
        <f t="shared" si="139"/>
        <v>9.8973607038123166E-3</v>
      </c>
      <c r="EI383" s="31">
        <f t="shared" si="140"/>
        <v>8.8804841149773064E-3</v>
      </c>
      <c r="EJ383" s="31">
        <f t="shared" si="141"/>
        <v>8.7951807228915657E-3</v>
      </c>
      <c r="EK383" s="31">
        <f t="shared" si="142"/>
        <v>8.3308494783904622E-3</v>
      </c>
      <c r="EL383" s="31">
        <f t="shared" si="143"/>
        <v>8.9528023598820054E-3</v>
      </c>
      <c r="EM383" s="31">
        <f t="shared" si="144"/>
        <v>9.370424597364568E-3</v>
      </c>
      <c r="EN383" s="31">
        <f t="shared" si="145"/>
        <v>1.1185185185185185E-2</v>
      </c>
      <c r="EO383" s="31">
        <f t="shared" si="146"/>
        <v>1.6701183431952663E-2</v>
      </c>
      <c r="EP383" s="31">
        <f t="shared" si="147"/>
        <v>2.5513595166163142E-2</v>
      </c>
      <c r="EQ383" s="31">
        <f t="shared" si="148"/>
        <v>2.3551263001485884E-2</v>
      </c>
      <c r="ER383" s="31">
        <f t="shared" si="149"/>
        <v>2.3060921248142643E-2</v>
      </c>
      <c r="ES383" s="31">
        <f t="shared" si="150"/>
        <v>2.1994091580502216E-2</v>
      </c>
      <c r="ET383" s="31">
        <f t="shared" si="151"/>
        <v>2.2867647058823531E-2</v>
      </c>
      <c r="EU383" s="31">
        <f t="shared" si="152"/>
        <v>1.8713629402756508E-2</v>
      </c>
      <c r="EV383" s="31">
        <f t="shared" si="153"/>
        <v>1.8003095975232197E-2</v>
      </c>
      <c r="EW383" s="31">
        <f t="shared" si="154"/>
        <v>1.8475120385232746E-2</v>
      </c>
      <c r="EX383" s="31">
        <f t="shared" si="155"/>
        <v>2.0481540930979134E-2</v>
      </c>
      <c r="EY383" s="31">
        <f t="shared" si="156"/>
        <v>1.9739413680781758E-2</v>
      </c>
      <c r="EZ383" s="31">
        <f t="shared" si="157"/>
        <v>2.1317460317460318E-2</v>
      </c>
      <c r="FA383" s="31">
        <f t="shared" si="158"/>
        <v>2.0362776025236593E-2</v>
      </c>
      <c r="FB383" s="50">
        <f t="shared" si="159"/>
        <v>2.2420091324200912E-2</v>
      </c>
      <c r="FC383" s="50">
        <f t="shared" si="160"/>
        <v>1.9007299270072994E-2</v>
      </c>
      <c r="FD383" s="50">
        <f t="shared" si="161"/>
        <v>1.9269746646795826E-2</v>
      </c>
    </row>
    <row r="384" spans="1:160" ht="15" x14ac:dyDescent="0.25">
      <c r="A384" s="17" t="s">
        <v>428</v>
      </c>
      <c r="B384" s="19">
        <v>1019</v>
      </c>
      <c r="C384" s="19">
        <v>1026</v>
      </c>
      <c r="D384" s="19">
        <v>978</v>
      </c>
      <c r="E384" s="19">
        <v>972</v>
      </c>
      <c r="F384" s="19">
        <v>916</v>
      </c>
      <c r="G384" s="19">
        <v>847</v>
      </c>
      <c r="H384" s="19">
        <v>869</v>
      </c>
      <c r="I384" s="19">
        <v>943</v>
      </c>
      <c r="J384" s="19">
        <v>996</v>
      </c>
      <c r="K384" s="19">
        <v>1056</v>
      </c>
      <c r="L384" s="19">
        <v>1111</v>
      </c>
      <c r="M384" s="19">
        <v>1098</v>
      </c>
      <c r="N384" s="19">
        <v>1059</v>
      </c>
      <c r="O384" s="19">
        <v>1083</v>
      </c>
      <c r="P384" s="19">
        <v>1122</v>
      </c>
      <c r="Q384" s="19">
        <v>1071</v>
      </c>
      <c r="R384" s="19">
        <v>1106</v>
      </c>
      <c r="S384" s="19">
        <v>1064</v>
      </c>
      <c r="T384" s="19">
        <v>1120</v>
      </c>
      <c r="U384" s="19">
        <v>1165</v>
      </c>
      <c r="V384" s="19">
        <v>1170</v>
      </c>
      <c r="W384" s="19">
        <v>1192</v>
      </c>
      <c r="X384" s="19">
        <v>1178</v>
      </c>
      <c r="Y384" s="19">
        <v>1144</v>
      </c>
      <c r="Z384" s="19">
        <v>1081</v>
      </c>
      <c r="AA384" s="19">
        <v>1095</v>
      </c>
      <c r="AB384" s="19">
        <v>1099</v>
      </c>
      <c r="AC384" s="19">
        <v>1068</v>
      </c>
      <c r="AD384" s="19">
        <v>983</v>
      </c>
      <c r="AE384" s="19">
        <v>969</v>
      </c>
      <c r="AF384" s="19">
        <v>934</v>
      </c>
      <c r="AG384" s="19">
        <v>980</v>
      </c>
      <c r="AH384" s="19">
        <v>1042</v>
      </c>
      <c r="AI384" s="19">
        <v>1024</v>
      </c>
      <c r="AJ384" s="19">
        <v>1031</v>
      </c>
      <c r="AK384" s="19">
        <v>1046</v>
      </c>
      <c r="AL384" s="19">
        <v>1027</v>
      </c>
      <c r="AM384" s="19">
        <v>1087</v>
      </c>
      <c r="AN384" s="19">
        <v>1188</v>
      </c>
      <c r="AO384" s="19">
        <v>1206</v>
      </c>
      <c r="AP384" s="19">
        <v>1218</v>
      </c>
      <c r="AQ384" s="19">
        <v>1388</v>
      </c>
      <c r="AR384" s="19">
        <v>1674</v>
      </c>
      <c r="AS384" s="19">
        <v>1927</v>
      </c>
      <c r="AT384" s="19">
        <v>2183</v>
      </c>
      <c r="AU384" s="19">
        <v>2280</v>
      </c>
      <c r="AV384" s="19">
        <v>2379</v>
      </c>
      <c r="AW384" s="19">
        <v>2367</v>
      </c>
      <c r="AX384" s="19">
        <v>2309</v>
      </c>
      <c r="AY384" s="19">
        <v>2331</v>
      </c>
      <c r="AZ384" s="19">
        <v>2315</v>
      </c>
      <c r="BA384" s="19">
        <v>2284</v>
      </c>
      <c r="BB384" s="19">
        <v>2183</v>
      </c>
      <c r="BC384" s="19">
        <v>2124</v>
      </c>
      <c r="BD384" s="19">
        <v>2075</v>
      </c>
      <c r="BE384" s="19">
        <v>2174</v>
      </c>
      <c r="BF384" s="19">
        <v>2116</v>
      </c>
      <c r="BG384" s="19">
        <v>2051</v>
      </c>
      <c r="BH384" s="19">
        <v>2042</v>
      </c>
      <c r="BI384" s="19">
        <v>2022</v>
      </c>
      <c r="BJ384" s="19">
        <v>1893</v>
      </c>
      <c r="BK384" s="19">
        <v>1931</v>
      </c>
      <c r="BL384" s="19">
        <v>1981</v>
      </c>
      <c r="BM384" s="19">
        <v>1903</v>
      </c>
      <c r="BN384" s="19">
        <v>1805</v>
      </c>
      <c r="BO384" s="19">
        <v>1787</v>
      </c>
      <c r="BP384" s="19">
        <v>1811</v>
      </c>
      <c r="BQ384" s="19">
        <v>1911</v>
      </c>
      <c r="BR384" s="19">
        <v>1968</v>
      </c>
      <c r="BS384" s="19">
        <v>2043</v>
      </c>
      <c r="BT384" s="19">
        <v>2089</v>
      </c>
      <c r="BU384" s="19">
        <v>2074</v>
      </c>
      <c r="BV384" s="19">
        <v>2085</v>
      </c>
      <c r="BW384" s="19">
        <v>2095</v>
      </c>
      <c r="BX384" s="19">
        <v>2110</v>
      </c>
      <c r="BY384" s="19">
        <v>2128</v>
      </c>
      <c r="BZ384" s="19">
        <v>2062</v>
      </c>
      <c r="CA384" s="19">
        <v>2024</v>
      </c>
      <c r="CB384" s="19">
        <v>2052</v>
      </c>
      <c r="CC384" s="19">
        <v>2144</v>
      </c>
      <c r="CD384" s="19">
        <v>2242</v>
      </c>
      <c r="CE384" s="19">
        <v>2239</v>
      </c>
      <c r="CF384" s="19">
        <v>2126</v>
      </c>
      <c r="CG384" s="19">
        <v>2145</v>
      </c>
      <c r="CH384" s="49">
        <v>2134</v>
      </c>
      <c r="CI384" s="49">
        <v>2189</v>
      </c>
      <c r="CJ384" s="49">
        <v>2179</v>
      </c>
      <c r="CK384" s="49">
        <v>2164</v>
      </c>
      <c r="CL384" s="49">
        <v>2118</v>
      </c>
      <c r="CM384" s="49">
        <v>2092</v>
      </c>
      <c r="CN384" s="49">
        <v>2039</v>
      </c>
      <c r="CO384" s="17" t="s">
        <v>428</v>
      </c>
      <c r="CT384" t="s">
        <v>429</v>
      </c>
      <c r="CV384" t="s">
        <v>428</v>
      </c>
      <c r="CX384">
        <v>38000</v>
      </c>
      <c r="CY384">
        <v>38500</v>
      </c>
      <c r="CZ384">
        <v>38100</v>
      </c>
      <c r="DA384">
        <v>38600</v>
      </c>
      <c r="DB384">
        <v>39700</v>
      </c>
      <c r="DC384">
        <v>39200</v>
      </c>
      <c r="DD384">
        <v>39300</v>
      </c>
      <c r="DE384">
        <v>38900</v>
      </c>
      <c r="DF384">
        <v>39600</v>
      </c>
      <c r="DG384">
        <v>39600</v>
      </c>
      <c r="DH384">
        <v>39500</v>
      </c>
      <c r="DI384">
        <v>38600</v>
      </c>
      <c r="DJ384">
        <v>38900</v>
      </c>
      <c r="DK384">
        <v>37700</v>
      </c>
      <c r="DL384">
        <v>37900</v>
      </c>
      <c r="DM384">
        <v>39200</v>
      </c>
      <c r="DN384">
        <v>39700</v>
      </c>
      <c r="DO384">
        <v>41000</v>
      </c>
      <c r="DP384">
        <v>40900</v>
      </c>
      <c r="DQ384">
        <v>39800</v>
      </c>
      <c r="DR384">
        <v>39600</v>
      </c>
      <c r="DS384">
        <v>39900</v>
      </c>
      <c r="DT384">
        <v>39700</v>
      </c>
      <c r="DU384">
        <v>40700</v>
      </c>
      <c r="DV384">
        <v>40500</v>
      </c>
      <c r="DW384">
        <v>38500</v>
      </c>
      <c r="DX384">
        <v>39100</v>
      </c>
      <c r="DY384" s="19"/>
      <c r="DZ384" s="19"/>
      <c r="EA384" s="19"/>
      <c r="EB384" s="19"/>
      <c r="ED384" s="31">
        <f t="shared" si="135"/>
        <v>2.7789473684210527E-2</v>
      </c>
      <c r="EE384" s="31">
        <f t="shared" si="136"/>
        <v>2.7506493506493507E-2</v>
      </c>
      <c r="EF384" s="31">
        <f t="shared" si="137"/>
        <v>2.8110236220472443E-2</v>
      </c>
      <c r="EG384" s="31">
        <f t="shared" si="138"/>
        <v>2.9015544041450778E-2</v>
      </c>
      <c r="EH384" s="31">
        <f t="shared" si="139"/>
        <v>3.0025188916876576E-2</v>
      </c>
      <c r="EI384" s="31">
        <f t="shared" si="140"/>
        <v>2.7576530612244899E-2</v>
      </c>
      <c r="EJ384" s="31">
        <f t="shared" si="141"/>
        <v>2.7175572519083969E-2</v>
      </c>
      <c r="EK384" s="31">
        <f t="shared" si="142"/>
        <v>2.4010282776349614E-2</v>
      </c>
      <c r="EL384" s="31">
        <f t="shared" si="143"/>
        <v>2.5858585858585859E-2</v>
      </c>
      <c r="EM384" s="31">
        <f t="shared" si="144"/>
        <v>2.5934343434343435E-2</v>
      </c>
      <c r="EN384" s="31">
        <f t="shared" si="145"/>
        <v>3.0531645569620253E-2</v>
      </c>
      <c r="EO384" s="31">
        <f t="shared" si="146"/>
        <v>4.3367875647668391E-2</v>
      </c>
      <c r="EP384" s="31">
        <f t="shared" si="147"/>
        <v>5.8611825192802058E-2</v>
      </c>
      <c r="EQ384" s="31">
        <f t="shared" si="148"/>
        <v>6.1246684350132627E-2</v>
      </c>
      <c r="ER384" s="31">
        <f t="shared" si="149"/>
        <v>6.0263852242744061E-2</v>
      </c>
      <c r="ES384" s="31">
        <f t="shared" si="150"/>
        <v>5.2933673469387758E-2</v>
      </c>
      <c r="ET384" s="31">
        <f t="shared" si="151"/>
        <v>5.1662468513853907E-2</v>
      </c>
      <c r="EU384" s="31">
        <f t="shared" si="152"/>
        <v>4.6170731707317073E-2</v>
      </c>
      <c r="EV384" s="31">
        <f t="shared" si="153"/>
        <v>4.6528117359413201E-2</v>
      </c>
      <c r="EW384" s="31">
        <f t="shared" si="154"/>
        <v>4.5502512562814068E-2</v>
      </c>
      <c r="EX384" s="31">
        <f t="shared" si="155"/>
        <v>5.159090909090909E-2</v>
      </c>
      <c r="EY384" s="31">
        <f t="shared" si="156"/>
        <v>5.2255639097744361E-2</v>
      </c>
      <c r="EZ384" s="31">
        <f t="shared" si="157"/>
        <v>5.3602015113350124E-2</v>
      </c>
      <c r="FA384" s="31">
        <f t="shared" si="158"/>
        <v>5.0417690417690418E-2</v>
      </c>
      <c r="FB384" s="50">
        <f t="shared" si="159"/>
        <v>5.5283950617283951E-2</v>
      </c>
      <c r="FC384" s="50">
        <f t="shared" si="160"/>
        <v>5.5428571428571431E-2</v>
      </c>
      <c r="FD384" s="50">
        <f t="shared" si="161"/>
        <v>5.534526854219949E-2</v>
      </c>
    </row>
    <row r="385" spans="1:160" ht="15" x14ac:dyDescent="0.25">
      <c r="A385" s="17" t="s">
        <v>429</v>
      </c>
      <c r="B385" s="19">
        <v>889</v>
      </c>
      <c r="C385" s="19">
        <v>931</v>
      </c>
      <c r="D385" s="19">
        <v>975</v>
      </c>
      <c r="E385" s="19">
        <v>940</v>
      </c>
      <c r="F385" s="19">
        <v>945</v>
      </c>
      <c r="G385" s="19">
        <v>895</v>
      </c>
      <c r="H385" s="19">
        <v>865</v>
      </c>
      <c r="I385" s="19">
        <v>888</v>
      </c>
      <c r="J385" s="19">
        <v>971</v>
      </c>
      <c r="K385" s="19">
        <v>1014</v>
      </c>
      <c r="L385" s="19">
        <v>1067</v>
      </c>
      <c r="M385" s="19">
        <v>1086</v>
      </c>
      <c r="N385" s="19">
        <v>1105</v>
      </c>
      <c r="O385" s="19">
        <v>1180</v>
      </c>
      <c r="P385" s="19">
        <v>1165</v>
      </c>
      <c r="Q385" s="19">
        <v>1113</v>
      </c>
      <c r="R385" s="19">
        <v>1028</v>
      </c>
      <c r="S385" s="19">
        <v>1016</v>
      </c>
      <c r="T385" s="19">
        <v>958</v>
      </c>
      <c r="U385" s="19">
        <v>1044</v>
      </c>
      <c r="V385" s="19">
        <v>1045</v>
      </c>
      <c r="W385" s="19">
        <v>965</v>
      </c>
      <c r="X385" s="19">
        <v>914</v>
      </c>
      <c r="Y385" s="19">
        <v>944</v>
      </c>
      <c r="Z385" s="19">
        <v>956</v>
      </c>
      <c r="AA385" s="19">
        <v>964</v>
      </c>
      <c r="AB385" s="19">
        <v>958</v>
      </c>
      <c r="AC385" s="19">
        <v>896</v>
      </c>
      <c r="AD385" s="19">
        <v>888</v>
      </c>
      <c r="AE385" s="19">
        <v>849</v>
      </c>
      <c r="AF385" s="19">
        <v>806</v>
      </c>
      <c r="AG385" s="19">
        <v>901</v>
      </c>
      <c r="AH385" s="19">
        <v>922</v>
      </c>
      <c r="AI385" s="19">
        <v>903</v>
      </c>
      <c r="AJ385" s="19">
        <v>917</v>
      </c>
      <c r="AK385" s="19">
        <v>912</v>
      </c>
      <c r="AL385" s="19">
        <v>883</v>
      </c>
      <c r="AM385" s="19">
        <v>945</v>
      </c>
      <c r="AN385" s="19">
        <v>1016</v>
      </c>
      <c r="AO385" s="19">
        <v>1033</v>
      </c>
      <c r="AP385" s="19">
        <v>1040</v>
      </c>
      <c r="AQ385" s="19">
        <v>1123</v>
      </c>
      <c r="AR385" s="19">
        <v>1297</v>
      </c>
      <c r="AS385" s="19">
        <v>1418</v>
      </c>
      <c r="AT385" s="19">
        <v>1668</v>
      </c>
      <c r="AU385" s="19">
        <v>1743</v>
      </c>
      <c r="AV385" s="19">
        <v>1834</v>
      </c>
      <c r="AW385" s="19">
        <v>1924</v>
      </c>
      <c r="AX385" s="19">
        <v>1938</v>
      </c>
      <c r="AY385" s="19">
        <v>1951</v>
      </c>
      <c r="AZ385" s="19">
        <v>1956</v>
      </c>
      <c r="BA385" s="19">
        <v>2019</v>
      </c>
      <c r="BB385" s="19">
        <v>1980</v>
      </c>
      <c r="BC385" s="19">
        <v>1953</v>
      </c>
      <c r="BD385" s="19">
        <v>1968</v>
      </c>
      <c r="BE385" s="19">
        <v>2096</v>
      </c>
      <c r="BF385" s="19">
        <v>2084</v>
      </c>
      <c r="BG385" s="19">
        <v>2011</v>
      </c>
      <c r="BH385" s="19">
        <v>2040</v>
      </c>
      <c r="BI385" s="19">
        <v>1938</v>
      </c>
      <c r="BJ385" s="19">
        <v>1861</v>
      </c>
      <c r="BK385" s="19">
        <v>1836</v>
      </c>
      <c r="BL385" s="19">
        <v>1802</v>
      </c>
      <c r="BM385" s="19">
        <v>1708</v>
      </c>
      <c r="BN385" s="19">
        <v>1646</v>
      </c>
      <c r="BO385" s="19">
        <v>1639</v>
      </c>
      <c r="BP385" s="19">
        <v>1634</v>
      </c>
      <c r="BQ385" s="19">
        <v>1716</v>
      </c>
      <c r="BR385" s="19">
        <v>1762</v>
      </c>
      <c r="BS385" s="19">
        <v>1763</v>
      </c>
      <c r="BT385" s="19">
        <v>1745</v>
      </c>
      <c r="BU385" s="19">
        <v>1716</v>
      </c>
      <c r="BV385" s="19">
        <v>1723</v>
      </c>
      <c r="BW385" s="19">
        <v>1840</v>
      </c>
      <c r="BX385" s="19">
        <v>1838</v>
      </c>
      <c r="BY385" s="19">
        <v>1867</v>
      </c>
      <c r="BZ385" s="19">
        <v>1810</v>
      </c>
      <c r="CA385" s="19">
        <v>1805</v>
      </c>
      <c r="CB385" s="19">
        <v>1846</v>
      </c>
      <c r="CC385" s="19">
        <v>1919</v>
      </c>
      <c r="CD385" s="19">
        <v>2050</v>
      </c>
      <c r="CE385" s="19">
        <v>1955</v>
      </c>
      <c r="CF385" s="19">
        <v>1878</v>
      </c>
      <c r="CG385" s="19">
        <v>1808</v>
      </c>
      <c r="CH385" s="49">
        <v>1733</v>
      </c>
      <c r="CI385" s="49">
        <v>1755</v>
      </c>
      <c r="CJ385" s="49">
        <v>1734</v>
      </c>
      <c r="CK385" s="49">
        <v>1762</v>
      </c>
      <c r="CL385" s="49">
        <v>1752</v>
      </c>
      <c r="CM385" s="49">
        <v>1708</v>
      </c>
      <c r="CN385" s="49">
        <v>1636</v>
      </c>
      <c r="CO385" s="17" t="s">
        <v>429</v>
      </c>
      <c r="CT385" t="s">
        <v>430</v>
      </c>
      <c r="CV385" t="s">
        <v>429</v>
      </c>
      <c r="CX385">
        <v>55100</v>
      </c>
      <c r="CY385">
        <v>56800</v>
      </c>
      <c r="CZ385">
        <v>56400</v>
      </c>
      <c r="DA385">
        <v>55300</v>
      </c>
      <c r="DB385">
        <v>53400</v>
      </c>
      <c r="DC385">
        <v>53200</v>
      </c>
      <c r="DD385">
        <v>53200</v>
      </c>
      <c r="DE385">
        <v>51300</v>
      </c>
      <c r="DF385">
        <v>54000</v>
      </c>
      <c r="DG385">
        <v>55400</v>
      </c>
      <c r="DH385">
        <v>54500</v>
      </c>
      <c r="DI385">
        <v>58400</v>
      </c>
      <c r="DJ385">
        <v>59200</v>
      </c>
      <c r="DK385">
        <v>58400</v>
      </c>
      <c r="DL385">
        <v>59900</v>
      </c>
      <c r="DM385">
        <v>59300</v>
      </c>
      <c r="DN385">
        <v>59300</v>
      </c>
      <c r="DO385">
        <v>59800</v>
      </c>
      <c r="DP385">
        <v>60000</v>
      </c>
      <c r="DQ385">
        <v>58800</v>
      </c>
      <c r="DR385">
        <v>55500</v>
      </c>
      <c r="DS385">
        <v>55200</v>
      </c>
      <c r="DT385">
        <v>56000</v>
      </c>
      <c r="DU385">
        <v>57400</v>
      </c>
      <c r="DV385">
        <v>59600</v>
      </c>
      <c r="DW385">
        <v>59600</v>
      </c>
      <c r="DX385">
        <v>58600</v>
      </c>
      <c r="DY385" s="19"/>
      <c r="DZ385" s="19"/>
      <c r="EA385" s="19"/>
      <c r="EB385" s="19"/>
      <c r="ED385" s="31">
        <f t="shared" si="135"/>
        <v>1.8402903811252268E-2</v>
      </c>
      <c r="EE385" s="31">
        <f t="shared" si="136"/>
        <v>1.9454225352112674E-2</v>
      </c>
      <c r="EF385" s="31">
        <f t="shared" si="137"/>
        <v>1.9734042553191489E-2</v>
      </c>
      <c r="EG385" s="31">
        <f t="shared" si="138"/>
        <v>1.732368896925859E-2</v>
      </c>
      <c r="EH385" s="31">
        <f t="shared" si="139"/>
        <v>1.8071161048689138E-2</v>
      </c>
      <c r="EI385" s="31">
        <f t="shared" si="140"/>
        <v>1.7969924812030077E-2</v>
      </c>
      <c r="EJ385" s="31">
        <f t="shared" si="141"/>
        <v>1.6842105263157894E-2</v>
      </c>
      <c r="EK385" s="31">
        <f t="shared" si="142"/>
        <v>1.5711500974658871E-2</v>
      </c>
      <c r="EL385" s="31">
        <f t="shared" si="143"/>
        <v>1.6722222222222222E-2</v>
      </c>
      <c r="EM385" s="31">
        <f t="shared" si="144"/>
        <v>1.5938628158844767E-2</v>
      </c>
      <c r="EN385" s="31">
        <f t="shared" si="145"/>
        <v>1.8954128440366973E-2</v>
      </c>
      <c r="EO385" s="31">
        <f t="shared" si="146"/>
        <v>2.2208904109589041E-2</v>
      </c>
      <c r="EP385" s="31">
        <f t="shared" si="147"/>
        <v>2.9442567567567569E-2</v>
      </c>
      <c r="EQ385" s="31">
        <f t="shared" si="148"/>
        <v>3.3184931506849313E-2</v>
      </c>
      <c r="ER385" s="31">
        <f t="shared" si="149"/>
        <v>3.370617696160267E-2</v>
      </c>
      <c r="ES385" s="31">
        <f t="shared" si="150"/>
        <v>3.3187183811129846E-2</v>
      </c>
      <c r="ET385" s="31">
        <f t="shared" si="151"/>
        <v>3.3912310286677912E-2</v>
      </c>
      <c r="EU385" s="31">
        <f t="shared" si="152"/>
        <v>3.1120401337792643E-2</v>
      </c>
      <c r="EV385" s="31">
        <f t="shared" si="153"/>
        <v>2.8466666666666668E-2</v>
      </c>
      <c r="EW385" s="31">
        <f t="shared" si="154"/>
        <v>2.7789115646258505E-2</v>
      </c>
      <c r="EX385" s="31">
        <f t="shared" si="155"/>
        <v>3.1765765765765765E-2</v>
      </c>
      <c r="EY385" s="31">
        <f t="shared" si="156"/>
        <v>3.121376811594203E-2</v>
      </c>
      <c r="EZ385" s="31">
        <f t="shared" si="157"/>
        <v>3.3339285714285717E-2</v>
      </c>
      <c r="FA385" s="31">
        <f t="shared" si="158"/>
        <v>3.2160278745644602E-2</v>
      </c>
      <c r="FB385" s="50">
        <f t="shared" si="159"/>
        <v>3.2802013422818792E-2</v>
      </c>
      <c r="FC385" s="50">
        <f t="shared" si="160"/>
        <v>2.9077181208053693E-2</v>
      </c>
      <c r="FD385" s="50">
        <f t="shared" si="161"/>
        <v>3.0068259385665531E-2</v>
      </c>
    </row>
    <row r="386" spans="1:160" ht="15" x14ac:dyDescent="0.25">
      <c r="A386" s="17" t="s">
        <v>430</v>
      </c>
      <c r="B386" s="19">
        <v>678</v>
      </c>
      <c r="C386" s="19">
        <v>645</v>
      </c>
      <c r="D386" s="19">
        <v>639</v>
      </c>
      <c r="E386" s="19">
        <v>655</v>
      </c>
      <c r="F386" s="19">
        <v>781</v>
      </c>
      <c r="G386" s="19">
        <v>854</v>
      </c>
      <c r="H386" s="19">
        <v>913</v>
      </c>
      <c r="I386" s="19">
        <v>1002</v>
      </c>
      <c r="J386" s="19">
        <v>1054</v>
      </c>
      <c r="K386" s="19">
        <v>1084</v>
      </c>
      <c r="L386" s="19">
        <v>1017</v>
      </c>
      <c r="M386" s="19">
        <v>1026</v>
      </c>
      <c r="N386" s="19">
        <v>1099</v>
      </c>
      <c r="O386" s="19">
        <v>1078</v>
      </c>
      <c r="P386" s="19">
        <v>947</v>
      </c>
      <c r="Q386" s="19">
        <v>1051</v>
      </c>
      <c r="R386" s="19">
        <v>1043</v>
      </c>
      <c r="S386" s="19">
        <v>986</v>
      </c>
      <c r="T386" s="19">
        <v>995</v>
      </c>
      <c r="U386" s="19">
        <v>969</v>
      </c>
      <c r="V386" s="19">
        <v>960</v>
      </c>
      <c r="W386" s="19">
        <v>954</v>
      </c>
      <c r="X386" s="19">
        <v>876</v>
      </c>
      <c r="Y386" s="19">
        <v>865</v>
      </c>
      <c r="Z386" s="19">
        <v>836</v>
      </c>
      <c r="AA386" s="19">
        <v>857</v>
      </c>
      <c r="AB386" s="19">
        <v>850</v>
      </c>
      <c r="AC386" s="19">
        <v>849</v>
      </c>
      <c r="AD386" s="19">
        <v>796</v>
      </c>
      <c r="AE386" s="19">
        <v>808</v>
      </c>
      <c r="AF386" s="19">
        <v>766</v>
      </c>
      <c r="AG386" s="19">
        <v>777</v>
      </c>
      <c r="AH386" s="19">
        <v>795</v>
      </c>
      <c r="AI386" s="19">
        <v>824</v>
      </c>
      <c r="AJ386" s="19">
        <v>813</v>
      </c>
      <c r="AK386" s="19">
        <v>770</v>
      </c>
      <c r="AL386" s="19">
        <v>801</v>
      </c>
      <c r="AM386" s="19">
        <v>847</v>
      </c>
      <c r="AN386" s="19">
        <v>933</v>
      </c>
      <c r="AO386" s="19">
        <v>978</v>
      </c>
      <c r="AP386" s="19">
        <v>987</v>
      </c>
      <c r="AQ386" s="19">
        <v>1102</v>
      </c>
      <c r="AR386" s="19">
        <v>1314</v>
      </c>
      <c r="AS386" s="19">
        <v>1531</v>
      </c>
      <c r="AT386" s="19">
        <v>2042</v>
      </c>
      <c r="AU386" s="19">
        <v>2305</v>
      </c>
      <c r="AV386" s="19">
        <v>2419</v>
      </c>
      <c r="AW386" s="19">
        <v>2402</v>
      </c>
      <c r="AX386" s="19">
        <v>2359</v>
      </c>
      <c r="AY386" s="19">
        <v>2454</v>
      </c>
      <c r="AZ386" s="19">
        <v>2469</v>
      </c>
      <c r="BA386" s="19">
        <v>2258</v>
      </c>
      <c r="BB386" s="19">
        <v>2288</v>
      </c>
      <c r="BC386" s="19">
        <v>2230</v>
      </c>
      <c r="BD386" s="19">
        <v>2134</v>
      </c>
      <c r="BE386" s="19">
        <v>2302</v>
      </c>
      <c r="BF386" s="19">
        <v>2290</v>
      </c>
      <c r="BG386" s="19">
        <v>2197</v>
      </c>
      <c r="BH386" s="19">
        <v>2130</v>
      </c>
      <c r="BI386" s="19">
        <v>1997</v>
      </c>
      <c r="BJ386" s="19">
        <v>1936</v>
      </c>
      <c r="BK386" s="19">
        <v>1932</v>
      </c>
      <c r="BL386" s="19">
        <v>1954</v>
      </c>
      <c r="BM386" s="19">
        <v>1926</v>
      </c>
      <c r="BN386" s="19">
        <v>1811</v>
      </c>
      <c r="BO386" s="19">
        <v>1814</v>
      </c>
      <c r="BP386" s="19">
        <v>1761</v>
      </c>
      <c r="BQ386" s="19">
        <v>1849</v>
      </c>
      <c r="BR386" s="19">
        <v>1874</v>
      </c>
      <c r="BS386" s="19">
        <v>1836</v>
      </c>
      <c r="BT386" s="19">
        <v>1819</v>
      </c>
      <c r="BU386" s="19">
        <v>1795</v>
      </c>
      <c r="BV386" s="19">
        <v>1781</v>
      </c>
      <c r="BW386" s="19">
        <v>1803</v>
      </c>
      <c r="BX386" s="19">
        <v>1838</v>
      </c>
      <c r="BY386" s="19">
        <v>1810</v>
      </c>
      <c r="BZ386" s="19">
        <v>1741</v>
      </c>
      <c r="CA386" s="19">
        <v>1730</v>
      </c>
      <c r="CB386" s="19">
        <v>1687</v>
      </c>
      <c r="CC386" s="19">
        <v>1798</v>
      </c>
      <c r="CD386" s="19">
        <v>1859</v>
      </c>
      <c r="CE386" s="19">
        <v>1815</v>
      </c>
      <c r="CF386" s="19">
        <v>1784</v>
      </c>
      <c r="CG386" s="19">
        <v>1799</v>
      </c>
      <c r="CH386" s="49">
        <v>1745</v>
      </c>
      <c r="CI386" s="49">
        <v>1697</v>
      </c>
      <c r="CJ386" s="49">
        <v>1724</v>
      </c>
      <c r="CK386" s="49">
        <v>1669</v>
      </c>
      <c r="CL386" s="49">
        <v>1679</v>
      </c>
      <c r="CM386" s="49">
        <v>1684</v>
      </c>
      <c r="CN386" s="49">
        <v>1620</v>
      </c>
      <c r="CO386" s="17" t="s">
        <v>430</v>
      </c>
      <c r="CT386" t="s">
        <v>431</v>
      </c>
      <c r="CV386" t="s">
        <v>430</v>
      </c>
      <c r="CX386">
        <v>80300</v>
      </c>
      <c r="CY386">
        <v>79600</v>
      </c>
      <c r="CZ386">
        <v>80000</v>
      </c>
      <c r="DA386">
        <v>80200</v>
      </c>
      <c r="DB386">
        <v>79000</v>
      </c>
      <c r="DC386">
        <v>79900</v>
      </c>
      <c r="DD386">
        <v>80500</v>
      </c>
      <c r="DE386">
        <v>81700</v>
      </c>
      <c r="DF386">
        <v>82600</v>
      </c>
      <c r="DG386">
        <v>83200</v>
      </c>
      <c r="DH386">
        <v>84200</v>
      </c>
      <c r="DI386">
        <v>82900</v>
      </c>
      <c r="DJ386">
        <v>83000</v>
      </c>
      <c r="DK386">
        <v>82400</v>
      </c>
      <c r="DL386">
        <v>81400</v>
      </c>
      <c r="DM386">
        <v>81400</v>
      </c>
      <c r="DN386">
        <v>81000</v>
      </c>
      <c r="DO386">
        <v>81100</v>
      </c>
      <c r="DP386">
        <v>81800</v>
      </c>
      <c r="DQ386">
        <v>82300</v>
      </c>
      <c r="DR386">
        <v>80700</v>
      </c>
      <c r="DS386">
        <v>79800</v>
      </c>
      <c r="DT386">
        <v>79900</v>
      </c>
      <c r="DU386">
        <v>80300</v>
      </c>
      <c r="DV386">
        <v>81400</v>
      </c>
      <c r="DW386">
        <v>82500</v>
      </c>
      <c r="DX386">
        <v>82400</v>
      </c>
      <c r="DY386" s="19"/>
      <c r="DZ386" s="19"/>
      <c r="EA386" s="19"/>
      <c r="EB386" s="19"/>
      <c r="ED386" s="31">
        <f t="shared" si="135"/>
        <v>1.3499377334993774E-2</v>
      </c>
      <c r="EE386" s="31">
        <f t="shared" si="136"/>
        <v>1.3806532663316582E-2</v>
      </c>
      <c r="EF386" s="31">
        <f t="shared" si="137"/>
        <v>1.31375E-2</v>
      </c>
      <c r="EG386" s="31">
        <f t="shared" si="138"/>
        <v>1.2406483790523691E-2</v>
      </c>
      <c r="EH386" s="31">
        <f t="shared" si="139"/>
        <v>1.2075949367088607E-2</v>
      </c>
      <c r="EI386" s="31">
        <f t="shared" si="140"/>
        <v>1.0463078848560702E-2</v>
      </c>
      <c r="EJ386" s="31">
        <f t="shared" si="141"/>
        <v>1.0546583850931678E-2</v>
      </c>
      <c r="EK386" s="31">
        <f t="shared" si="142"/>
        <v>9.3757649938800494E-3</v>
      </c>
      <c r="EL386" s="31">
        <f t="shared" si="143"/>
        <v>9.9757869249394674E-3</v>
      </c>
      <c r="EM386" s="31">
        <f t="shared" si="144"/>
        <v>9.6274038461538463E-3</v>
      </c>
      <c r="EN386" s="31">
        <f t="shared" si="145"/>
        <v>1.1615201900237529E-2</v>
      </c>
      <c r="EO386" s="31">
        <f t="shared" si="146"/>
        <v>1.5850422195416165E-2</v>
      </c>
      <c r="EP386" s="31">
        <f t="shared" si="147"/>
        <v>2.7771084337349396E-2</v>
      </c>
      <c r="EQ386" s="31">
        <f t="shared" si="148"/>
        <v>2.8628640776699028E-2</v>
      </c>
      <c r="ER386" s="31">
        <f t="shared" si="149"/>
        <v>2.7739557739557739E-2</v>
      </c>
      <c r="ES386" s="31">
        <f t="shared" si="150"/>
        <v>2.6216216216216216E-2</v>
      </c>
      <c r="ET386" s="31">
        <f t="shared" si="151"/>
        <v>2.7123456790123457E-2</v>
      </c>
      <c r="EU386" s="31">
        <f t="shared" si="152"/>
        <v>2.3871763255240444E-2</v>
      </c>
      <c r="EV386" s="31">
        <f t="shared" si="153"/>
        <v>2.3545232273838632E-2</v>
      </c>
      <c r="EW386" s="31">
        <f t="shared" si="154"/>
        <v>2.1397326852976913E-2</v>
      </c>
      <c r="EX386" s="31">
        <f t="shared" si="155"/>
        <v>2.2750929368029738E-2</v>
      </c>
      <c r="EY386" s="31">
        <f t="shared" si="156"/>
        <v>2.2318295739348373E-2</v>
      </c>
      <c r="EZ386" s="31">
        <f t="shared" si="157"/>
        <v>2.2653316645807258E-2</v>
      </c>
      <c r="FA386" s="31">
        <f t="shared" si="158"/>
        <v>2.1008717310087174E-2</v>
      </c>
      <c r="FB386" s="50">
        <f t="shared" si="159"/>
        <v>2.2297297297297299E-2</v>
      </c>
      <c r="FC386" s="50">
        <f t="shared" si="160"/>
        <v>2.115151515151515E-2</v>
      </c>
      <c r="FD386" s="50">
        <f t="shared" si="161"/>
        <v>2.025485436893204E-2</v>
      </c>
    </row>
    <row r="387" spans="1:160" ht="15" x14ac:dyDescent="0.25">
      <c r="A387" s="17" t="s">
        <v>431</v>
      </c>
      <c r="B387" s="19">
        <v>219</v>
      </c>
      <c r="C387" s="19">
        <v>242</v>
      </c>
      <c r="D387" s="19">
        <v>240</v>
      </c>
      <c r="E387" s="19">
        <v>229</v>
      </c>
      <c r="F387" s="19">
        <v>239</v>
      </c>
      <c r="G387" s="19">
        <v>249</v>
      </c>
      <c r="H387" s="19">
        <v>274</v>
      </c>
      <c r="I387" s="19">
        <v>297</v>
      </c>
      <c r="J387" s="19">
        <v>280</v>
      </c>
      <c r="K387" s="19">
        <v>324</v>
      </c>
      <c r="L387" s="19">
        <v>327</v>
      </c>
      <c r="M387" s="19">
        <v>314</v>
      </c>
      <c r="N387" s="19">
        <v>308</v>
      </c>
      <c r="O387" s="19">
        <v>332</v>
      </c>
      <c r="P387" s="19">
        <v>318</v>
      </c>
      <c r="Q387" s="19">
        <v>309</v>
      </c>
      <c r="R387" s="19">
        <v>329</v>
      </c>
      <c r="S387" s="19">
        <v>352</v>
      </c>
      <c r="T387" s="19">
        <v>338</v>
      </c>
      <c r="U387" s="19">
        <v>372</v>
      </c>
      <c r="V387" s="19">
        <v>366</v>
      </c>
      <c r="W387" s="19">
        <v>346</v>
      </c>
      <c r="X387" s="19">
        <v>316</v>
      </c>
      <c r="Y387" s="19">
        <v>323</v>
      </c>
      <c r="Z387" s="19">
        <v>309</v>
      </c>
      <c r="AA387" s="19">
        <v>298</v>
      </c>
      <c r="AB387" s="19">
        <v>281</v>
      </c>
      <c r="AC387" s="19">
        <v>267</v>
      </c>
      <c r="AD387" s="19">
        <v>265</v>
      </c>
      <c r="AE387" s="19">
        <v>269</v>
      </c>
      <c r="AF387" s="19">
        <v>264</v>
      </c>
      <c r="AG387" s="19">
        <v>273</v>
      </c>
      <c r="AH387" s="19">
        <v>276</v>
      </c>
      <c r="AI387" s="19">
        <v>267</v>
      </c>
      <c r="AJ387" s="19">
        <v>253</v>
      </c>
      <c r="AK387" s="19">
        <v>234</v>
      </c>
      <c r="AL387" s="19">
        <v>260</v>
      </c>
      <c r="AM387" s="19">
        <v>284</v>
      </c>
      <c r="AN387" s="19">
        <v>340</v>
      </c>
      <c r="AO387" s="19">
        <v>325</v>
      </c>
      <c r="AP387" s="19">
        <v>344</v>
      </c>
      <c r="AQ387" s="19">
        <v>362</v>
      </c>
      <c r="AR387" s="19">
        <v>438</v>
      </c>
      <c r="AS387" s="19">
        <v>485</v>
      </c>
      <c r="AT387" s="19">
        <v>555</v>
      </c>
      <c r="AU387" s="19">
        <v>571</v>
      </c>
      <c r="AV387" s="19">
        <v>585</v>
      </c>
      <c r="AW387" s="19">
        <v>614</v>
      </c>
      <c r="AX387" s="19">
        <v>561</v>
      </c>
      <c r="AY387" s="19">
        <v>573</v>
      </c>
      <c r="AZ387" s="19">
        <v>594</v>
      </c>
      <c r="BA387" s="19">
        <v>554</v>
      </c>
      <c r="BB387" s="19">
        <v>529</v>
      </c>
      <c r="BC387" s="19">
        <v>559</v>
      </c>
      <c r="BD387" s="19">
        <v>541</v>
      </c>
      <c r="BE387" s="19">
        <v>573</v>
      </c>
      <c r="BF387" s="19">
        <v>613</v>
      </c>
      <c r="BG387" s="19">
        <v>595</v>
      </c>
      <c r="BH387" s="19">
        <v>559</v>
      </c>
      <c r="BI387" s="19">
        <v>530</v>
      </c>
      <c r="BJ387" s="19">
        <v>497</v>
      </c>
      <c r="BK387" s="19">
        <v>511</v>
      </c>
      <c r="BL387" s="19">
        <v>531</v>
      </c>
      <c r="BM387" s="19">
        <v>522</v>
      </c>
      <c r="BN387" s="19">
        <v>493</v>
      </c>
      <c r="BO387" s="19">
        <v>520</v>
      </c>
      <c r="BP387" s="19">
        <v>540</v>
      </c>
      <c r="BQ387" s="19">
        <v>574</v>
      </c>
      <c r="BR387" s="19">
        <v>710</v>
      </c>
      <c r="BS387" s="19">
        <v>731</v>
      </c>
      <c r="BT387" s="19">
        <v>685</v>
      </c>
      <c r="BU387" s="19">
        <v>629</v>
      </c>
      <c r="BV387" s="19">
        <v>615</v>
      </c>
      <c r="BW387" s="19">
        <v>663</v>
      </c>
      <c r="BX387" s="19">
        <v>668</v>
      </c>
      <c r="BY387" s="19">
        <v>670</v>
      </c>
      <c r="BZ387" s="19">
        <v>659</v>
      </c>
      <c r="CA387" s="19">
        <v>631</v>
      </c>
      <c r="CB387" s="19">
        <v>639</v>
      </c>
      <c r="CC387" s="19">
        <v>668</v>
      </c>
      <c r="CD387" s="19">
        <v>688</v>
      </c>
      <c r="CE387" s="19">
        <v>715</v>
      </c>
      <c r="CF387" s="19">
        <v>684</v>
      </c>
      <c r="CG387" s="19">
        <v>656</v>
      </c>
      <c r="CH387" s="49">
        <v>652</v>
      </c>
      <c r="CI387" s="49">
        <v>637</v>
      </c>
      <c r="CJ387" s="49">
        <v>643</v>
      </c>
      <c r="CK387" s="49">
        <v>619</v>
      </c>
      <c r="CL387" s="49">
        <v>607</v>
      </c>
      <c r="CM387" s="49">
        <v>592</v>
      </c>
      <c r="CN387" s="49">
        <v>584</v>
      </c>
      <c r="CO387" s="17" t="s">
        <v>431</v>
      </c>
      <c r="CT387" t="s">
        <v>432</v>
      </c>
      <c r="CV387" t="s">
        <v>431</v>
      </c>
      <c r="CX387">
        <v>24100</v>
      </c>
      <c r="CY387">
        <v>23700</v>
      </c>
      <c r="CZ387">
        <v>23500</v>
      </c>
      <c r="DA387">
        <v>23900</v>
      </c>
      <c r="DB387">
        <v>23100</v>
      </c>
      <c r="DC387">
        <v>24000</v>
      </c>
      <c r="DD387">
        <v>24900</v>
      </c>
      <c r="DE387">
        <v>24900</v>
      </c>
      <c r="DF387">
        <v>25400</v>
      </c>
      <c r="DG387">
        <v>27400</v>
      </c>
      <c r="DH387">
        <v>26200</v>
      </c>
      <c r="DI387">
        <v>25600</v>
      </c>
      <c r="DJ387">
        <v>26700</v>
      </c>
      <c r="DK387">
        <v>26100</v>
      </c>
      <c r="DL387">
        <v>25100</v>
      </c>
      <c r="DM387">
        <v>24600</v>
      </c>
      <c r="DN387">
        <v>23000</v>
      </c>
      <c r="DO387">
        <v>21900</v>
      </c>
      <c r="DP387">
        <v>23000</v>
      </c>
      <c r="DQ387">
        <v>21500</v>
      </c>
      <c r="DR387">
        <v>22000</v>
      </c>
      <c r="DS387">
        <v>21400</v>
      </c>
      <c r="DT387">
        <v>21400</v>
      </c>
      <c r="DU387">
        <v>22100</v>
      </c>
      <c r="DV387">
        <v>23800</v>
      </c>
      <c r="DW387">
        <v>24700</v>
      </c>
      <c r="DX387">
        <v>26400</v>
      </c>
      <c r="DY387" s="19"/>
      <c r="DZ387" s="19"/>
      <c r="EA387" s="19"/>
      <c r="EB387" s="19"/>
      <c r="ED387" s="31">
        <f t="shared" si="135"/>
        <v>1.3443983402489626E-2</v>
      </c>
      <c r="EE387" s="31">
        <f t="shared" si="136"/>
        <v>1.29957805907173E-2</v>
      </c>
      <c r="EF387" s="31">
        <f t="shared" si="137"/>
        <v>1.3148936170212766E-2</v>
      </c>
      <c r="EG387" s="31">
        <f t="shared" si="138"/>
        <v>1.4142259414225941E-2</v>
      </c>
      <c r="EH387" s="31">
        <f t="shared" si="139"/>
        <v>1.4978354978354978E-2</v>
      </c>
      <c r="EI387" s="31">
        <f t="shared" si="140"/>
        <v>1.2874999999999999E-2</v>
      </c>
      <c r="EJ387" s="31">
        <f t="shared" si="141"/>
        <v>1.0722891566265061E-2</v>
      </c>
      <c r="EK387" s="31">
        <f t="shared" si="142"/>
        <v>1.0602409638554217E-2</v>
      </c>
      <c r="EL387" s="31">
        <f t="shared" si="143"/>
        <v>1.0511811023622046E-2</v>
      </c>
      <c r="EM387" s="31">
        <f t="shared" si="144"/>
        <v>9.4890510948905105E-3</v>
      </c>
      <c r="EN387" s="31">
        <f t="shared" si="145"/>
        <v>1.2404580152671756E-2</v>
      </c>
      <c r="EO387" s="31">
        <f t="shared" si="146"/>
        <v>1.7109375E-2</v>
      </c>
      <c r="EP387" s="31">
        <f t="shared" si="147"/>
        <v>2.1385767790262172E-2</v>
      </c>
      <c r="EQ387" s="31">
        <f t="shared" si="148"/>
        <v>2.1494252873563217E-2</v>
      </c>
      <c r="ER387" s="31">
        <f t="shared" si="149"/>
        <v>2.2071713147410358E-2</v>
      </c>
      <c r="ES387" s="31">
        <f t="shared" si="150"/>
        <v>2.1991869918699187E-2</v>
      </c>
      <c r="ET387" s="31">
        <f t="shared" si="151"/>
        <v>2.5869565217391303E-2</v>
      </c>
      <c r="EU387" s="31">
        <f t="shared" si="152"/>
        <v>2.2694063926940639E-2</v>
      </c>
      <c r="EV387" s="31">
        <f t="shared" si="153"/>
        <v>2.2695652173913044E-2</v>
      </c>
      <c r="EW387" s="31">
        <f t="shared" si="154"/>
        <v>2.5116279069767444E-2</v>
      </c>
      <c r="EX387" s="31">
        <f t="shared" si="155"/>
        <v>3.322727272727273E-2</v>
      </c>
      <c r="EY387" s="31">
        <f t="shared" si="156"/>
        <v>2.8738317757009347E-2</v>
      </c>
      <c r="EZ387" s="31">
        <f t="shared" si="157"/>
        <v>3.1308411214953272E-2</v>
      </c>
      <c r="FA387" s="31">
        <f t="shared" si="158"/>
        <v>2.8914027149321266E-2</v>
      </c>
      <c r="FB387" s="50">
        <f t="shared" si="159"/>
        <v>3.004201680672269E-2</v>
      </c>
      <c r="FC387" s="50">
        <f t="shared" si="160"/>
        <v>2.6396761133603237E-2</v>
      </c>
      <c r="FD387" s="50">
        <f t="shared" si="161"/>
        <v>2.3446969696969695E-2</v>
      </c>
    </row>
    <row r="388" spans="1:160" ht="15" x14ac:dyDescent="0.25">
      <c r="A388" s="17" t="s">
        <v>432</v>
      </c>
      <c r="B388" s="19">
        <v>371</v>
      </c>
      <c r="C388" s="19">
        <v>358</v>
      </c>
      <c r="D388" s="19">
        <v>354</v>
      </c>
      <c r="E388" s="19">
        <v>346</v>
      </c>
      <c r="F388" s="19">
        <v>383</v>
      </c>
      <c r="G388" s="19">
        <v>436</v>
      </c>
      <c r="H388" s="19">
        <v>461</v>
      </c>
      <c r="I388" s="19">
        <v>516</v>
      </c>
      <c r="J388" s="19">
        <v>553</v>
      </c>
      <c r="K388" s="19">
        <v>557</v>
      </c>
      <c r="L388" s="19">
        <v>513</v>
      </c>
      <c r="M388" s="19">
        <v>490</v>
      </c>
      <c r="N388" s="19">
        <v>490</v>
      </c>
      <c r="O388" s="19">
        <v>468</v>
      </c>
      <c r="P388" s="19">
        <v>465</v>
      </c>
      <c r="Q388" s="19">
        <v>475</v>
      </c>
      <c r="R388" s="19">
        <v>485</v>
      </c>
      <c r="S388" s="19">
        <v>529</v>
      </c>
      <c r="T388" s="19">
        <v>535</v>
      </c>
      <c r="U388" s="19">
        <v>578</v>
      </c>
      <c r="V388" s="19">
        <v>574</v>
      </c>
      <c r="W388" s="19">
        <v>547</v>
      </c>
      <c r="X388" s="19">
        <v>499</v>
      </c>
      <c r="Y388" s="19">
        <v>425</v>
      </c>
      <c r="Z388" s="19">
        <v>361</v>
      </c>
      <c r="AA388" s="19">
        <v>360</v>
      </c>
      <c r="AB388" s="19">
        <v>362</v>
      </c>
      <c r="AC388" s="19">
        <v>345</v>
      </c>
      <c r="AD388" s="19">
        <v>351</v>
      </c>
      <c r="AE388" s="19">
        <v>350</v>
      </c>
      <c r="AF388" s="19">
        <v>366</v>
      </c>
      <c r="AG388" s="19">
        <v>413</v>
      </c>
      <c r="AH388" s="19">
        <v>405</v>
      </c>
      <c r="AI388" s="19">
        <v>383</v>
      </c>
      <c r="AJ388" s="19">
        <v>353</v>
      </c>
      <c r="AK388" s="19">
        <v>314</v>
      </c>
      <c r="AL388" s="19">
        <v>310</v>
      </c>
      <c r="AM388" s="19">
        <v>361</v>
      </c>
      <c r="AN388" s="19">
        <v>406</v>
      </c>
      <c r="AO388" s="19">
        <v>437</v>
      </c>
      <c r="AP388" s="19">
        <v>483</v>
      </c>
      <c r="AQ388" s="19">
        <v>581</v>
      </c>
      <c r="AR388" s="19">
        <v>643</v>
      </c>
      <c r="AS388" s="19">
        <v>736</v>
      </c>
      <c r="AT388" s="19">
        <v>907</v>
      </c>
      <c r="AU388" s="19">
        <v>942</v>
      </c>
      <c r="AV388" s="19">
        <v>880</v>
      </c>
      <c r="AW388" s="19">
        <v>822</v>
      </c>
      <c r="AX388" s="19">
        <v>807</v>
      </c>
      <c r="AY388" s="19">
        <v>783</v>
      </c>
      <c r="AZ388" s="19">
        <v>809</v>
      </c>
      <c r="BA388" s="19">
        <v>780</v>
      </c>
      <c r="BB388" s="19">
        <v>794</v>
      </c>
      <c r="BC388" s="19">
        <v>821</v>
      </c>
      <c r="BD388" s="19">
        <v>887</v>
      </c>
      <c r="BE388" s="19">
        <v>980</v>
      </c>
      <c r="BF388" s="19">
        <v>985</v>
      </c>
      <c r="BG388" s="19">
        <v>911</v>
      </c>
      <c r="BH388" s="19">
        <v>804</v>
      </c>
      <c r="BI388" s="19">
        <v>738</v>
      </c>
      <c r="BJ388" s="19">
        <v>659</v>
      </c>
      <c r="BK388" s="19">
        <v>663</v>
      </c>
      <c r="BL388" s="19">
        <v>674</v>
      </c>
      <c r="BM388" s="19">
        <v>677</v>
      </c>
      <c r="BN388" s="19">
        <v>683</v>
      </c>
      <c r="BO388" s="19">
        <v>704</v>
      </c>
      <c r="BP388" s="19">
        <v>775</v>
      </c>
      <c r="BQ388" s="19">
        <v>812</v>
      </c>
      <c r="BR388" s="19">
        <v>828</v>
      </c>
      <c r="BS388" s="19">
        <v>810</v>
      </c>
      <c r="BT388" s="19">
        <v>709</v>
      </c>
      <c r="BU388" s="19">
        <v>712</v>
      </c>
      <c r="BV388" s="19">
        <v>675</v>
      </c>
      <c r="BW388" s="19">
        <v>673</v>
      </c>
      <c r="BX388" s="19">
        <v>712</v>
      </c>
      <c r="BY388" s="19">
        <v>728</v>
      </c>
      <c r="BZ388" s="19">
        <v>729</v>
      </c>
      <c r="CA388" s="19">
        <v>761</v>
      </c>
      <c r="CB388" s="19">
        <v>803</v>
      </c>
      <c r="CC388" s="19">
        <v>876</v>
      </c>
      <c r="CD388" s="19">
        <v>879</v>
      </c>
      <c r="CE388" s="19">
        <v>837</v>
      </c>
      <c r="CF388" s="19">
        <v>755</v>
      </c>
      <c r="CG388" s="19">
        <v>714</v>
      </c>
      <c r="CH388" s="49">
        <v>661</v>
      </c>
      <c r="CI388" s="49">
        <v>667</v>
      </c>
      <c r="CJ388" s="49">
        <v>639</v>
      </c>
      <c r="CK388" s="49">
        <v>640</v>
      </c>
      <c r="CL388" s="49">
        <v>669</v>
      </c>
      <c r="CM388" s="49">
        <v>700</v>
      </c>
      <c r="CN388" s="49">
        <v>737</v>
      </c>
      <c r="CO388" s="17" t="s">
        <v>432</v>
      </c>
      <c r="CT388" t="s">
        <v>433</v>
      </c>
      <c r="CV388" t="s">
        <v>432</v>
      </c>
      <c r="CX388">
        <v>41300</v>
      </c>
      <c r="CY388">
        <v>42000</v>
      </c>
      <c r="CZ388">
        <v>42400</v>
      </c>
      <c r="DA388">
        <v>42300</v>
      </c>
      <c r="DB388">
        <v>42600</v>
      </c>
      <c r="DC388">
        <v>43400</v>
      </c>
      <c r="DD388">
        <v>44100</v>
      </c>
      <c r="DE388">
        <v>43400</v>
      </c>
      <c r="DF388">
        <v>43500</v>
      </c>
      <c r="DG388">
        <v>43900</v>
      </c>
      <c r="DH388">
        <v>42700</v>
      </c>
      <c r="DI388">
        <v>42700</v>
      </c>
      <c r="DJ388">
        <v>42300</v>
      </c>
      <c r="DK388">
        <v>41900</v>
      </c>
      <c r="DL388">
        <v>42300</v>
      </c>
      <c r="DM388">
        <v>42500</v>
      </c>
      <c r="DN388">
        <v>41300</v>
      </c>
      <c r="DO388">
        <v>40500</v>
      </c>
      <c r="DP388">
        <v>39600</v>
      </c>
      <c r="DQ388">
        <v>39100</v>
      </c>
      <c r="DR388">
        <v>41000</v>
      </c>
      <c r="DS388">
        <v>41100</v>
      </c>
      <c r="DT388">
        <v>41300</v>
      </c>
      <c r="DU388">
        <v>41200</v>
      </c>
      <c r="DV388">
        <v>42200</v>
      </c>
      <c r="DW388">
        <v>40800</v>
      </c>
      <c r="DX388">
        <v>42800</v>
      </c>
      <c r="DY388" s="19"/>
      <c r="DZ388" s="19"/>
      <c r="EA388" s="19"/>
      <c r="EB388" s="19"/>
      <c r="ED388" s="31">
        <f t="shared" si="135"/>
        <v>1.3486682808716706E-2</v>
      </c>
      <c r="EE388" s="31">
        <f t="shared" si="136"/>
        <v>1.1666666666666667E-2</v>
      </c>
      <c r="EF388" s="31">
        <f t="shared" si="137"/>
        <v>1.1202830188679245E-2</v>
      </c>
      <c r="EG388" s="31">
        <f t="shared" si="138"/>
        <v>1.2647754137115838E-2</v>
      </c>
      <c r="EH388" s="31">
        <f t="shared" si="139"/>
        <v>1.284037558685446E-2</v>
      </c>
      <c r="EI388" s="31">
        <f t="shared" si="140"/>
        <v>8.317972350230414E-3</v>
      </c>
      <c r="EJ388" s="31">
        <f t="shared" si="141"/>
        <v>7.823129251700681E-3</v>
      </c>
      <c r="EK388" s="31">
        <f t="shared" si="142"/>
        <v>8.4331797235023039E-3</v>
      </c>
      <c r="EL388" s="31">
        <f t="shared" si="143"/>
        <v>8.8045977011494258E-3</v>
      </c>
      <c r="EM388" s="31">
        <f t="shared" si="144"/>
        <v>7.0615034168564923E-3</v>
      </c>
      <c r="EN388" s="31">
        <f t="shared" si="145"/>
        <v>1.0234192037470726E-2</v>
      </c>
      <c r="EO388" s="31">
        <f t="shared" si="146"/>
        <v>1.5058548009367682E-2</v>
      </c>
      <c r="EP388" s="31">
        <f t="shared" si="147"/>
        <v>2.226950354609929E-2</v>
      </c>
      <c r="EQ388" s="31">
        <f t="shared" si="148"/>
        <v>1.9260143198090694E-2</v>
      </c>
      <c r="ER388" s="31">
        <f t="shared" si="149"/>
        <v>1.8439716312056736E-2</v>
      </c>
      <c r="ES388" s="31">
        <f t="shared" si="150"/>
        <v>2.0870588235294116E-2</v>
      </c>
      <c r="ET388" s="31">
        <f t="shared" si="151"/>
        <v>2.2058111380145278E-2</v>
      </c>
      <c r="EU388" s="31">
        <f t="shared" si="152"/>
        <v>1.6271604938271605E-2</v>
      </c>
      <c r="EV388" s="31">
        <f t="shared" si="153"/>
        <v>1.7095959595959595E-2</v>
      </c>
      <c r="EW388" s="31">
        <f t="shared" si="154"/>
        <v>1.9820971867007674E-2</v>
      </c>
      <c r="EX388" s="31">
        <f t="shared" si="155"/>
        <v>1.975609756097561E-2</v>
      </c>
      <c r="EY388" s="31">
        <f t="shared" si="156"/>
        <v>1.6423357664233577E-2</v>
      </c>
      <c r="EZ388" s="31">
        <f t="shared" si="157"/>
        <v>1.7627118644067796E-2</v>
      </c>
      <c r="FA388" s="31">
        <f t="shared" si="158"/>
        <v>1.9490291262135924E-2</v>
      </c>
      <c r="FB388" s="50">
        <f t="shared" si="159"/>
        <v>1.9834123222748815E-2</v>
      </c>
      <c r="FC388" s="50">
        <f t="shared" si="160"/>
        <v>1.6200980392156863E-2</v>
      </c>
      <c r="FD388" s="50">
        <f t="shared" si="161"/>
        <v>1.4953271028037384E-2</v>
      </c>
    </row>
    <row r="389" spans="1:160" ht="15" x14ac:dyDescent="0.25">
      <c r="A389" s="17" t="s">
        <v>433</v>
      </c>
      <c r="B389" s="19">
        <v>2296</v>
      </c>
      <c r="C389" s="19">
        <v>2305</v>
      </c>
      <c r="D389" s="19">
        <v>2308</v>
      </c>
      <c r="E389" s="19">
        <v>2138</v>
      </c>
      <c r="F389" s="19">
        <v>2182</v>
      </c>
      <c r="G389" s="19">
        <v>2233</v>
      </c>
      <c r="H389" s="19">
        <v>2367</v>
      </c>
      <c r="I389" s="19">
        <v>2687</v>
      </c>
      <c r="J389" s="19">
        <v>2764</v>
      </c>
      <c r="K389" s="19">
        <v>2720</v>
      </c>
      <c r="L389" s="19">
        <v>2618</v>
      </c>
      <c r="M389" s="19">
        <v>2545</v>
      </c>
      <c r="N389" s="19">
        <v>2441</v>
      </c>
      <c r="O389" s="19">
        <v>2507</v>
      </c>
      <c r="P389" s="19">
        <v>2464</v>
      </c>
      <c r="Q389" s="19">
        <v>2314</v>
      </c>
      <c r="R389" s="19">
        <v>2359</v>
      </c>
      <c r="S389" s="19">
        <v>2426</v>
      </c>
      <c r="T389" s="19">
        <v>2354</v>
      </c>
      <c r="U389" s="19">
        <v>2624</v>
      </c>
      <c r="V389" s="19">
        <v>2626</v>
      </c>
      <c r="W389" s="19">
        <v>2548</v>
      </c>
      <c r="X389" s="19">
        <v>2442</v>
      </c>
      <c r="Y389" s="19">
        <v>2314</v>
      </c>
      <c r="Z389" s="19">
        <v>2238</v>
      </c>
      <c r="AA389" s="19">
        <v>2159</v>
      </c>
      <c r="AB389" s="19">
        <v>2121</v>
      </c>
      <c r="AC389" s="19">
        <v>1896</v>
      </c>
      <c r="AD389" s="19">
        <v>1819</v>
      </c>
      <c r="AE389" s="19">
        <v>1856</v>
      </c>
      <c r="AF389" s="19">
        <v>1932</v>
      </c>
      <c r="AG389" s="19">
        <v>2150</v>
      </c>
      <c r="AH389" s="19">
        <v>2050</v>
      </c>
      <c r="AI389" s="19">
        <v>2025</v>
      </c>
      <c r="AJ389" s="19">
        <v>2077</v>
      </c>
      <c r="AK389" s="19">
        <v>1980</v>
      </c>
      <c r="AL389" s="19">
        <v>2035</v>
      </c>
      <c r="AM389" s="19">
        <v>2216</v>
      </c>
      <c r="AN389" s="19">
        <v>2280</v>
      </c>
      <c r="AO389" s="19">
        <v>2293</v>
      </c>
      <c r="AP389" s="19">
        <v>2353</v>
      </c>
      <c r="AQ389" s="19">
        <v>2607</v>
      </c>
      <c r="AR389" s="19">
        <v>2821</v>
      </c>
      <c r="AS389" s="19">
        <v>3068</v>
      </c>
      <c r="AT389" s="19">
        <v>3271</v>
      </c>
      <c r="AU389" s="19">
        <v>3370</v>
      </c>
      <c r="AV389" s="19">
        <v>3386</v>
      </c>
      <c r="AW389" s="19">
        <v>3365</v>
      </c>
      <c r="AX389" s="19">
        <v>3327</v>
      </c>
      <c r="AY389" s="19">
        <v>3411</v>
      </c>
      <c r="AZ389" s="19">
        <v>3438</v>
      </c>
      <c r="BA389" s="19">
        <v>3175</v>
      </c>
      <c r="BB389" s="19">
        <v>3230</v>
      </c>
      <c r="BC389" s="19">
        <v>3336</v>
      </c>
      <c r="BD389" s="19">
        <v>3391</v>
      </c>
      <c r="BE389" s="19">
        <v>3665</v>
      </c>
      <c r="BF389" s="19">
        <v>3657</v>
      </c>
      <c r="BG389" s="19">
        <v>3504</v>
      </c>
      <c r="BH389" s="19">
        <v>3349</v>
      </c>
      <c r="BI389" s="19">
        <v>3250</v>
      </c>
      <c r="BJ389" s="19">
        <v>3226</v>
      </c>
      <c r="BK389" s="19">
        <v>3253</v>
      </c>
      <c r="BL389" s="19">
        <v>3314</v>
      </c>
      <c r="BM389" s="19">
        <v>3109</v>
      </c>
      <c r="BN389" s="19">
        <v>3212</v>
      </c>
      <c r="BO389" s="19">
        <v>3294</v>
      </c>
      <c r="BP389" s="19">
        <v>3473</v>
      </c>
      <c r="BQ389" s="19">
        <v>3801</v>
      </c>
      <c r="BR389" s="19">
        <v>3850</v>
      </c>
      <c r="BS389" s="19">
        <v>3773</v>
      </c>
      <c r="BT389" s="19">
        <v>3714</v>
      </c>
      <c r="BU389" s="19">
        <v>3655</v>
      </c>
      <c r="BV389" s="19">
        <v>3599</v>
      </c>
      <c r="BW389" s="19">
        <v>3808</v>
      </c>
      <c r="BX389" s="19">
        <v>3833</v>
      </c>
      <c r="BY389" s="19">
        <v>3565</v>
      </c>
      <c r="BZ389" s="19">
        <v>3629</v>
      </c>
      <c r="CA389" s="19">
        <v>3634</v>
      </c>
      <c r="CB389" s="19">
        <v>3695</v>
      </c>
      <c r="CC389" s="19">
        <v>3969</v>
      </c>
      <c r="CD389" s="19">
        <v>4010</v>
      </c>
      <c r="CE389" s="19">
        <v>4036</v>
      </c>
      <c r="CF389" s="19">
        <v>3949</v>
      </c>
      <c r="CG389" s="19">
        <v>3865</v>
      </c>
      <c r="CH389" s="49">
        <v>3844</v>
      </c>
      <c r="CI389" s="49">
        <v>3898</v>
      </c>
      <c r="CJ389" s="49">
        <v>3855</v>
      </c>
      <c r="CK389" s="49">
        <v>3609</v>
      </c>
      <c r="CL389" s="49">
        <v>3655</v>
      </c>
      <c r="CM389" s="49">
        <v>3676</v>
      </c>
      <c r="CN389" s="49">
        <v>3591</v>
      </c>
      <c r="CO389" s="17" t="s">
        <v>433</v>
      </c>
      <c r="CT389" t="s">
        <v>434</v>
      </c>
      <c r="CV389" t="s">
        <v>433</v>
      </c>
      <c r="CX389">
        <v>44700</v>
      </c>
      <c r="CY389">
        <v>45300</v>
      </c>
      <c r="CZ389">
        <v>46500</v>
      </c>
      <c r="DA389">
        <v>45800</v>
      </c>
      <c r="DB389">
        <v>46200</v>
      </c>
      <c r="DC389">
        <v>45700</v>
      </c>
      <c r="DD389">
        <v>45200</v>
      </c>
      <c r="DE389">
        <v>46100</v>
      </c>
      <c r="DF389">
        <v>45600</v>
      </c>
      <c r="DG389">
        <v>45700</v>
      </c>
      <c r="DH389">
        <v>45200</v>
      </c>
      <c r="DI389">
        <v>44500</v>
      </c>
      <c r="DJ389">
        <v>44200</v>
      </c>
      <c r="DK389">
        <v>44200</v>
      </c>
      <c r="DL389">
        <v>43700</v>
      </c>
      <c r="DM389">
        <v>44000</v>
      </c>
      <c r="DN389">
        <v>44700</v>
      </c>
      <c r="DO389">
        <v>44400</v>
      </c>
      <c r="DP389">
        <v>44500</v>
      </c>
      <c r="DQ389">
        <v>44400</v>
      </c>
      <c r="DR389">
        <v>45300</v>
      </c>
      <c r="DS389">
        <v>45700</v>
      </c>
      <c r="DT389">
        <v>45500</v>
      </c>
      <c r="DU389">
        <v>45400</v>
      </c>
      <c r="DV389">
        <v>44600</v>
      </c>
      <c r="DW389">
        <v>44400</v>
      </c>
      <c r="DX389">
        <v>44500</v>
      </c>
      <c r="DY389" s="19"/>
      <c r="DZ389" s="19"/>
      <c r="EA389" s="19"/>
      <c r="EB389" s="19"/>
      <c r="ED389" s="31">
        <f t="shared" si="135"/>
        <v>6.0850111856823264E-2</v>
      </c>
      <c r="EE389" s="31">
        <f t="shared" si="136"/>
        <v>5.3885209713024282E-2</v>
      </c>
      <c r="EF389" s="31">
        <f t="shared" si="137"/>
        <v>4.9763440860215051E-2</v>
      </c>
      <c r="EG389" s="31">
        <f t="shared" si="138"/>
        <v>5.1397379912663757E-2</v>
      </c>
      <c r="EH389" s="31">
        <f t="shared" si="139"/>
        <v>5.5151515151515153E-2</v>
      </c>
      <c r="EI389" s="31">
        <f t="shared" si="140"/>
        <v>4.8971553610503281E-2</v>
      </c>
      <c r="EJ389" s="31">
        <f t="shared" si="141"/>
        <v>4.1946902654867259E-2</v>
      </c>
      <c r="EK389" s="31">
        <f t="shared" si="142"/>
        <v>4.1908893709327551E-2</v>
      </c>
      <c r="EL389" s="31">
        <f t="shared" si="143"/>
        <v>4.4407894736842105E-2</v>
      </c>
      <c r="EM389" s="31">
        <f t="shared" si="144"/>
        <v>4.452954048140044E-2</v>
      </c>
      <c r="EN389" s="31">
        <f t="shared" si="145"/>
        <v>5.0730088495575219E-2</v>
      </c>
      <c r="EO389" s="31">
        <f t="shared" si="146"/>
        <v>6.339325842696629E-2</v>
      </c>
      <c r="EP389" s="31">
        <f t="shared" si="147"/>
        <v>7.6244343891402722E-2</v>
      </c>
      <c r="EQ389" s="31">
        <f t="shared" si="148"/>
        <v>7.5271493212669682E-2</v>
      </c>
      <c r="ER389" s="31">
        <f t="shared" si="149"/>
        <v>7.2654462242562931E-2</v>
      </c>
      <c r="ES389" s="31">
        <f t="shared" si="150"/>
        <v>7.7068181818181813E-2</v>
      </c>
      <c r="ET389" s="31">
        <f t="shared" si="151"/>
        <v>7.8389261744966438E-2</v>
      </c>
      <c r="EU389" s="31">
        <f t="shared" si="152"/>
        <v>7.2657657657657651E-2</v>
      </c>
      <c r="EV389" s="31">
        <f t="shared" si="153"/>
        <v>6.9865168539325839E-2</v>
      </c>
      <c r="EW389" s="31">
        <f t="shared" si="154"/>
        <v>7.8220720720720727E-2</v>
      </c>
      <c r="EX389" s="31">
        <f t="shared" si="155"/>
        <v>8.3289183222958058E-2</v>
      </c>
      <c r="EY389" s="31">
        <f t="shared" si="156"/>
        <v>7.8752735229759299E-2</v>
      </c>
      <c r="EZ389" s="31">
        <f t="shared" si="157"/>
        <v>7.8351648351648345E-2</v>
      </c>
      <c r="FA389" s="31">
        <f t="shared" si="158"/>
        <v>8.1387665198237882E-2</v>
      </c>
      <c r="FB389" s="50">
        <f t="shared" si="159"/>
        <v>9.0493273542600894E-2</v>
      </c>
      <c r="FC389" s="50">
        <f t="shared" si="160"/>
        <v>8.657657657657658E-2</v>
      </c>
      <c r="FD389" s="50">
        <f t="shared" si="161"/>
        <v>8.1101123595505614E-2</v>
      </c>
    </row>
    <row r="390" spans="1:160" ht="15" x14ac:dyDescent="0.25">
      <c r="A390" s="17" t="s">
        <v>434</v>
      </c>
      <c r="B390" s="19">
        <v>1509</v>
      </c>
      <c r="C390" s="19">
        <v>1631</v>
      </c>
      <c r="D390" s="19">
        <v>1609</v>
      </c>
      <c r="E390" s="19">
        <v>1611</v>
      </c>
      <c r="F390" s="19">
        <v>1533</v>
      </c>
      <c r="G390" s="19">
        <v>1569</v>
      </c>
      <c r="H390" s="19">
        <v>1603</v>
      </c>
      <c r="I390" s="19">
        <v>1753</v>
      </c>
      <c r="J390" s="19">
        <v>1810</v>
      </c>
      <c r="K390" s="19">
        <v>1855</v>
      </c>
      <c r="L390" s="19">
        <v>1911</v>
      </c>
      <c r="M390" s="19">
        <v>1904</v>
      </c>
      <c r="N390" s="19">
        <v>1842</v>
      </c>
      <c r="O390" s="19">
        <v>1834</v>
      </c>
      <c r="P390" s="19">
        <v>1851</v>
      </c>
      <c r="Q390" s="19">
        <v>1797</v>
      </c>
      <c r="R390" s="19">
        <v>1753</v>
      </c>
      <c r="S390" s="19">
        <v>1748</v>
      </c>
      <c r="T390" s="19">
        <v>1773</v>
      </c>
      <c r="U390" s="19">
        <v>1832</v>
      </c>
      <c r="V390" s="19">
        <v>1823</v>
      </c>
      <c r="W390" s="19">
        <v>1801</v>
      </c>
      <c r="X390" s="19">
        <v>1695</v>
      </c>
      <c r="Y390" s="19">
        <v>1646</v>
      </c>
      <c r="Z390" s="19">
        <v>1637</v>
      </c>
      <c r="AA390" s="19">
        <v>1670</v>
      </c>
      <c r="AB390" s="19">
        <v>1676</v>
      </c>
      <c r="AC390" s="19">
        <v>1604</v>
      </c>
      <c r="AD390" s="19">
        <v>1478</v>
      </c>
      <c r="AE390" s="19">
        <v>1480</v>
      </c>
      <c r="AF390" s="19">
        <v>1434</v>
      </c>
      <c r="AG390" s="19">
        <v>1577</v>
      </c>
      <c r="AH390" s="19">
        <v>1619</v>
      </c>
      <c r="AI390" s="19">
        <v>1610</v>
      </c>
      <c r="AJ390" s="19">
        <v>1594</v>
      </c>
      <c r="AK390" s="19">
        <v>1577</v>
      </c>
      <c r="AL390" s="19">
        <v>1555</v>
      </c>
      <c r="AM390" s="19">
        <v>1570</v>
      </c>
      <c r="AN390" s="19">
        <v>1698</v>
      </c>
      <c r="AO390" s="19">
        <v>1754</v>
      </c>
      <c r="AP390" s="19">
        <v>1767</v>
      </c>
      <c r="AQ390" s="19">
        <v>1925</v>
      </c>
      <c r="AR390" s="19">
        <v>2146</v>
      </c>
      <c r="AS390" s="19">
        <v>2350</v>
      </c>
      <c r="AT390" s="19">
        <v>2650</v>
      </c>
      <c r="AU390" s="19">
        <v>2866</v>
      </c>
      <c r="AV390" s="19">
        <v>3061</v>
      </c>
      <c r="AW390" s="19">
        <v>2980</v>
      </c>
      <c r="AX390" s="19">
        <v>2982</v>
      </c>
      <c r="AY390" s="19">
        <v>3024</v>
      </c>
      <c r="AZ390" s="19">
        <v>3035</v>
      </c>
      <c r="BA390" s="19">
        <v>2935</v>
      </c>
      <c r="BB390" s="19">
        <v>2870</v>
      </c>
      <c r="BC390" s="19">
        <v>2833</v>
      </c>
      <c r="BD390" s="19">
        <v>2768</v>
      </c>
      <c r="BE390" s="19">
        <v>2948</v>
      </c>
      <c r="BF390" s="19">
        <v>2925</v>
      </c>
      <c r="BG390" s="19">
        <v>2796</v>
      </c>
      <c r="BH390" s="19">
        <v>2665</v>
      </c>
      <c r="BI390" s="19">
        <v>2491</v>
      </c>
      <c r="BJ390" s="19">
        <v>2333</v>
      </c>
      <c r="BK390" s="19">
        <v>2338</v>
      </c>
      <c r="BL390" s="19">
        <v>2394</v>
      </c>
      <c r="BM390" s="19">
        <v>2410</v>
      </c>
      <c r="BN390" s="19">
        <v>2391</v>
      </c>
      <c r="BO390" s="19">
        <v>2324</v>
      </c>
      <c r="BP390" s="19">
        <v>2286</v>
      </c>
      <c r="BQ390" s="19">
        <v>2385</v>
      </c>
      <c r="BR390" s="19">
        <v>2477</v>
      </c>
      <c r="BS390" s="19">
        <v>2463</v>
      </c>
      <c r="BT390" s="19">
        <v>2343</v>
      </c>
      <c r="BU390" s="19">
        <v>2328</v>
      </c>
      <c r="BV390" s="19">
        <v>2369</v>
      </c>
      <c r="BW390" s="19">
        <v>2470</v>
      </c>
      <c r="BX390" s="19">
        <v>2526</v>
      </c>
      <c r="BY390" s="19">
        <v>2523</v>
      </c>
      <c r="BZ390" s="19">
        <v>2444</v>
      </c>
      <c r="CA390" s="19">
        <v>2374</v>
      </c>
      <c r="CB390" s="19">
        <v>2313</v>
      </c>
      <c r="CC390" s="19">
        <v>2551</v>
      </c>
      <c r="CD390" s="19">
        <v>2589</v>
      </c>
      <c r="CE390" s="19">
        <v>2488</v>
      </c>
      <c r="CF390" s="19">
        <v>2393</v>
      </c>
      <c r="CG390" s="19">
        <v>2345</v>
      </c>
      <c r="CH390" s="49">
        <v>2327</v>
      </c>
      <c r="CI390" s="49">
        <v>2274</v>
      </c>
      <c r="CJ390" s="49">
        <v>2252</v>
      </c>
      <c r="CK390" s="49">
        <v>2235</v>
      </c>
      <c r="CL390" s="49">
        <v>2117</v>
      </c>
      <c r="CM390" s="49">
        <v>2116</v>
      </c>
      <c r="CN390" s="49">
        <v>2272</v>
      </c>
      <c r="CO390" s="17" t="s">
        <v>434</v>
      </c>
      <c r="CT390" t="s">
        <v>435</v>
      </c>
      <c r="CV390" t="s">
        <v>434</v>
      </c>
      <c r="CX390">
        <v>53700</v>
      </c>
      <c r="CY390">
        <v>52200</v>
      </c>
      <c r="CZ390">
        <v>52200</v>
      </c>
      <c r="DA390">
        <v>51100</v>
      </c>
      <c r="DB390">
        <v>51900</v>
      </c>
      <c r="DC390">
        <v>52700</v>
      </c>
      <c r="DD390">
        <v>52600</v>
      </c>
      <c r="DE390">
        <v>53300</v>
      </c>
      <c r="DF390">
        <v>54400</v>
      </c>
      <c r="DG390">
        <v>55300</v>
      </c>
      <c r="DH390">
        <v>55300</v>
      </c>
      <c r="DI390">
        <v>55200</v>
      </c>
      <c r="DJ390">
        <v>54100</v>
      </c>
      <c r="DK390">
        <v>54600</v>
      </c>
      <c r="DL390">
        <v>55400</v>
      </c>
      <c r="DM390">
        <v>53900</v>
      </c>
      <c r="DN390">
        <v>53300</v>
      </c>
      <c r="DO390">
        <v>53500</v>
      </c>
      <c r="DP390">
        <v>54700</v>
      </c>
      <c r="DQ390">
        <v>54600</v>
      </c>
      <c r="DR390">
        <v>56100</v>
      </c>
      <c r="DS390">
        <v>54100</v>
      </c>
      <c r="DT390">
        <v>52400</v>
      </c>
      <c r="DU390">
        <v>54100</v>
      </c>
      <c r="DV390">
        <v>52400</v>
      </c>
      <c r="DW390">
        <v>53400</v>
      </c>
      <c r="DX390">
        <v>53300</v>
      </c>
      <c r="DY390" s="19"/>
      <c r="DZ390" s="19"/>
      <c r="EA390" s="19"/>
      <c r="EB390" s="19"/>
      <c r="ED390" s="31">
        <f t="shared" si="135"/>
        <v>3.4543761638733704E-2</v>
      </c>
      <c r="EE390" s="31">
        <f t="shared" si="136"/>
        <v>3.5287356321839082E-2</v>
      </c>
      <c r="EF390" s="31">
        <f t="shared" si="137"/>
        <v>3.4425287356321839E-2</v>
      </c>
      <c r="EG390" s="31">
        <f t="shared" si="138"/>
        <v>3.4696673189823876E-2</v>
      </c>
      <c r="EH390" s="31">
        <f t="shared" si="139"/>
        <v>3.4701348747591523E-2</v>
      </c>
      <c r="EI390" s="31">
        <f t="shared" si="140"/>
        <v>3.1062618595825427E-2</v>
      </c>
      <c r="EJ390" s="31">
        <f t="shared" si="141"/>
        <v>3.0494296577946767E-2</v>
      </c>
      <c r="EK390" s="31">
        <f t="shared" si="142"/>
        <v>2.6904315196998124E-2</v>
      </c>
      <c r="EL390" s="31">
        <f t="shared" si="143"/>
        <v>2.9595588235294117E-2</v>
      </c>
      <c r="EM390" s="31">
        <f t="shared" si="144"/>
        <v>2.8119349005424954E-2</v>
      </c>
      <c r="EN390" s="31">
        <f t="shared" si="145"/>
        <v>3.1717902350813745E-2</v>
      </c>
      <c r="EO390" s="31">
        <f t="shared" si="146"/>
        <v>3.8876811594202899E-2</v>
      </c>
      <c r="EP390" s="31">
        <f t="shared" si="147"/>
        <v>5.297597042513863E-2</v>
      </c>
      <c r="EQ390" s="31">
        <f t="shared" si="148"/>
        <v>5.4615384615384614E-2</v>
      </c>
      <c r="ER390" s="31">
        <f t="shared" si="149"/>
        <v>5.2978339350180509E-2</v>
      </c>
      <c r="ES390" s="31">
        <f t="shared" si="150"/>
        <v>5.1354359925788497E-2</v>
      </c>
      <c r="ET390" s="31">
        <f t="shared" si="151"/>
        <v>5.2457786116322701E-2</v>
      </c>
      <c r="EU390" s="31">
        <f t="shared" si="152"/>
        <v>4.3607476635514016E-2</v>
      </c>
      <c r="EV390" s="31">
        <f t="shared" si="153"/>
        <v>4.405850091407678E-2</v>
      </c>
      <c r="EW390" s="31">
        <f t="shared" si="154"/>
        <v>4.1868131868131868E-2</v>
      </c>
      <c r="EX390" s="31">
        <f t="shared" si="155"/>
        <v>4.3903743315508025E-2</v>
      </c>
      <c r="EY390" s="31">
        <f t="shared" si="156"/>
        <v>4.3789279112754161E-2</v>
      </c>
      <c r="EZ390" s="31">
        <f t="shared" si="157"/>
        <v>4.8148854961832063E-2</v>
      </c>
      <c r="FA390" s="31">
        <f t="shared" si="158"/>
        <v>4.275415896487985E-2</v>
      </c>
      <c r="FB390" s="50">
        <f t="shared" si="159"/>
        <v>4.7480916030534351E-2</v>
      </c>
      <c r="FC390" s="50">
        <f t="shared" si="160"/>
        <v>4.3576779026217226E-2</v>
      </c>
      <c r="FD390" s="50">
        <f t="shared" si="161"/>
        <v>4.1932457786116324E-2</v>
      </c>
    </row>
    <row r="391" spans="1:160" ht="15" x14ac:dyDescent="0.25">
      <c r="A391" s="17" t="s">
        <v>435</v>
      </c>
      <c r="B391" s="19">
        <v>970</v>
      </c>
      <c r="C391" s="19">
        <v>1004</v>
      </c>
      <c r="D391" s="19">
        <v>1005</v>
      </c>
      <c r="E391" s="19">
        <v>920</v>
      </c>
      <c r="F391" s="19">
        <v>948</v>
      </c>
      <c r="G391" s="19">
        <v>981</v>
      </c>
      <c r="H391" s="19">
        <v>1039</v>
      </c>
      <c r="I391" s="19">
        <v>1142</v>
      </c>
      <c r="J391" s="19">
        <v>1129</v>
      </c>
      <c r="K391" s="19">
        <v>1140</v>
      </c>
      <c r="L391" s="19">
        <v>1142</v>
      </c>
      <c r="M391" s="19">
        <v>1118</v>
      </c>
      <c r="N391" s="19">
        <v>1100</v>
      </c>
      <c r="O391" s="19">
        <v>1084</v>
      </c>
      <c r="P391" s="19">
        <v>1092</v>
      </c>
      <c r="Q391" s="19">
        <v>1113</v>
      </c>
      <c r="R391" s="19">
        <v>1114</v>
      </c>
      <c r="S391" s="19">
        <v>1156</v>
      </c>
      <c r="T391" s="19">
        <v>1194</v>
      </c>
      <c r="U391" s="19">
        <v>1271</v>
      </c>
      <c r="V391" s="19">
        <v>1244</v>
      </c>
      <c r="W391" s="19">
        <v>1221</v>
      </c>
      <c r="X391" s="19">
        <v>1164</v>
      </c>
      <c r="Y391" s="19">
        <v>1107</v>
      </c>
      <c r="Z391" s="19">
        <v>1093</v>
      </c>
      <c r="AA391" s="19">
        <v>1079</v>
      </c>
      <c r="AB391" s="19">
        <v>1111</v>
      </c>
      <c r="AC391" s="19">
        <v>1066</v>
      </c>
      <c r="AD391" s="19">
        <v>1053</v>
      </c>
      <c r="AE391" s="19">
        <v>1077</v>
      </c>
      <c r="AF391" s="19">
        <v>1070</v>
      </c>
      <c r="AG391" s="19">
        <v>1063</v>
      </c>
      <c r="AH391" s="19">
        <v>1053</v>
      </c>
      <c r="AI391" s="19">
        <v>1050</v>
      </c>
      <c r="AJ391" s="19">
        <v>1036</v>
      </c>
      <c r="AK391" s="19">
        <v>1012</v>
      </c>
      <c r="AL391" s="19">
        <v>1015</v>
      </c>
      <c r="AM391" s="19">
        <v>1030</v>
      </c>
      <c r="AN391" s="19">
        <v>1126</v>
      </c>
      <c r="AO391" s="19">
        <v>1181</v>
      </c>
      <c r="AP391" s="19">
        <v>1238</v>
      </c>
      <c r="AQ391" s="19">
        <v>1353</v>
      </c>
      <c r="AR391" s="19">
        <v>1470</v>
      </c>
      <c r="AS391" s="19">
        <v>1584</v>
      </c>
      <c r="AT391" s="19">
        <v>1774</v>
      </c>
      <c r="AU391" s="19">
        <v>1842</v>
      </c>
      <c r="AV391" s="19">
        <v>1864</v>
      </c>
      <c r="AW391" s="19">
        <v>1862</v>
      </c>
      <c r="AX391" s="19">
        <v>1862</v>
      </c>
      <c r="AY391" s="19">
        <v>1866</v>
      </c>
      <c r="AZ391" s="19">
        <v>1851</v>
      </c>
      <c r="BA391" s="19">
        <v>1904</v>
      </c>
      <c r="BB391" s="19">
        <v>1902</v>
      </c>
      <c r="BC391" s="19">
        <v>1934</v>
      </c>
      <c r="BD391" s="19">
        <v>1947</v>
      </c>
      <c r="BE391" s="19">
        <v>2004</v>
      </c>
      <c r="BF391" s="19">
        <v>2020</v>
      </c>
      <c r="BG391" s="19">
        <v>1931</v>
      </c>
      <c r="BH391" s="19">
        <v>1851</v>
      </c>
      <c r="BI391" s="19">
        <v>1752</v>
      </c>
      <c r="BJ391" s="19">
        <v>1706</v>
      </c>
      <c r="BK391" s="19">
        <v>1729</v>
      </c>
      <c r="BL391" s="19">
        <v>1720</v>
      </c>
      <c r="BM391" s="19">
        <v>1710</v>
      </c>
      <c r="BN391" s="19">
        <v>1678</v>
      </c>
      <c r="BO391" s="19">
        <v>1730</v>
      </c>
      <c r="BP391" s="19">
        <v>1840</v>
      </c>
      <c r="BQ391" s="19">
        <v>1897</v>
      </c>
      <c r="BR391" s="19">
        <v>1872</v>
      </c>
      <c r="BS391" s="19">
        <v>1862</v>
      </c>
      <c r="BT391" s="19">
        <v>1795</v>
      </c>
      <c r="BU391" s="19">
        <v>1777</v>
      </c>
      <c r="BV391" s="19">
        <v>1719</v>
      </c>
      <c r="BW391" s="19">
        <v>1793</v>
      </c>
      <c r="BX391" s="19">
        <v>1858</v>
      </c>
      <c r="BY391" s="19">
        <v>1914</v>
      </c>
      <c r="BZ391" s="19">
        <v>1894</v>
      </c>
      <c r="CA391" s="19">
        <v>1986</v>
      </c>
      <c r="CB391" s="19">
        <v>2082</v>
      </c>
      <c r="CC391" s="19">
        <v>2210</v>
      </c>
      <c r="CD391" s="19">
        <v>2253</v>
      </c>
      <c r="CE391" s="19">
        <v>2230</v>
      </c>
      <c r="CF391" s="19">
        <v>2123</v>
      </c>
      <c r="CG391" s="19">
        <v>2047</v>
      </c>
      <c r="CH391" s="49">
        <v>1989</v>
      </c>
      <c r="CI391" s="49">
        <v>1968</v>
      </c>
      <c r="CJ391" s="49">
        <v>1950</v>
      </c>
      <c r="CK391" s="49">
        <v>1973</v>
      </c>
      <c r="CL391" s="49">
        <v>1917</v>
      </c>
      <c r="CM391" s="49">
        <v>1946</v>
      </c>
      <c r="CN391" s="49">
        <v>2034</v>
      </c>
      <c r="CO391" s="17" t="s">
        <v>435</v>
      </c>
      <c r="CT391" t="s">
        <v>436</v>
      </c>
      <c r="CV391" t="s">
        <v>435</v>
      </c>
      <c r="CX391">
        <v>42300</v>
      </c>
      <c r="CY391">
        <v>42500</v>
      </c>
      <c r="CZ391">
        <v>42700</v>
      </c>
      <c r="DA391">
        <v>41900</v>
      </c>
      <c r="DB391">
        <v>43100</v>
      </c>
      <c r="DC391">
        <v>42700</v>
      </c>
      <c r="DD391">
        <v>43400</v>
      </c>
      <c r="DE391">
        <v>42300</v>
      </c>
      <c r="DF391">
        <v>42000</v>
      </c>
      <c r="DG391">
        <v>43900</v>
      </c>
      <c r="DH391">
        <v>43700</v>
      </c>
      <c r="DI391">
        <v>44200</v>
      </c>
      <c r="DJ391">
        <v>42800</v>
      </c>
      <c r="DK391">
        <v>40800</v>
      </c>
      <c r="DL391">
        <v>40600</v>
      </c>
      <c r="DM391">
        <v>39800</v>
      </c>
      <c r="DN391">
        <v>41600</v>
      </c>
      <c r="DO391">
        <v>41800</v>
      </c>
      <c r="DP391">
        <v>40800</v>
      </c>
      <c r="DQ391">
        <v>40700</v>
      </c>
      <c r="DR391">
        <v>38200</v>
      </c>
      <c r="DS391">
        <v>39900</v>
      </c>
      <c r="DT391">
        <v>40600</v>
      </c>
      <c r="DU391">
        <v>40100</v>
      </c>
      <c r="DV391">
        <v>42400</v>
      </c>
      <c r="DW391">
        <v>41300</v>
      </c>
      <c r="DX391">
        <v>40600</v>
      </c>
      <c r="DY391" s="19"/>
      <c r="DZ391" s="19"/>
      <c r="EA391" s="19"/>
      <c r="EB391" s="19"/>
      <c r="ED391" s="31">
        <f t="shared" si="135"/>
        <v>2.6950354609929079E-2</v>
      </c>
      <c r="EE391" s="31">
        <f t="shared" si="136"/>
        <v>2.5882352941176471E-2</v>
      </c>
      <c r="EF391" s="31">
        <f t="shared" si="137"/>
        <v>2.6065573770491804E-2</v>
      </c>
      <c r="EG391" s="31">
        <f t="shared" si="138"/>
        <v>2.8496420047732698E-2</v>
      </c>
      <c r="EH391" s="31">
        <f t="shared" si="139"/>
        <v>2.8329466357308583E-2</v>
      </c>
      <c r="EI391" s="31">
        <f t="shared" si="140"/>
        <v>2.5597189695550353E-2</v>
      </c>
      <c r="EJ391" s="31">
        <f t="shared" si="141"/>
        <v>2.4562211981566821E-2</v>
      </c>
      <c r="EK391" s="31">
        <f t="shared" si="142"/>
        <v>2.5295508274231677E-2</v>
      </c>
      <c r="EL391" s="31">
        <f t="shared" si="143"/>
        <v>2.5000000000000001E-2</v>
      </c>
      <c r="EM391" s="31">
        <f t="shared" si="144"/>
        <v>2.3120728929384965E-2</v>
      </c>
      <c r="EN391" s="31">
        <f t="shared" si="145"/>
        <v>2.7025171624713958E-2</v>
      </c>
      <c r="EO391" s="31">
        <f t="shared" si="146"/>
        <v>3.3257918552036199E-2</v>
      </c>
      <c r="EP391" s="31">
        <f t="shared" si="147"/>
        <v>4.3037383177570096E-2</v>
      </c>
      <c r="EQ391" s="31">
        <f t="shared" si="148"/>
        <v>4.5637254901960786E-2</v>
      </c>
      <c r="ER391" s="31">
        <f t="shared" si="149"/>
        <v>4.6896551724137932E-2</v>
      </c>
      <c r="ES391" s="31">
        <f t="shared" si="150"/>
        <v>4.8919597989949749E-2</v>
      </c>
      <c r="ET391" s="31">
        <f t="shared" si="151"/>
        <v>4.6418269230769228E-2</v>
      </c>
      <c r="EU391" s="31">
        <f t="shared" si="152"/>
        <v>4.08133971291866E-2</v>
      </c>
      <c r="EV391" s="31">
        <f t="shared" si="153"/>
        <v>4.191176470588235E-2</v>
      </c>
      <c r="EW391" s="31">
        <f t="shared" si="154"/>
        <v>4.5208845208845209E-2</v>
      </c>
      <c r="EX391" s="31">
        <f t="shared" si="155"/>
        <v>4.8743455497382196E-2</v>
      </c>
      <c r="EY391" s="31">
        <f t="shared" si="156"/>
        <v>4.3082706766917292E-2</v>
      </c>
      <c r="EZ391" s="31">
        <f t="shared" si="157"/>
        <v>4.7142857142857146E-2</v>
      </c>
      <c r="FA391" s="31">
        <f t="shared" si="158"/>
        <v>5.1920199501246884E-2</v>
      </c>
      <c r="FB391" s="50">
        <f t="shared" si="159"/>
        <v>5.2594339622641512E-2</v>
      </c>
      <c r="FC391" s="50">
        <f t="shared" si="160"/>
        <v>4.8159806295399517E-2</v>
      </c>
      <c r="FD391" s="50">
        <f t="shared" si="161"/>
        <v>4.8596059113300491E-2</v>
      </c>
    </row>
    <row r="392" spans="1:160" ht="15" x14ac:dyDescent="0.25">
      <c r="A392" s="17" t="s">
        <v>436</v>
      </c>
      <c r="B392" s="19">
        <v>2380</v>
      </c>
      <c r="C392" s="19">
        <v>2347</v>
      </c>
      <c r="D392" s="19">
        <v>2358</v>
      </c>
      <c r="E392" s="19">
        <v>2179</v>
      </c>
      <c r="F392" s="19">
        <v>2115</v>
      </c>
      <c r="G392" s="19">
        <v>2085</v>
      </c>
      <c r="H392" s="19">
        <v>2114</v>
      </c>
      <c r="I392" s="19">
        <v>2504</v>
      </c>
      <c r="J392" s="19">
        <v>2676</v>
      </c>
      <c r="K392" s="19">
        <v>2682</v>
      </c>
      <c r="L392" s="19">
        <v>2646</v>
      </c>
      <c r="M392" s="19">
        <v>2530</v>
      </c>
      <c r="N392" s="19">
        <v>2512</v>
      </c>
      <c r="O392" s="19">
        <v>2490</v>
      </c>
      <c r="P392" s="19">
        <v>2650</v>
      </c>
      <c r="Q392" s="19">
        <v>2453</v>
      </c>
      <c r="R392" s="19">
        <v>2389</v>
      </c>
      <c r="S392" s="19">
        <v>2408</v>
      </c>
      <c r="T392" s="19">
        <v>2476</v>
      </c>
      <c r="U392" s="19">
        <v>2686</v>
      </c>
      <c r="V392" s="19">
        <v>2677</v>
      </c>
      <c r="W392" s="19">
        <v>2588</v>
      </c>
      <c r="X392" s="19">
        <v>2467</v>
      </c>
      <c r="Y392" s="19">
        <v>2386</v>
      </c>
      <c r="Z392" s="19">
        <v>2333</v>
      </c>
      <c r="AA392" s="19">
        <v>2324</v>
      </c>
      <c r="AB392" s="19">
        <v>2392</v>
      </c>
      <c r="AC392" s="19">
        <v>2239</v>
      </c>
      <c r="AD392" s="19">
        <v>2125</v>
      </c>
      <c r="AE392" s="19">
        <v>2090</v>
      </c>
      <c r="AF392" s="19">
        <v>2089</v>
      </c>
      <c r="AG392" s="19">
        <v>2319</v>
      </c>
      <c r="AH392" s="19">
        <v>2377</v>
      </c>
      <c r="AI392" s="19">
        <v>2334</v>
      </c>
      <c r="AJ392" s="19">
        <v>2255</v>
      </c>
      <c r="AK392" s="19">
        <v>2306</v>
      </c>
      <c r="AL392" s="19">
        <v>2258</v>
      </c>
      <c r="AM392" s="19">
        <v>2425</v>
      </c>
      <c r="AN392" s="19">
        <v>2657</v>
      </c>
      <c r="AO392" s="19">
        <v>2658</v>
      </c>
      <c r="AP392" s="19">
        <v>2687</v>
      </c>
      <c r="AQ392" s="19">
        <v>2937</v>
      </c>
      <c r="AR392" s="19">
        <v>3267</v>
      </c>
      <c r="AS392" s="19">
        <v>3736</v>
      </c>
      <c r="AT392" s="19">
        <v>4310</v>
      </c>
      <c r="AU392" s="19">
        <v>4479</v>
      </c>
      <c r="AV392" s="19">
        <v>4531</v>
      </c>
      <c r="AW392" s="19">
        <v>4543</v>
      </c>
      <c r="AX392" s="19">
        <v>4574</v>
      </c>
      <c r="AY392" s="19">
        <v>4579</v>
      </c>
      <c r="AZ392" s="19">
        <v>4747</v>
      </c>
      <c r="BA392" s="19">
        <v>4651</v>
      </c>
      <c r="BB392" s="19">
        <v>4736</v>
      </c>
      <c r="BC392" s="19">
        <v>4714</v>
      </c>
      <c r="BD392" s="19">
        <v>4724</v>
      </c>
      <c r="BE392" s="19">
        <v>5216</v>
      </c>
      <c r="BF392" s="19">
        <v>5310</v>
      </c>
      <c r="BG392" s="19">
        <v>5185</v>
      </c>
      <c r="BH392" s="19">
        <v>5039</v>
      </c>
      <c r="BI392" s="19">
        <v>4951</v>
      </c>
      <c r="BJ392" s="19">
        <v>4843</v>
      </c>
      <c r="BK392" s="19">
        <v>4836</v>
      </c>
      <c r="BL392" s="19">
        <v>4840</v>
      </c>
      <c r="BM392" s="19">
        <v>4410</v>
      </c>
      <c r="BN392" s="19">
        <v>4244</v>
      </c>
      <c r="BO392" s="19">
        <v>4173</v>
      </c>
      <c r="BP392" s="19">
        <v>4257</v>
      </c>
      <c r="BQ392" s="19">
        <v>4570</v>
      </c>
      <c r="BR392" s="19">
        <v>4783</v>
      </c>
      <c r="BS392" s="19">
        <v>4699</v>
      </c>
      <c r="BT392" s="19">
        <v>4490</v>
      </c>
      <c r="BU392" s="19">
        <v>4563</v>
      </c>
      <c r="BV392" s="19">
        <v>4533</v>
      </c>
      <c r="BW392" s="19">
        <v>4690</v>
      </c>
      <c r="BX392" s="19">
        <v>4713</v>
      </c>
      <c r="BY392" s="19">
        <v>4440</v>
      </c>
      <c r="BZ392" s="19">
        <v>4148</v>
      </c>
      <c r="CA392" s="19">
        <v>4186</v>
      </c>
      <c r="CB392" s="19">
        <v>4216</v>
      </c>
      <c r="CC392" s="19">
        <v>4711</v>
      </c>
      <c r="CD392" s="19">
        <v>4811</v>
      </c>
      <c r="CE392" s="19">
        <v>4748</v>
      </c>
      <c r="CF392" s="19">
        <v>4480</v>
      </c>
      <c r="CG392" s="19">
        <v>4468</v>
      </c>
      <c r="CH392" s="49">
        <v>4395</v>
      </c>
      <c r="CI392" s="49">
        <v>4447</v>
      </c>
      <c r="CJ392" s="49">
        <v>4385</v>
      </c>
      <c r="CK392" s="49">
        <v>4061</v>
      </c>
      <c r="CL392" s="49">
        <v>3981</v>
      </c>
      <c r="CM392" s="49">
        <v>4107</v>
      </c>
      <c r="CN392" s="49">
        <v>4011</v>
      </c>
      <c r="CO392" s="17" t="s">
        <v>436</v>
      </c>
      <c r="CT392" t="s">
        <v>437</v>
      </c>
      <c r="CV392" t="s">
        <v>436</v>
      </c>
      <c r="CX392">
        <v>85000</v>
      </c>
      <c r="CY392">
        <v>87000</v>
      </c>
      <c r="CZ392">
        <v>87400</v>
      </c>
      <c r="DA392">
        <v>88900</v>
      </c>
      <c r="DB392">
        <v>89300</v>
      </c>
      <c r="DC392">
        <v>88800</v>
      </c>
      <c r="DD392">
        <v>88900</v>
      </c>
      <c r="DE392">
        <v>88800</v>
      </c>
      <c r="DF392">
        <v>89400</v>
      </c>
      <c r="DG392">
        <v>89900</v>
      </c>
      <c r="DH392">
        <v>90000</v>
      </c>
      <c r="DI392">
        <v>90000</v>
      </c>
      <c r="DJ392">
        <v>89400</v>
      </c>
      <c r="DK392">
        <v>88800</v>
      </c>
      <c r="DL392">
        <v>89300</v>
      </c>
      <c r="DM392">
        <v>88000</v>
      </c>
      <c r="DN392">
        <v>87500</v>
      </c>
      <c r="DO392">
        <v>87900</v>
      </c>
      <c r="DP392">
        <v>87300</v>
      </c>
      <c r="DQ392">
        <v>88200</v>
      </c>
      <c r="DR392">
        <v>88300</v>
      </c>
      <c r="DS392">
        <v>87900</v>
      </c>
      <c r="DT392">
        <v>88500</v>
      </c>
      <c r="DU392">
        <v>88400</v>
      </c>
      <c r="DV392">
        <v>86400</v>
      </c>
      <c r="DW392">
        <v>88400</v>
      </c>
      <c r="DX392">
        <v>88500</v>
      </c>
      <c r="DY392" s="19"/>
      <c r="DZ392" s="19"/>
      <c r="EA392" s="19"/>
      <c r="EB392" s="19"/>
      <c r="ED392" s="31">
        <f t="shared" ref="ED392:ED414" si="162">K392/CX392</f>
        <v>3.1552941176470589E-2</v>
      </c>
      <c r="EE392" s="31">
        <f t="shared" ref="EE392:EE414" si="163">N392/CY392</f>
        <v>2.8873563218390803E-2</v>
      </c>
      <c r="EF392" s="31">
        <f t="shared" ref="EF392:EF414" si="164">Q392/CZ392</f>
        <v>2.8066361556064075E-2</v>
      </c>
      <c r="EG392" s="31">
        <f t="shared" ref="EG392:EG414" si="165">T392/DA392</f>
        <v>2.7851518560179978E-2</v>
      </c>
      <c r="EH392" s="31">
        <f t="shared" ref="EH392:EH414" si="166">W392/DB392</f>
        <v>2.8980963045912654E-2</v>
      </c>
      <c r="EI392" s="31">
        <f t="shared" ref="EI392:EI414" si="167">Z392/DC392</f>
        <v>2.6272522522522521E-2</v>
      </c>
      <c r="EJ392" s="31">
        <f t="shared" ref="EJ392:EJ414" si="168">AC392/DD392</f>
        <v>2.5185601799775029E-2</v>
      </c>
      <c r="EK392" s="31">
        <f t="shared" ref="EK392:EK414" si="169">AF392/DE392</f>
        <v>2.3524774774774774E-2</v>
      </c>
      <c r="EL392" s="31">
        <f t="shared" ref="EL392:EL414" si="170">AI392/DF392</f>
        <v>2.6107382550335571E-2</v>
      </c>
      <c r="EM392" s="31">
        <f t="shared" ref="EM392:EM414" si="171">AL392/DG392</f>
        <v>2.5116796440489433E-2</v>
      </c>
      <c r="EN392" s="31">
        <f t="shared" ref="EN392:EN414" si="172">AO392/DH392</f>
        <v>2.9533333333333335E-2</v>
      </c>
      <c r="EO392" s="31">
        <f t="shared" ref="EO392:EO414" si="173">AR392/DI392</f>
        <v>3.6299999999999999E-2</v>
      </c>
      <c r="EP392" s="31">
        <f t="shared" ref="EP392:EP414" si="174">AU392/DJ392</f>
        <v>5.01006711409396E-2</v>
      </c>
      <c r="EQ392" s="31">
        <f t="shared" ref="EQ392:EQ414" si="175">AX392/DK392</f>
        <v>5.150900900900901E-2</v>
      </c>
      <c r="ER392" s="31">
        <f t="shared" ref="ER392:ER414" si="176">BA392/DL392</f>
        <v>5.2082866741321392E-2</v>
      </c>
      <c r="ES392" s="31">
        <f t="shared" ref="ES392:ES414" si="177">BD392/DM392</f>
        <v>5.3681818181818185E-2</v>
      </c>
      <c r="ET392" s="31">
        <f t="shared" ref="ET392:ET414" si="178">BG392/DN392</f>
        <v>5.9257142857142855E-2</v>
      </c>
      <c r="EU392" s="31">
        <f t="shared" ref="EU392:EU414" si="179">BJ392/DO392</f>
        <v>5.5096700796359498E-2</v>
      </c>
      <c r="EV392" s="31">
        <f t="shared" ref="EV392:EV414" si="180">BM392/DP392</f>
        <v>5.0515463917525774E-2</v>
      </c>
      <c r="EW392" s="31">
        <f t="shared" ref="EW392:EW414" si="181">BP392/DQ392</f>
        <v>4.8265306122448982E-2</v>
      </c>
      <c r="EX392" s="31">
        <f t="shared" ref="EX392:EX414" si="182">BS392/DR392</f>
        <v>5.3216308040770099E-2</v>
      </c>
      <c r="EY392" s="31">
        <f t="shared" ref="EY392:EY414" si="183">BV392/DS392</f>
        <v>5.1569965870307169E-2</v>
      </c>
      <c r="EZ392" s="31">
        <f t="shared" ref="EZ392:EZ414" si="184">BY392/DT392</f>
        <v>5.0169491525423729E-2</v>
      </c>
      <c r="FA392" s="31">
        <f t="shared" si="158"/>
        <v>4.7692307692307694E-2</v>
      </c>
      <c r="FB392" s="50">
        <f t="shared" si="159"/>
        <v>5.4953703703703706E-2</v>
      </c>
      <c r="FC392" s="50">
        <f t="shared" si="160"/>
        <v>4.9717194570135743E-2</v>
      </c>
      <c r="FD392" s="50">
        <f t="shared" si="161"/>
        <v>4.5887005649717517E-2</v>
      </c>
    </row>
    <row r="393" spans="1:160" ht="15" x14ac:dyDescent="0.25">
      <c r="A393" s="17" t="s">
        <v>437</v>
      </c>
      <c r="B393" s="19">
        <v>392</v>
      </c>
      <c r="C393" s="19">
        <v>359</v>
      </c>
      <c r="D393" s="19">
        <v>379</v>
      </c>
      <c r="E393" s="19">
        <v>335</v>
      </c>
      <c r="F393" s="19">
        <v>297</v>
      </c>
      <c r="G393" s="19">
        <v>283</v>
      </c>
      <c r="H393" s="19">
        <v>307</v>
      </c>
      <c r="I393" s="19">
        <v>335</v>
      </c>
      <c r="J393" s="19">
        <v>406</v>
      </c>
      <c r="K393" s="19">
        <v>462</v>
      </c>
      <c r="L393" s="19">
        <v>405</v>
      </c>
      <c r="M393" s="19">
        <v>376</v>
      </c>
      <c r="N393" s="19">
        <v>386</v>
      </c>
      <c r="O393" s="19">
        <v>405</v>
      </c>
      <c r="P393" s="19">
        <v>381</v>
      </c>
      <c r="Q393" s="19">
        <v>389</v>
      </c>
      <c r="R393" s="19">
        <v>369</v>
      </c>
      <c r="S393" s="19">
        <v>389</v>
      </c>
      <c r="T393" s="19">
        <v>373</v>
      </c>
      <c r="U393" s="19">
        <v>429</v>
      </c>
      <c r="V393" s="19">
        <v>449</v>
      </c>
      <c r="W393" s="19">
        <v>442</v>
      </c>
      <c r="X393" s="19">
        <v>415</v>
      </c>
      <c r="Y393" s="19">
        <v>391</v>
      </c>
      <c r="Z393" s="19">
        <v>392</v>
      </c>
      <c r="AA393" s="19">
        <v>371</v>
      </c>
      <c r="AB393" s="19">
        <v>346</v>
      </c>
      <c r="AC393" s="19">
        <v>371</v>
      </c>
      <c r="AD393" s="19">
        <v>324</v>
      </c>
      <c r="AE393" s="19">
        <v>343</v>
      </c>
      <c r="AF393" s="19">
        <v>366</v>
      </c>
      <c r="AG393" s="19">
        <v>370</v>
      </c>
      <c r="AH393" s="19">
        <v>376</v>
      </c>
      <c r="AI393" s="19">
        <v>372</v>
      </c>
      <c r="AJ393" s="19">
        <v>372</v>
      </c>
      <c r="AK393" s="19">
        <v>360</v>
      </c>
      <c r="AL393" s="19">
        <v>380</v>
      </c>
      <c r="AM393" s="19">
        <v>387</v>
      </c>
      <c r="AN393" s="19">
        <v>439</v>
      </c>
      <c r="AO393" s="19">
        <v>463</v>
      </c>
      <c r="AP393" s="19">
        <v>508</v>
      </c>
      <c r="AQ393" s="19">
        <v>566</v>
      </c>
      <c r="AR393" s="19">
        <v>635</v>
      </c>
      <c r="AS393" s="19">
        <v>788</v>
      </c>
      <c r="AT393" s="19">
        <v>1027</v>
      </c>
      <c r="AU393" s="19">
        <v>1083</v>
      </c>
      <c r="AV393" s="19">
        <v>1133</v>
      </c>
      <c r="AW393" s="19">
        <v>1121</v>
      </c>
      <c r="AX393" s="19">
        <v>1121</v>
      </c>
      <c r="AY393" s="19">
        <v>1111</v>
      </c>
      <c r="AZ393" s="19">
        <v>1138</v>
      </c>
      <c r="BA393" s="19">
        <v>1063</v>
      </c>
      <c r="BB393" s="19">
        <v>1021</v>
      </c>
      <c r="BC393" s="19">
        <v>1014</v>
      </c>
      <c r="BD393" s="19">
        <v>985</v>
      </c>
      <c r="BE393" s="19">
        <v>1068</v>
      </c>
      <c r="BF393" s="19">
        <v>1033</v>
      </c>
      <c r="BG393" s="19">
        <v>981</v>
      </c>
      <c r="BH393" s="19">
        <v>979</v>
      </c>
      <c r="BI393" s="19">
        <v>841</v>
      </c>
      <c r="BJ393" s="19">
        <v>796</v>
      </c>
      <c r="BK393" s="19">
        <v>831</v>
      </c>
      <c r="BL393" s="19">
        <v>802</v>
      </c>
      <c r="BM393" s="19">
        <v>794</v>
      </c>
      <c r="BN393" s="19">
        <v>787</v>
      </c>
      <c r="BO393" s="19">
        <v>779</v>
      </c>
      <c r="BP393" s="19">
        <v>761</v>
      </c>
      <c r="BQ393" s="19">
        <v>829</v>
      </c>
      <c r="BR393" s="19">
        <v>849</v>
      </c>
      <c r="BS393" s="19">
        <v>896</v>
      </c>
      <c r="BT393" s="19">
        <v>835</v>
      </c>
      <c r="BU393" s="19">
        <v>832</v>
      </c>
      <c r="BV393" s="19">
        <v>834</v>
      </c>
      <c r="BW393" s="19">
        <v>877</v>
      </c>
      <c r="BX393" s="19">
        <v>895</v>
      </c>
      <c r="BY393" s="19">
        <v>908</v>
      </c>
      <c r="BZ393" s="19">
        <v>930</v>
      </c>
      <c r="CA393" s="19">
        <v>913</v>
      </c>
      <c r="CB393" s="19">
        <v>925</v>
      </c>
      <c r="CC393" s="19">
        <v>930</v>
      </c>
      <c r="CD393" s="19">
        <v>967</v>
      </c>
      <c r="CE393" s="19">
        <v>955</v>
      </c>
      <c r="CF393" s="19">
        <v>904</v>
      </c>
      <c r="CG393" s="19">
        <v>878</v>
      </c>
      <c r="CH393" s="49">
        <v>850</v>
      </c>
      <c r="CI393" s="49">
        <v>896</v>
      </c>
      <c r="CJ393" s="49">
        <v>886</v>
      </c>
      <c r="CK393" s="49">
        <v>865</v>
      </c>
      <c r="CL393" s="49">
        <v>835</v>
      </c>
      <c r="CM393" s="49">
        <v>848</v>
      </c>
      <c r="CN393" s="49">
        <v>879</v>
      </c>
      <c r="CO393" s="17" t="s">
        <v>437</v>
      </c>
      <c r="CT393" t="s">
        <v>438</v>
      </c>
      <c r="CV393" t="s">
        <v>437</v>
      </c>
      <c r="CX393">
        <v>54400</v>
      </c>
      <c r="CY393">
        <v>54400</v>
      </c>
      <c r="CZ393">
        <v>55200</v>
      </c>
      <c r="DA393">
        <v>55700</v>
      </c>
      <c r="DB393">
        <v>55200</v>
      </c>
      <c r="DC393">
        <v>54900</v>
      </c>
      <c r="DD393">
        <v>55500</v>
      </c>
      <c r="DE393">
        <v>53400</v>
      </c>
      <c r="DF393">
        <v>52700</v>
      </c>
      <c r="DG393">
        <v>53100</v>
      </c>
      <c r="DH393">
        <v>53100</v>
      </c>
      <c r="DI393">
        <v>54400</v>
      </c>
      <c r="DJ393">
        <v>54300</v>
      </c>
      <c r="DK393">
        <v>53700</v>
      </c>
      <c r="DL393">
        <v>52200</v>
      </c>
      <c r="DM393">
        <v>50200</v>
      </c>
      <c r="DN393">
        <v>50900</v>
      </c>
      <c r="DO393">
        <v>51100</v>
      </c>
      <c r="DP393">
        <v>52000</v>
      </c>
      <c r="DQ393">
        <v>52000</v>
      </c>
      <c r="DR393">
        <v>52700</v>
      </c>
      <c r="DS393">
        <v>54300</v>
      </c>
      <c r="DT393">
        <v>55100</v>
      </c>
      <c r="DU393">
        <v>55500</v>
      </c>
      <c r="DV393">
        <v>55200</v>
      </c>
      <c r="DW393">
        <v>55100</v>
      </c>
      <c r="DX393">
        <v>53800</v>
      </c>
      <c r="DY393" s="19"/>
      <c r="DZ393" s="19"/>
      <c r="EA393" s="19"/>
      <c r="EB393" s="19"/>
      <c r="ED393" s="31">
        <f t="shared" si="162"/>
        <v>8.4926470588235301E-3</v>
      </c>
      <c r="EE393" s="31">
        <f t="shared" si="163"/>
        <v>7.0955882352941174E-3</v>
      </c>
      <c r="EF393" s="31">
        <f t="shared" si="164"/>
        <v>7.0471014492753626E-3</v>
      </c>
      <c r="EG393" s="31">
        <f t="shared" si="165"/>
        <v>6.6965888689407543E-3</v>
      </c>
      <c r="EH393" s="31">
        <f t="shared" si="166"/>
        <v>8.0072463768115949E-3</v>
      </c>
      <c r="EI393" s="31">
        <f t="shared" si="167"/>
        <v>7.1402550091074681E-3</v>
      </c>
      <c r="EJ393" s="31">
        <f t="shared" si="168"/>
        <v>6.6846846846846846E-3</v>
      </c>
      <c r="EK393" s="31">
        <f t="shared" si="169"/>
        <v>6.8539325842696631E-3</v>
      </c>
      <c r="EL393" s="31">
        <f t="shared" si="170"/>
        <v>7.058823529411765E-3</v>
      </c>
      <c r="EM393" s="31">
        <f t="shared" si="171"/>
        <v>7.1563088512241052E-3</v>
      </c>
      <c r="EN393" s="31">
        <f t="shared" si="172"/>
        <v>8.7193973634651593E-3</v>
      </c>
      <c r="EO393" s="31">
        <f t="shared" si="173"/>
        <v>1.1672794117647059E-2</v>
      </c>
      <c r="EP393" s="31">
        <f t="shared" si="174"/>
        <v>1.9944751381215469E-2</v>
      </c>
      <c r="EQ393" s="31">
        <f t="shared" si="175"/>
        <v>2.0875232774674117E-2</v>
      </c>
      <c r="ER393" s="31">
        <f t="shared" si="176"/>
        <v>2.0363984674329504E-2</v>
      </c>
      <c r="ES393" s="31">
        <f t="shared" si="177"/>
        <v>1.9621513944223106E-2</v>
      </c>
      <c r="ET393" s="31">
        <f t="shared" si="178"/>
        <v>1.9273084479371316E-2</v>
      </c>
      <c r="EU393" s="31">
        <f t="shared" si="179"/>
        <v>1.5577299412915852E-2</v>
      </c>
      <c r="EV393" s="31">
        <f t="shared" si="180"/>
        <v>1.5269230769230769E-2</v>
      </c>
      <c r="EW393" s="31">
        <f t="shared" si="181"/>
        <v>1.4634615384615385E-2</v>
      </c>
      <c r="EX393" s="31">
        <f t="shared" si="182"/>
        <v>1.7001897533206831E-2</v>
      </c>
      <c r="EY393" s="31">
        <f t="shared" si="183"/>
        <v>1.5359116022099448E-2</v>
      </c>
      <c r="EZ393" s="31">
        <f t="shared" si="184"/>
        <v>1.6479128856624319E-2</v>
      </c>
      <c r="FA393" s="31">
        <f t="shared" ref="FA393:FA414" si="185">CB393/DU393</f>
        <v>1.6666666666666666E-2</v>
      </c>
      <c r="FB393" s="50">
        <f t="shared" ref="FB393:FB414" si="186">CE393/DV393</f>
        <v>1.7300724637681158E-2</v>
      </c>
      <c r="FC393" s="50">
        <f t="shared" ref="FC393:FC414" si="187">CH393/DW393</f>
        <v>1.5426497277676952E-2</v>
      </c>
      <c r="FD393" s="50">
        <f t="shared" ref="FD393:FD414" si="188">CK393/DX393</f>
        <v>1.6078066914498142E-2</v>
      </c>
    </row>
    <row r="394" spans="1:160" ht="15" x14ac:dyDescent="0.25">
      <c r="A394" s="17" t="s">
        <v>438</v>
      </c>
      <c r="B394" s="19">
        <v>259</v>
      </c>
      <c r="C394" s="19">
        <v>259</v>
      </c>
      <c r="D394" s="19">
        <v>260</v>
      </c>
      <c r="E394" s="19">
        <v>271</v>
      </c>
      <c r="F394" s="19">
        <v>297</v>
      </c>
      <c r="G394" s="19">
        <v>312</v>
      </c>
      <c r="H394" s="19">
        <v>324</v>
      </c>
      <c r="I394" s="19">
        <v>355</v>
      </c>
      <c r="J394" s="19">
        <v>353</v>
      </c>
      <c r="K394" s="19">
        <v>345</v>
      </c>
      <c r="L394" s="19">
        <v>343</v>
      </c>
      <c r="M394" s="19">
        <v>293</v>
      </c>
      <c r="N394" s="19">
        <v>263</v>
      </c>
      <c r="O394" s="19">
        <v>236</v>
      </c>
      <c r="P394" s="19">
        <v>253</v>
      </c>
      <c r="Q394" s="19">
        <v>257</v>
      </c>
      <c r="R394" s="19">
        <v>255</v>
      </c>
      <c r="S394" s="19">
        <v>267</v>
      </c>
      <c r="T394" s="19">
        <v>315</v>
      </c>
      <c r="U394" s="19">
        <v>343</v>
      </c>
      <c r="V394" s="19">
        <v>357</v>
      </c>
      <c r="W394" s="19">
        <v>287</v>
      </c>
      <c r="X394" s="19">
        <v>249</v>
      </c>
      <c r="Y394" s="19">
        <v>218</v>
      </c>
      <c r="Z394" s="19">
        <v>217</v>
      </c>
      <c r="AA394" s="19">
        <v>229</v>
      </c>
      <c r="AB394" s="19">
        <v>239</v>
      </c>
      <c r="AC394" s="19">
        <v>227</v>
      </c>
      <c r="AD394" s="19">
        <v>236</v>
      </c>
      <c r="AE394" s="19">
        <v>249</v>
      </c>
      <c r="AF394" s="19">
        <v>252</v>
      </c>
      <c r="AG394" s="19">
        <v>314</v>
      </c>
      <c r="AH394" s="19">
        <v>285</v>
      </c>
      <c r="AI394" s="19">
        <v>265</v>
      </c>
      <c r="AJ394" s="19">
        <v>263</v>
      </c>
      <c r="AK394" s="19">
        <v>244</v>
      </c>
      <c r="AL394" s="19">
        <v>223</v>
      </c>
      <c r="AM394" s="19">
        <v>244</v>
      </c>
      <c r="AN394" s="19">
        <v>256</v>
      </c>
      <c r="AO394" s="19">
        <v>255</v>
      </c>
      <c r="AP394" s="19">
        <v>249</v>
      </c>
      <c r="AQ394" s="19">
        <v>306</v>
      </c>
      <c r="AR394" s="19">
        <v>350</v>
      </c>
      <c r="AS394" s="19">
        <v>416</v>
      </c>
      <c r="AT394" s="19">
        <v>470</v>
      </c>
      <c r="AU394" s="19">
        <v>467</v>
      </c>
      <c r="AV394" s="19">
        <v>421</v>
      </c>
      <c r="AW394" s="19">
        <v>411</v>
      </c>
      <c r="AX394" s="19">
        <v>402</v>
      </c>
      <c r="AY394" s="19">
        <v>400</v>
      </c>
      <c r="AZ394" s="19">
        <v>398</v>
      </c>
      <c r="BA394" s="19">
        <v>409</v>
      </c>
      <c r="BB394" s="19">
        <v>448</v>
      </c>
      <c r="BC394" s="19">
        <v>469</v>
      </c>
      <c r="BD394" s="19">
        <v>500</v>
      </c>
      <c r="BE394" s="19">
        <v>581</v>
      </c>
      <c r="BF394" s="19">
        <v>577</v>
      </c>
      <c r="BG394" s="19">
        <v>540</v>
      </c>
      <c r="BH394" s="19">
        <v>509</v>
      </c>
      <c r="BI394" s="19">
        <v>437</v>
      </c>
      <c r="BJ394" s="19">
        <v>401</v>
      </c>
      <c r="BK394" s="19">
        <v>387</v>
      </c>
      <c r="BL394" s="19">
        <v>388</v>
      </c>
      <c r="BM394" s="19">
        <v>361</v>
      </c>
      <c r="BN394" s="19">
        <v>341</v>
      </c>
      <c r="BO394" s="19">
        <v>398</v>
      </c>
      <c r="BP394" s="19">
        <v>459</v>
      </c>
      <c r="BQ394" s="19">
        <v>510</v>
      </c>
      <c r="BR394" s="19">
        <v>486</v>
      </c>
      <c r="BS394" s="19">
        <v>442</v>
      </c>
      <c r="BT394" s="19">
        <v>406</v>
      </c>
      <c r="BU394" s="19">
        <v>376</v>
      </c>
      <c r="BV394" s="19">
        <v>348</v>
      </c>
      <c r="BW394" s="19">
        <v>351</v>
      </c>
      <c r="BX394" s="19">
        <v>344</v>
      </c>
      <c r="BY394" s="19">
        <v>360</v>
      </c>
      <c r="BZ394" s="19">
        <v>390</v>
      </c>
      <c r="CA394" s="19">
        <v>420</v>
      </c>
      <c r="CB394" s="19">
        <v>471</v>
      </c>
      <c r="CC394" s="19">
        <v>502</v>
      </c>
      <c r="CD394" s="19">
        <v>483</v>
      </c>
      <c r="CE394" s="19">
        <v>439</v>
      </c>
      <c r="CF394" s="19">
        <v>374</v>
      </c>
      <c r="CG394" s="19">
        <v>387</v>
      </c>
      <c r="CH394" s="49">
        <v>349</v>
      </c>
      <c r="CI394" s="49">
        <v>348</v>
      </c>
      <c r="CJ394" s="49">
        <v>333</v>
      </c>
      <c r="CK394" s="49">
        <v>351</v>
      </c>
      <c r="CL394" s="49">
        <v>350</v>
      </c>
      <c r="CM394" s="49">
        <v>377</v>
      </c>
      <c r="CN394" s="49">
        <v>459</v>
      </c>
      <c r="CO394" s="17" t="s">
        <v>438</v>
      </c>
      <c r="CT394" t="s">
        <v>439</v>
      </c>
      <c r="CV394" t="s">
        <v>438</v>
      </c>
      <c r="CX394">
        <v>13300</v>
      </c>
      <c r="CY394">
        <v>13400</v>
      </c>
      <c r="CZ394">
        <v>12700</v>
      </c>
      <c r="DA394">
        <v>12200</v>
      </c>
      <c r="DB394">
        <v>12300</v>
      </c>
      <c r="DC394">
        <v>12300</v>
      </c>
      <c r="DD394">
        <v>13300</v>
      </c>
      <c r="DE394">
        <v>14100</v>
      </c>
      <c r="DF394">
        <v>13400</v>
      </c>
      <c r="DG394">
        <v>13800</v>
      </c>
      <c r="DH394">
        <v>12800</v>
      </c>
      <c r="DI394">
        <v>12400</v>
      </c>
      <c r="DJ394">
        <v>14000</v>
      </c>
      <c r="DK394">
        <v>14700</v>
      </c>
      <c r="DL394">
        <v>16100</v>
      </c>
      <c r="DM394">
        <v>15300</v>
      </c>
      <c r="DN394">
        <v>15800</v>
      </c>
      <c r="DO394">
        <v>15800</v>
      </c>
      <c r="DP394">
        <v>16000</v>
      </c>
      <c r="DQ394">
        <v>16800</v>
      </c>
      <c r="DR394">
        <v>16000</v>
      </c>
      <c r="DS394">
        <v>15500</v>
      </c>
      <c r="DT394">
        <v>14800</v>
      </c>
      <c r="DU394">
        <v>15500</v>
      </c>
      <c r="DV394">
        <v>14400</v>
      </c>
      <c r="DW394">
        <v>14700</v>
      </c>
      <c r="DX394">
        <v>14300</v>
      </c>
      <c r="DY394" s="19"/>
      <c r="DZ394" s="19"/>
      <c r="EA394" s="19"/>
      <c r="EB394" s="19"/>
      <c r="ED394" s="31">
        <f t="shared" si="162"/>
        <v>2.5939849624060152E-2</v>
      </c>
      <c r="EE394" s="31">
        <f t="shared" si="163"/>
        <v>1.9626865671641791E-2</v>
      </c>
      <c r="EF394" s="31">
        <f t="shared" si="164"/>
        <v>2.0236220472440943E-2</v>
      </c>
      <c r="EG394" s="31">
        <f t="shared" si="165"/>
        <v>2.5819672131147543E-2</v>
      </c>
      <c r="EH394" s="31">
        <f t="shared" si="166"/>
        <v>2.3333333333333334E-2</v>
      </c>
      <c r="EI394" s="31">
        <f t="shared" si="167"/>
        <v>1.7642276422764228E-2</v>
      </c>
      <c r="EJ394" s="31">
        <f t="shared" si="168"/>
        <v>1.7067669172932332E-2</v>
      </c>
      <c r="EK394" s="31">
        <f t="shared" si="169"/>
        <v>1.7872340425531916E-2</v>
      </c>
      <c r="EL394" s="31">
        <f t="shared" si="170"/>
        <v>1.9776119402985074E-2</v>
      </c>
      <c r="EM394" s="31">
        <f t="shared" si="171"/>
        <v>1.6159420289855071E-2</v>
      </c>
      <c r="EN394" s="31">
        <f t="shared" si="172"/>
        <v>1.9921874999999999E-2</v>
      </c>
      <c r="EO394" s="31">
        <f t="shared" si="173"/>
        <v>2.8225806451612902E-2</v>
      </c>
      <c r="EP394" s="31">
        <f t="shared" si="174"/>
        <v>3.3357142857142856E-2</v>
      </c>
      <c r="EQ394" s="31">
        <f t="shared" si="175"/>
        <v>2.7346938775510202E-2</v>
      </c>
      <c r="ER394" s="31">
        <f t="shared" si="176"/>
        <v>2.5403726708074535E-2</v>
      </c>
      <c r="ES394" s="31">
        <f t="shared" si="177"/>
        <v>3.2679738562091505E-2</v>
      </c>
      <c r="ET394" s="31">
        <f t="shared" si="178"/>
        <v>3.4177215189873419E-2</v>
      </c>
      <c r="EU394" s="31">
        <f t="shared" si="179"/>
        <v>2.5379746835443039E-2</v>
      </c>
      <c r="EV394" s="31">
        <f t="shared" si="180"/>
        <v>2.2562499999999999E-2</v>
      </c>
      <c r="EW394" s="31">
        <f t="shared" si="181"/>
        <v>2.7321428571428573E-2</v>
      </c>
      <c r="EX394" s="31">
        <f t="shared" si="182"/>
        <v>2.7625E-2</v>
      </c>
      <c r="EY394" s="31">
        <f t="shared" si="183"/>
        <v>2.2451612903225806E-2</v>
      </c>
      <c r="EZ394" s="31">
        <f t="shared" si="184"/>
        <v>2.4324324324324326E-2</v>
      </c>
      <c r="FA394" s="31">
        <f t="shared" si="185"/>
        <v>3.0387096774193548E-2</v>
      </c>
      <c r="FB394" s="50">
        <f t="shared" si="186"/>
        <v>3.048611111111111E-2</v>
      </c>
      <c r="FC394" s="50">
        <f t="shared" si="187"/>
        <v>2.3741496598639455E-2</v>
      </c>
      <c r="FD394" s="50">
        <f t="shared" si="188"/>
        <v>2.4545454545454544E-2</v>
      </c>
    </row>
    <row r="395" spans="1:160" ht="15" x14ac:dyDescent="0.25">
      <c r="A395" s="17" t="s">
        <v>439</v>
      </c>
      <c r="B395" s="19">
        <v>5523</v>
      </c>
      <c r="C395" s="19">
        <v>5568</v>
      </c>
      <c r="D395" s="19">
        <v>5412</v>
      </c>
      <c r="E395" s="19">
        <v>5417</v>
      </c>
      <c r="F395" s="19">
        <v>5265</v>
      </c>
      <c r="G395" s="19">
        <v>5396</v>
      </c>
      <c r="H395" s="19">
        <v>5560</v>
      </c>
      <c r="I395" s="19">
        <v>6219</v>
      </c>
      <c r="J395" s="19">
        <v>6570</v>
      </c>
      <c r="K395" s="19">
        <v>6515</v>
      </c>
      <c r="L395" s="19">
        <v>6505</v>
      </c>
      <c r="M395" s="19">
        <v>6675</v>
      </c>
      <c r="N395" s="19">
        <v>6262</v>
      </c>
      <c r="O395" s="19">
        <v>6079</v>
      </c>
      <c r="P395" s="19">
        <v>6087</v>
      </c>
      <c r="Q395" s="19">
        <v>5938</v>
      </c>
      <c r="R395" s="19">
        <v>6004</v>
      </c>
      <c r="S395" s="19">
        <v>5878</v>
      </c>
      <c r="T395" s="19">
        <v>5725</v>
      </c>
      <c r="U395" s="19">
        <v>6013</v>
      </c>
      <c r="V395" s="19">
        <v>6261</v>
      </c>
      <c r="W395" s="19">
        <v>6102</v>
      </c>
      <c r="X395" s="19">
        <v>5603</v>
      </c>
      <c r="Y395" s="19">
        <v>5362</v>
      </c>
      <c r="Z395" s="19">
        <v>4965</v>
      </c>
      <c r="AA395" s="19">
        <v>4976</v>
      </c>
      <c r="AB395" s="19">
        <v>5085</v>
      </c>
      <c r="AC395" s="19">
        <v>4862</v>
      </c>
      <c r="AD395" s="19">
        <v>4839</v>
      </c>
      <c r="AE395" s="19">
        <v>4846</v>
      </c>
      <c r="AF395" s="19">
        <v>5075</v>
      </c>
      <c r="AG395" s="19">
        <v>5353</v>
      </c>
      <c r="AH395" s="19">
        <v>5460</v>
      </c>
      <c r="AI395" s="19">
        <v>5497</v>
      </c>
      <c r="AJ395" s="19">
        <v>5305</v>
      </c>
      <c r="AK395" s="19">
        <v>5385</v>
      </c>
      <c r="AL395" s="19">
        <v>5322</v>
      </c>
      <c r="AM395" s="19">
        <v>5965</v>
      </c>
      <c r="AN395" s="19">
        <v>6513</v>
      </c>
      <c r="AO395" s="19">
        <v>6971</v>
      </c>
      <c r="AP395" s="19">
        <v>7634</v>
      </c>
      <c r="AQ395" s="19">
        <v>8627</v>
      </c>
      <c r="AR395" s="19">
        <v>9469</v>
      </c>
      <c r="AS395" s="19">
        <v>10915</v>
      </c>
      <c r="AT395" s="19">
        <v>12939</v>
      </c>
      <c r="AU395" s="19">
        <v>13373</v>
      </c>
      <c r="AV395" s="19">
        <v>13633</v>
      </c>
      <c r="AW395" s="19">
        <v>13724</v>
      </c>
      <c r="AX395" s="19">
        <v>13492</v>
      </c>
      <c r="AY395" s="19">
        <v>13764</v>
      </c>
      <c r="AZ395" s="19">
        <v>13797</v>
      </c>
      <c r="BA395" s="19">
        <v>13697</v>
      </c>
      <c r="BB395" s="19">
        <v>13652</v>
      </c>
      <c r="BC395" s="19">
        <v>14070</v>
      </c>
      <c r="BD395" s="19">
        <v>13811</v>
      </c>
      <c r="BE395" s="19">
        <v>14499</v>
      </c>
      <c r="BF395" s="19">
        <v>14502</v>
      </c>
      <c r="BG395" s="19">
        <v>13841</v>
      </c>
      <c r="BH395" s="19">
        <v>13213</v>
      </c>
      <c r="BI395" s="19">
        <v>12388</v>
      </c>
      <c r="BJ395" s="19">
        <v>11661</v>
      </c>
      <c r="BK395" s="19">
        <v>11310</v>
      </c>
      <c r="BL395" s="19">
        <v>11210</v>
      </c>
      <c r="BM395" s="19">
        <v>11111</v>
      </c>
      <c r="BN395" s="19">
        <v>10775</v>
      </c>
      <c r="BO395" s="19">
        <v>10857</v>
      </c>
      <c r="BP395" s="19">
        <v>10921</v>
      </c>
      <c r="BQ395" s="19">
        <v>11671</v>
      </c>
      <c r="BR395" s="19">
        <v>11946</v>
      </c>
      <c r="BS395" s="19">
        <v>11827</v>
      </c>
      <c r="BT395" s="19">
        <v>11622</v>
      </c>
      <c r="BU395" s="19">
        <v>11283</v>
      </c>
      <c r="BV395" s="19">
        <v>11107</v>
      </c>
      <c r="BW395" s="19">
        <v>11573</v>
      </c>
      <c r="BX395" s="19">
        <v>11669</v>
      </c>
      <c r="BY395" s="19">
        <v>11662</v>
      </c>
      <c r="BZ395" s="19">
        <v>11341</v>
      </c>
      <c r="CA395" s="19">
        <v>11179</v>
      </c>
      <c r="CB395" s="19">
        <v>11185</v>
      </c>
      <c r="CC395" s="19">
        <v>12018</v>
      </c>
      <c r="CD395" s="19">
        <v>12406</v>
      </c>
      <c r="CE395" s="19">
        <v>12147</v>
      </c>
      <c r="CF395" s="19">
        <v>11468</v>
      </c>
      <c r="CG395" s="19">
        <v>11256</v>
      </c>
      <c r="CH395" s="49">
        <v>10784</v>
      </c>
      <c r="CI395" s="49">
        <v>10898</v>
      </c>
      <c r="CJ395" s="49">
        <v>10784</v>
      </c>
      <c r="CK395" s="49">
        <v>10771</v>
      </c>
      <c r="CL395" s="49">
        <v>10690</v>
      </c>
      <c r="CM395" s="49">
        <v>10561</v>
      </c>
      <c r="CN395" s="49">
        <v>10400</v>
      </c>
      <c r="CO395" s="17" t="s">
        <v>439</v>
      </c>
      <c r="CT395" t="s">
        <v>440</v>
      </c>
      <c r="CV395" t="s">
        <v>439</v>
      </c>
      <c r="CX395">
        <v>377200</v>
      </c>
      <c r="CY395">
        <v>374000</v>
      </c>
      <c r="CZ395">
        <v>374000</v>
      </c>
      <c r="DA395">
        <v>376800</v>
      </c>
      <c r="DB395">
        <v>378900</v>
      </c>
      <c r="DC395">
        <v>384200</v>
      </c>
      <c r="DD395">
        <v>384400</v>
      </c>
      <c r="DE395">
        <v>383200</v>
      </c>
      <c r="DF395">
        <v>385300</v>
      </c>
      <c r="DG395">
        <v>386800</v>
      </c>
      <c r="DH395">
        <v>384900</v>
      </c>
      <c r="DI395">
        <v>390100</v>
      </c>
      <c r="DJ395">
        <v>389400</v>
      </c>
      <c r="DK395">
        <v>388800</v>
      </c>
      <c r="DL395">
        <v>388200</v>
      </c>
      <c r="DM395">
        <v>385400</v>
      </c>
      <c r="DN395">
        <v>388600</v>
      </c>
      <c r="DO395">
        <v>389900</v>
      </c>
      <c r="DP395">
        <v>393800</v>
      </c>
      <c r="DQ395">
        <v>393900</v>
      </c>
      <c r="DR395">
        <v>395500</v>
      </c>
      <c r="DS395">
        <v>392400</v>
      </c>
      <c r="DT395">
        <v>386700</v>
      </c>
      <c r="DU395">
        <v>389900</v>
      </c>
      <c r="DV395">
        <v>396000</v>
      </c>
      <c r="DW395">
        <v>394400</v>
      </c>
      <c r="DX395">
        <v>396700</v>
      </c>
      <c r="DY395" s="19"/>
      <c r="DZ395" s="19"/>
      <c r="EA395" s="19"/>
      <c r="EB395" s="19"/>
      <c r="ED395" s="31">
        <f t="shared" si="162"/>
        <v>1.7272004241781547E-2</v>
      </c>
      <c r="EE395" s="31">
        <f t="shared" si="163"/>
        <v>1.6743315508021391E-2</v>
      </c>
      <c r="EF395" s="31">
        <f t="shared" si="164"/>
        <v>1.5877005347593582E-2</v>
      </c>
      <c r="EG395" s="31">
        <f t="shared" si="165"/>
        <v>1.5193736730360934E-2</v>
      </c>
      <c r="EH395" s="31">
        <f t="shared" si="166"/>
        <v>1.6104513064133016E-2</v>
      </c>
      <c r="EI395" s="31">
        <f t="shared" si="167"/>
        <v>1.2922956793336804E-2</v>
      </c>
      <c r="EJ395" s="31">
        <f t="shared" si="168"/>
        <v>1.2648283038501561E-2</v>
      </c>
      <c r="EK395" s="31">
        <f t="shared" si="169"/>
        <v>1.3243736951983298E-2</v>
      </c>
      <c r="EL395" s="31">
        <f t="shared" si="170"/>
        <v>1.4266805086945238E-2</v>
      </c>
      <c r="EM395" s="31">
        <f t="shared" si="171"/>
        <v>1.375904860392968E-2</v>
      </c>
      <c r="EN395" s="31">
        <f t="shared" si="172"/>
        <v>1.8111197713691869E-2</v>
      </c>
      <c r="EO395" s="31">
        <f t="shared" si="173"/>
        <v>2.4273263265829275E-2</v>
      </c>
      <c r="EP395" s="31">
        <f t="shared" si="174"/>
        <v>3.4342578325629175E-2</v>
      </c>
      <c r="EQ395" s="31">
        <f t="shared" si="175"/>
        <v>3.4701646090534978E-2</v>
      </c>
      <c r="ER395" s="31">
        <f t="shared" si="176"/>
        <v>3.52833590932509E-2</v>
      </c>
      <c r="ES395" s="31">
        <f t="shared" si="177"/>
        <v>3.5835495588998442E-2</v>
      </c>
      <c r="ET395" s="31">
        <f t="shared" si="178"/>
        <v>3.5617601646937724E-2</v>
      </c>
      <c r="EU395" s="31">
        <f t="shared" si="179"/>
        <v>2.9907668632982817E-2</v>
      </c>
      <c r="EV395" s="31">
        <f t="shared" si="180"/>
        <v>2.8214829862874557E-2</v>
      </c>
      <c r="EW395" s="31">
        <f t="shared" si="181"/>
        <v>2.7725310992637725E-2</v>
      </c>
      <c r="EX395" s="31">
        <f t="shared" si="182"/>
        <v>2.9903919089759798E-2</v>
      </c>
      <c r="EY395" s="31">
        <f t="shared" si="183"/>
        <v>2.8305300713557593E-2</v>
      </c>
      <c r="EZ395" s="31">
        <f t="shared" si="184"/>
        <v>3.0157745021980865E-2</v>
      </c>
      <c r="FA395" s="31">
        <f t="shared" si="185"/>
        <v>2.8686842780200051E-2</v>
      </c>
      <c r="FB395" s="50">
        <f t="shared" si="186"/>
        <v>3.0674242424242423E-2</v>
      </c>
      <c r="FC395" s="50">
        <f t="shared" si="187"/>
        <v>2.7342799188640975E-2</v>
      </c>
      <c r="FD395" s="50">
        <f t="shared" si="188"/>
        <v>2.7151499873960171E-2</v>
      </c>
    </row>
    <row r="396" spans="1:160" ht="15" x14ac:dyDescent="0.25">
      <c r="A396" s="17" t="s">
        <v>440</v>
      </c>
      <c r="B396" s="19">
        <v>4196</v>
      </c>
      <c r="C396" s="19">
        <v>4302</v>
      </c>
      <c r="D396" s="19">
        <v>4101</v>
      </c>
      <c r="E396" s="19">
        <v>4032</v>
      </c>
      <c r="F396" s="19">
        <v>4092</v>
      </c>
      <c r="G396" s="19">
        <v>4078</v>
      </c>
      <c r="H396" s="19">
        <v>4133</v>
      </c>
      <c r="I396" s="19">
        <v>4237</v>
      </c>
      <c r="J396" s="19">
        <v>4305</v>
      </c>
      <c r="K396" s="19">
        <v>4131</v>
      </c>
      <c r="L396" s="19">
        <v>4140</v>
      </c>
      <c r="M396" s="19">
        <v>4130</v>
      </c>
      <c r="N396" s="19">
        <v>4110</v>
      </c>
      <c r="O396" s="19">
        <v>4085</v>
      </c>
      <c r="P396" s="19">
        <v>3907</v>
      </c>
      <c r="Q396" s="19">
        <v>4038</v>
      </c>
      <c r="R396" s="19">
        <v>4057</v>
      </c>
      <c r="S396" s="19">
        <v>3920</v>
      </c>
      <c r="T396" s="19">
        <v>3782</v>
      </c>
      <c r="U396" s="19">
        <v>3805</v>
      </c>
      <c r="V396" s="19">
        <v>3845</v>
      </c>
      <c r="W396" s="19">
        <v>3841</v>
      </c>
      <c r="X396" s="19">
        <v>3761</v>
      </c>
      <c r="Y396" s="19">
        <v>3731</v>
      </c>
      <c r="Z396" s="19">
        <v>3547</v>
      </c>
      <c r="AA396" s="19">
        <v>3474</v>
      </c>
      <c r="AB396" s="19">
        <v>3394</v>
      </c>
      <c r="AC396" s="19">
        <v>3430</v>
      </c>
      <c r="AD396" s="19">
        <v>3363</v>
      </c>
      <c r="AE396" s="19">
        <v>3291</v>
      </c>
      <c r="AF396" s="19">
        <v>3219</v>
      </c>
      <c r="AG396" s="19">
        <v>3265</v>
      </c>
      <c r="AH396" s="19">
        <v>3210</v>
      </c>
      <c r="AI396" s="19">
        <v>3195</v>
      </c>
      <c r="AJ396" s="19">
        <v>3150</v>
      </c>
      <c r="AK396" s="19">
        <v>3130</v>
      </c>
      <c r="AL396" s="19">
        <v>3120</v>
      </c>
      <c r="AM396" s="19">
        <v>3123</v>
      </c>
      <c r="AN396" s="19">
        <v>3168</v>
      </c>
      <c r="AO396" s="19">
        <v>3294</v>
      </c>
      <c r="AP396" s="19">
        <v>3363</v>
      </c>
      <c r="AQ396" s="19">
        <v>3475</v>
      </c>
      <c r="AR396" s="19">
        <v>3638</v>
      </c>
      <c r="AS396" s="19">
        <v>3888</v>
      </c>
      <c r="AT396" s="19">
        <v>4280</v>
      </c>
      <c r="AU396" s="19">
        <v>4512</v>
      </c>
      <c r="AV396" s="19">
        <v>4690</v>
      </c>
      <c r="AW396" s="19">
        <v>4795</v>
      </c>
      <c r="AX396" s="19">
        <v>4826</v>
      </c>
      <c r="AY396" s="19">
        <v>4860</v>
      </c>
      <c r="AZ396" s="19">
        <v>4934</v>
      </c>
      <c r="BA396" s="19">
        <v>5142</v>
      </c>
      <c r="BB396" s="19">
        <v>5246</v>
      </c>
      <c r="BC396" s="19">
        <v>5276</v>
      </c>
      <c r="BD396" s="19">
        <v>5286</v>
      </c>
      <c r="BE396" s="19">
        <v>5395</v>
      </c>
      <c r="BF396" s="19">
        <v>5286</v>
      </c>
      <c r="BG396" s="19">
        <v>5171</v>
      </c>
      <c r="BH396" s="19">
        <v>5181</v>
      </c>
      <c r="BI396" s="19">
        <v>5150</v>
      </c>
      <c r="BJ396" s="19">
        <v>4997</v>
      </c>
      <c r="BK396" s="19">
        <v>4989</v>
      </c>
      <c r="BL396" s="19">
        <v>4995</v>
      </c>
      <c r="BM396" s="19">
        <v>5074</v>
      </c>
      <c r="BN396" s="19">
        <v>4996</v>
      </c>
      <c r="BO396" s="19">
        <v>5015</v>
      </c>
      <c r="BP396" s="19">
        <v>4919</v>
      </c>
      <c r="BQ396" s="19">
        <v>5077</v>
      </c>
      <c r="BR396" s="19">
        <v>5179</v>
      </c>
      <c r="BS396" s="19">
        <v>5184</v>
      </c>
      <c r="BT396" s="19">
        <v>5284</v>
      </c>
      <c r="BU396" s="19">
        <v>5298</v>
      </c>
      <c r="BV396" s="19">
        <v>5239</v>
      </c>
      <c r="BW396" s="19">
        <v>5227</v>
      </c>
      <c r="BX396" s="19">
        <v>5230</v>
      </c>
      <c r="BY396" s="19">
        <v>5250</v>
      </c>
      <c r="BZ396" s="19">
        <v>5310</v>
      </c>
      <c r="CA396" s="19">
        <v>5280</v>
      </c>
      <c r="CB396" s="19">
        <v>5343</v>
      </c>
      <c r="CC396" s="19">
        <v>5295</v>
      </c>
      <c r="CD396" s="19">
        <v>5433</v>
      </c>
      <c r="CE396" s="19">
        <v>5289</v>
      </c>
      <c r="CF396" s="19">
        <v>5181</v>
      </c>
      <c r="CG396" s="19">
        <v>5073</v>
      </c>
      <c r="CH396" s="49">
        <v>4858</v>
      </c>
      <c r="CI396" s="49">
        <v>4773</v>
      </c>
      <c r="CJ396" s="49">
        <v>4694</v>
      </c>
      <c r="CK396" s="49">
        <v>4747</v>
      </c>
      <c r="CL396" s="49">
        <v>4815</v>
      </c>
      <c r="CM396" s="49">
        <v>4857</v>
      </c>
      <c r="CN396" s="49">
        <v>4720</v>
      </c>
      <c r="CO396" s="17" t="s">
        <v>440</v>
      </c>
      <c r="CT396" t="s">
        <v>441</v>
      </c>
      <c r="CV396" t="s">
        <v>440</v>
      </c>
      <c r="CX396">
        <v>121100</v>
      </c>
      <c r="CY396">
        <v>126800</v>
      </c>
      <c r="CZ396">
        <v>124200</v>
      </c>
      <c r="DA396">
        <v>123900</v>
      </c>
      <c r="DB396">
        <v>123600</v>
      </c>
      <c r="DC396">
        <v>121400</v>
      </c>
      <c r="DD396">
        <v>122300</v>
      </c>
      <c r="DE396">
        <v>126000</v>
      </c>
      <c r="DF396">
        <v>124300</v>
      </c>
      <c r="DG396">
        <v>124600</v>
      </c>
      <c r="DH396">
        <v>127400</v>
      </c>
      <c r="DI396">
        <v>128100</v>
      </c>
      <c r="DJ396">
        <v>131800</v>
      </c>
      <c r="DK396">
        <v>131100</v>
      </c>
      <c r="DL396">
        <v>134000</v>
      </c>
      <c r="DM396">
        <v>135900</v>
      </c>
      <c r="DN396">
        <v>130900</v>
      </c>
      <c r="DO396">
        <v>128800</v>
      </c>
      <c r="DP396">
        <v>125000</v>
      </c>
      <c r="DQ396">
        <v>128400</v>
      </c>
      <c r="DR396">
        <v>126300</v>
      </c>
      <c r="DS396">
        <v>136500</v>
      </c>
      <c r="DT396">
        <v>136500</v>
      </c>
      <c r="DU396">
        <v>133800</v>
      </c>
      <c r="DV396">
        <v>137000</v>
      </c>
      <c r="DW396">
        <v>133600</v>
      </c>
      <c r="DX396">
        <v>138700</v>
      </c>
      <c r="DY396" s="19"/>
      <c r="DZ396" s="19"/>
      <c r="EA396" s="19"/>
      <c r="EB396" s="19"/>
      <c r="ED396" s="31">
        <f t="shared" si="162"/>
        <v>3.411230388109001E-2</v>
      </c>
      <c r="EE396" s="31">
        <f t="shared" si="163"/>
        <v>3.2413249211356465E-2</v>
      </c>
      <c r="EF396" s="31">
        <f t="shared" si="164"/>
        <v>3.2512077294685991E-2</v>
      </c>
      <c r="EG396" s="31">
        <f t="shared" si="165"/>
        <v>3.0524616626311542E-2</v>
      </c>
      <c r="EH396" s="31">
        <f t="shared" si="166"/>
        <v>3.1076051779935276E-2</v>
      </c>
      <c r="EI396" s="31">
        <f t="shared" si="167"/>
        <v>2.9217462932454696E-2</v>
      </c>
      <c r="EJ396" s="31">
        <f t="shared" si="168"/>
        <v>2.8045789043336058E-2</v>
      </c>
      <c r="EK396" s="31">
        <f t="shared" si="169"/>
        <v>2.5547619047619048E-2</v>
      </c>
      <c r="EL396" s="31">
        <f t="shared" si="170"/>
        <v>2.5703942075623491E-2</v>
      </c>
      <c r="EM396" s="31">
        <f t="shared" si="171"/>
        <v>2.5040128410914929E-2</v>
      </c>
      <c r="EN396" s="31">
        <f t="shared" si="172"/>
        <v>2.5855572998430141E-2</v>
      </c>
      <c r="EO396" s="31">
        <f t="shared" si="173"/>
        <v>2.839968774395004E-2</v>
      </c>
      <c r="EP396" s="31">
        <f t="shared" si="174"/>
        <v>3.4233687405159335E-2</v>
      </c>
      <c r="EQ396" s="31">
        <f t="shared" si="175"/>
        <v>3.6811594202898548E-2</v>
      </c>
      <c r="ER396" s="31">
        <f t="shared" si="176"/>
        <v>3.8373134328358212E-2</v>
      </c>
      <c r="ES396" s="31">
        <f t="shared" si="177"/>
        <v>3.8896247240618104E-2</v>
      </c>
      <c r="ET396" s="31">
        <f t="shared" si="178"/>
        <v>3.9503437738731856E-2</v>
      </c>
      <c r="EU396" s="31">
        <f t="shared" si="179"/>
        <v>3.8796583850931675E-2</v>
      </c>
      <c r="EV396" s="31">
        <f t="shared" si="180"/>
        <v>4.0592000000000003E-2</v>
      </c>
      <c r="EW396" s="31">
        <f t="shared" si="181"/>
        <v>3.8309968847352022E-2</v>
      </c>
      <c r="EX396" s="31">
        <f t="shared" si="182"/>
        <v>4.1045130641330169E-2</v>
      </c>
      <c r="EY396" s="31">
        <f t="shared" si="183"/>
        <v>3.8380952380952384E-2</v>
      </c>
      <c r="EZ396" s="31">
        <f t="shared" si="184"/>
        <v>3.8461538461538464E-2</v>
      </c>
      <c r="FA396" s="31">
        <f t="shared" si="185"/>
        <v>3.9932735426008968E-2</v>
      </c>
      <c r="FB396" s="50">
        <f t="shared" si="186"/>
        <v>3.8605839416058392E-2</v>
      </c>
      <c r="FC396" s="50">
        <f t="shared" si="187"/>
        <v>3.6362275449101797E-2</v>
      </c>
      <c r="FD396" s="50">
        <f t="shared" si="188"/>
        <v>3.4224945926459985E-2</v>
      </c>
    </row>
    <row r="397" spans="1:160" ht="15" x14ac:dyDescent="0.25">
      <c r="A397" s="17" t="s">
        <v>441</v>
      </c>
      <c r="B397" s="19">
        <v>523</v>
      </c>
      <c r="C397" s="19">
        <v>462</v>
      </c>
      <c r="D397" s="19">
        <v>490</v>
      </c>
      <c r="E397" s="19">
        <v>507</v>
      </c>
      <c r="F397" s="19">
        <v>597</v>
      </c>
      <c r="G397" s="19">
        <v>744</v>
      </c>
      <c r="H397" s="19">
        <v>765</v>
      </c>
      <c r="I397" s="19">
        <v>856</v>
      </c>
      <c r="J397" s="19">
        <v>997</v>
      </c>
      <c r="K397" s="19">
        <v>967</v>
      </c>
      <c r="L397" s="19">
        <v>803</v>
      </c>
      <c r="M397" s="19">
        <v>749</v>
      </c>
      <c r="N397" s="19">
        <v>705</v>
      </c>
      <c r="O397" s="19">
        <v>735</v>
      </c>
      <c r="P397" s="19">
        <v>709</v>
      </c>
      <c r="Q397" s="19">
        <v>718</v>
      </c>
      <c r="R397" s="19">
        <v>746</v>
      </c>
      <c r="S397" s="19">
        <v>814</v>
      </c>
      <c r="T397" s="19">
        <v>855</v>
      </c>
      <c r="U397" s="19">
        <v>908</v>
      </c>
      <c r="V397" s="19">
        <v>941</v>
      </c>
      <c r="W397" s="19">
        <v>868</v>
      </c>
      <c r="X397" s="19">
        <v>694</v>
      </c>
      <c r="Y397" s="19">
        <v>612</v>
      </c>
      <c r="Z397" s="19">
        <v>565</v>
      </c>
      <c r="AA397" s="19">
        <v>571</v>
      </c>
      <c r="AB397" s="19">
        <v>585</v>
      </c>
      <c r="AC397" s="19">
        <v>519</v>
      </c>
      <c r="AD397" s="19">
        <v>505</v>
      </c>
      <c r="AE397" s="19">
        <v>542</v>
      </c>
      <c r="AF397" s="19">
        <v>617</v>
      </c>
      <c r="AG397" s="19">
        <v>668</v>
      </c>
      <c r="AH397" s="19">
        <v>696</v>
      </c>
      <c r="AI397" s="19">
        <v>621</v>
      </c>
      <c r="AJ397" s="19">
        <v>580</v>
      </c>
      <c r="AK397" s="19">
        <v>551</v>
      </c>
      <c r="AL397" s="19">
        <v>535</v>
      </c>
      <c r="AM397" s="19">
        <v>555</v>
      </c>
      <c r="AN397" s="19">
        <v>599</v>
      </c>
      <c r="AO397" s="19">
        <v>661</v>
      </c>
      <c r="AP397" s="19">
        <v>696</v>
      </c>
      <c r="AQ397" s="19">
        <v>834</v>
      </c>
      <c r="AR397" s="19">
        <v>988</v>
      </c>
      <c r="AS397" s="19">
        <v>1103</v>
      </c>
      <c r="AT397" s="19">
        <v>1281</v>
      </c>
      <c r="AU397" s="19">
        <v>1298</v>
      </c>
      <c r="AV397" s="19">
        <v>1244</v>
      </c>
      <c r="AW397" s="19">
        <v>1190</v>
      </c>
      <c r="AX397" s="19">
        <v>1115</v>
      </c>
      <c r="AY397" s="19">
        <v>1162</v>
      </c>
      <c r="AZ397" s="19">
        <v>1145</v>
      </c>
      <c r="BA397" s="19">
        <v>1083</v>
      </c>
      <c r="BB397" s="19">
        <v>1142</v>
      </c>
      <c r="BC397" s="19">
        <v>1295</v>
      </c>
      <c r="BD397" s="19">
        <v>1379</v>
      </c>
      <c r="BE397" s="19">
        <v>1528</v>
      </c>
      <c r="BF397" s="19">
        <v>1492</v>
      </c>
      <c r="BG397" s="19">
        <v>1387</v>
      </c>
      <c r="BH397" s="19">
        <v>1237</v>
      </c>
      <c r="BI397" s="19">
        <v>1161</v>
      </c>
      <c r="BJ397" s="19">
        <v>1019</v>
      </c>
      <c r="BK397" s="19">
        <v>997</v>
      </c>
      <c r="BL397" s="19">
        <v>1001</v>
      </c>
      <c r="BM397" s="19">
        <v>1037</v>
      </c>
      <c r="BN397" s="19">
        <v>1060</v>
      </c>
      <c r="BO397" s="19">
        <v>1142</v>
      </c>
      <c r="BP397" s="19">
        <v>1241</v>
      </c>
      <c r="BQ397" s="19">
        <v>1355</v>
      </c>
      <c r="BR397" s="19">
        <v>1289</v>
      </c>
      <c r="BS397" s="19">
        <v>1155</v>
      </c>
      <c r="BT397" s="19">
        <v>1027</v>
      </c>
      <c r="BU397" s="19">
        <v>975</v>
      </c>
      <c r="BV397" s="19">
        <v>946</v>
      </c>
      <c r="BW397" s="19">
        <v>911</v>
      </c>
      <c r="BX397" s="19">
        <v>908</v>
      </c>
      <c r="BY397" s="19">
        <v>977</v>
      </c>
      <c r="BZ397" s="19">
        <v>1059</v>
      </c>
      <c r="CA397" s="19">
        <v>1191</v>
      </c>
      <c r="CB397" s="19">
        <v>1342</v>
      </c>
      <c r="CC397" s="19">
        <v>1465</v>
      </c>
      <c r="CD397" s="19">
        <v>1479</v>
      </c>
      <c r="CE397" s="19">
        <v>1369</v>
      </c>
      <c r="CF397" s="19">
        <v>1132</v>
      </c>
      <c r="CG397" s="19">
        <v>1054</v>
      </c>
      <c r="CH397" s="49">
        <v>990</v>
      </c>
      <c r="CI397" s="49">
        <v>955</v>
      </c>
      <c r="CJ397" s="49">
        <v>901</v>
      </c>
      <c r="CK397" s="49">
        <v>948</v>
      </c>
      <c r="CL397" s="49">
        <v>1034</v>
      </c>
      <c r="CM397" s="49">
        <v>1114</v>
      </c>
      <c r="CN397" s="49">
        <v>1236</v>
      </c>
      <c r="CO397" s="17" t="s">
        <v>441</v>
      </c>
      <c r="CT397" t="s">
        <v>442</v>
      </c>
      <c r="CV397" t="s">
        <v>441</v>
      </c>
      <c r="CX397">
        <v>29900</v>
      </c>
      <c r="CY397">
        <v>29600</v>
      </c>
      <c r="CZ397">
        <v>30300</v>
      </c>
      <c r="DA397">
        <v>30100</v>
      </c>
      <c r="DB397">
        <v>30500</v>
      </c>
      <c r="DC397">
        <v>30600</v>
      </c>
      <c r="DD397">
        <v>30100</v>
      </c>
      <c r="DE397">
        <v>29700</v>
      </c>
      <c r="DF397">
        <v>28200</v>
      </c>
      <c r="DG397">
        <v>29000</v>
      </c>
      <c r="DH397">
        <v>28500</v>
      </c>
      <c r="DI397">
        <v>28800</v>
      </c>
      <c r="DJ397">
        <v>29100</v>
      </c>
      <c r="DK397">
        <v>27700</v>
      </c>
      <c r="DL397">
        <v>27100</v>
      </c>
      <c r="DM397">
        <v>25300</v>
      </c>
      <c r="DN397">
        <v>24800</v>
      </c>
      <c r="DO397">
        <v>24000</v>
      </c>
      <c r="DP397">
        <v>24800</v>
      </c>
      <c r="DQ397">
        <v>26300</v>
      </c>
      <c r="DR397">
        <v>27200</v>
      </c>
      <c r="DS397">
        <v>27500</v>
      </c>
      <c r="DT397">
        <v>26400</v>
      </c>
      <c r="DU397">
        <v>26700</v>
      </c>
      <c r="DV397">
        <v>27100</v>
      </c>
      <c r="DW397">
        <v>28800</v>
      </c>
      <c r="DX397">
        <v>29600</v>
      </c>
      <c r="DY397" s="19"/>
      <c r="DZ397" s="19"/>
      <c r="EA397" s="19"/>
      <c r="EB397" s="19"/>
      <c r="ED397" s="31">
        <f t="shared" si="162"/>
        <v>3.2341137123745818E-2</v>
      </c>
      <c r="EE397" s="31">
        <f t="shared" si="163"/>
        <v>2.3817567567567567E-2</v>
      </c>
      <c r="EF397" s="31">
        <f t="shared" si="164"/>
        <v>2.3696369636963695E-2</v>
      </c>
      <c r="EG397" s="31">
        <f t="shared" si="165"/>
        <v>2.840531561461794E-2</v>
      </c>
      <c r="EH397" s="31">
        <f t="shared" si="166"/>
        <v>2.8459016393442622E-2</v>
      </c>
      <c r="EI397" s="31">
        <f t="shared" si="167"/>
        <v>1.84640522875817E-2</v>
      </c>
      <c r="EJ397" s="31">
        <f t="shared" si="168"/>
        <v>1.7242524916943523E-2</v>
      </c>
      <c r="EK397" s="31">
        <f t="shared" si="169"/>
        <v>2.0774410774410775E-2</v>
      </c>
      <c r="EL397" s="31">
        <f t="shared" si="170"/>
        <v>2.2021276595744682E-2</v>
      </c>
      <c r="EM397" s="31">
        <f t="shared" si="171"/>
        <v>1.8448275862068965E-2</v>
      </c>
      <c r="EN397" s="31">
        <f t="shared" si="172"/>
        <v>2.3192982456140352E-2</v>
      </c>
      <c r="EO397" s="31">
        <f t="shared" si="173"/>
        <v>3.4305555555555554E-2</v>
      </c>
      <c r="EP397" s="31">
        <f t="shared" si="174"/>
        <v>4.4604810996563576E-2</v>
      </c>
      <c r="EQ397" s="31">
        <f t="shared" si="175"/>
        <v>4.025270758122744E-2</v>
      </c>
      <c r="ER397" s="31">
        <f t="shared" si="176"/>
        <v>3.9963099630996313E-2</v>
      </c>
      <c r="ES397" s="31">
        <f t="shared" si="177"/>
        <v>5.4505928853754944E-2</v>
      </c>
      <c r="ET397" s="31">
        <f t="shared" si="178"/>
        <v>5.5927419354838713E-2</v>
      </c>
      <c r="EU397" s="31">
        <f t="shared" si="179"/>
        <v>4.2458333333333334E-2</v>
      </c>
      <c r="EV397" s="31">
        <f t="shared" si="180"/>
        <v>4.181451612903226E-2</v>
      </c>
      <c r="EW397" s="31">
        <f t="shared" si="181"/>
        <v>4.7186311787072242E-2</v>
      </c>
      <c r="EX397" s="31">
        <f t="shared" si="182"/>
        <v>4.2463235294117649E-2</v>
      </c>
      <c r="EY397" s="31">
        <f t="shared" si="183"/>
        <v>3.44E-2</v>
      </c>
      <c r="EZ397" s="31">
        <f t="shared" si="184"/>
        <v>3.700757575757576E-2</v>
      </c>
      <c r="FA397" s="31">
        <f t="shared" si="185"/>
        <v>5.0262172284644198E-2</v>
      </c>
      <c r="FB397" s="50">
        <f t="shared" si="186"/>
        <v>5.0516605166051658E-2</v>
      </c>
      <c r="FC397" s="50">
        <f t="shared" si="187"/>
        <v>3.4375000000000003E-2</v>
      </c>
      <c r="FD397" s="50">
        <f t="shared" si="188"/>
        <v>3.2027027027027026E-2</v>
      </c>
    </row>
    <row r="398" spans="1:160" ht="15" x14ac:dyDescent="0.25">
      <c r="A398" s="17" t="s">
        <v>442</v>
      </c>
      <c r="B398" s="19">
        <v>4367</v>
      </c>
      <c r="C398" s="19">
        <v>4489</v>
      </c>
      <c r="D398" s="19">
        <v>4538</v>
      </c>
      <c r="E398" s="19">
        <v>4430</v>
      </c>
      <c r="F398" s="19">
        <v>4426</v>
      </c>
      <c r="G398" s="19">
        <v>4396</v>
      </c>
      <c r="H398" s="19">
        <v>4483</v>
      </c>
      <c r="I398" s="19">
        <v>5193</v>
      </c>
      <c r="J398" s="19">
        <v>5345</v>
      </c>
      <c r="K398" s="19">
        <v>5397</v>
      </c>
      <c r="L398" s="19">
        <v>5241</v>
      </c>
      <c r="M398" s="19">
        <v>5169</v>
      </c>
      <c r="N398" s="19">
        <v>5024</v>
      </c>
      <c r="O398" s="19">
        <v>5146</v>
      </c>
      <c r="P398" s="19">
        <v>5106</v>
      </c>
      <c r="Q398" s="19">
        <v>5086</v>
      </c>
      <c r="R398" s="19">
        <v>4953</v>
      </c>
      <c r="S398" s="19">
        <v>4930</v>
      </c>
      <c r="T398" s="19">
        <v>4908</v>
      </c>
      <c r="U398" s="19">
        <v>5349</v>
      </c>
      <c r="V398" s="19">
        <v>5415</v>
      </c>
      <c r="W398" s="19">
        <v>5149</v>
      </c>
      <c r="X398" s="19">
        <v>4959</v>
      </c>
      <c r="Y398" s="19">
        <v>4765</v>
      </c>
      <c r="Z398" s="19">
        <v>4547</v>
      </c>
      <c r="AA398" s="19">
        <v>4562</v>
      </c>
      <c r="AB398" s="19">
        <v>4586</v>
      </c>
      <c r="AC398" s="19">
        <v>4518</v>
      </c>
      <c r="AD398" s="19">
        <v>4422</v>
      </c>
      <c r="AE398" s="19">
        <v>4367</v>
      </c>
      <c r="AF398" s="19">
        <v>4410</v>
      </c>
      <c r="AG398" s="19">
        <v>4674</v>
      </c>
      <c r="AH398" s="19">
        <v>4842</v>
      </c>
      <c r="AI398" s="19">
        <v>4840</v>
      </c>
      <c r="AJ398" s="19">
        <v>4825</v>
      </c>
      <c r="AK398" s="19">
        <v>4801</v>
      </c>
      <c r="AL398" s="19">
        <v>5019</v>
      </c>
      <c r="AM398" s="19">
        <v>5310</v>
      </c>
      <c r="AN398" s="19">
        <v>5726</v>
      </c>
      <c r="AO398" s="19">
        <v>5870</v>
      </c>
      <c r="AP398" s="19">
        <v>6022</v>
      </c>
      <c r="AQ398" s="19">
        <v>6563</v>
      </c>
      <c r="AR398" s="19">
        <v>7113</v>
      </c>
      <c r="AS398" s="19">
        <v>7981</v>
      </c>
      <c r="AT398" s="19">
        <v>9104</v>
      </c>
      <c r="AU398" s="19">
        <v>9499</v>
      </c>
      <c r="AV398" s="19">
        <v>9740</v>
      </c>
      <c r="AW398" s="19">
        <v>9634</v>
      </c>
      <c r="AX398" s="19">
        <v>9661</v>
      </c>
      <c r="AY398" s="19">
        <v>9661</v>
      </c>
      <c r="AZ398" s="19">
        <v>9835</v>
      </c>
      <c r="BA398" s="19">
        <v>9832</v>
      </c>
      <c r="BB398" s="19">
        <v>9771</v>
      </c>
      <c r="BC398" s="19">
        <v>9655</v>
      </c>
      <c r="BD398" s="19">
        <v>9645</v>
      </c>
      <c r="BE398" s="19">
        <v>10160</v>
      </c>
      <c r="BF398" s="19">
        <v>10063</v>
      </c>
      <c r="BG398" s="19">
        <v>9821</v>
      </c>
      <c r="BH398" s="19">
        <v>9472</v>
      </c>
      <c r="BI398" s="19">
        <v>8897</v>
      </c>
      <c r="BJ398" s="19">
        <v>8479</v>
      </c>
      <c r="BK398" s="19">
        <v>8463</v>
      </c>
      <c r="BL398" s="19">
        <v>8464</v>
      </c>
      <c r="BM398" s="19">
        <v>8435</v>
      </c>
      <c r="BN398" s="19">
        <v>8154</v>
      </c>
      <c r="BO398" s="19">
        <v>8138</v>
      </c>
      <c r="BP398" s="19">
        <v>8215</v>
      </c>
      <c r="BQ398" s="19">
        <v>8753</v>
      </c>
      <c r="BR398" s="19">
        <v>8851</v>
      </c>
      <c r="BS398" s="19">
        <v>8721</v>
      </c>
      <c r="BT398" s="19">
        <v>8710</v>
      </c>
      <c r="BU398" s="19">
        <v>8560</v>
      </c>
      <c r="BV398" s="19">
        <v>8560</v>
      </c>
      <c r="BW398" s="19">
        <v>8822</v>
      </c>
      <c r="BX398" s="19">
        <v>9002</v>
      </c>
      <c r="BY398" s="19">
        <v>8921</v>
      </c>
      <c r="BZ398" s="19">
        <v>8822</v>
      </c>
      <c r="CA398" s="19">
        <v>8863</v>
      </c>
      <c r="CB398" s="19">
        <v>9036</v>
      </c>
      <c r="CC398" s="19">
        <v>9625</v>
      </c>
      <c r="CD398" s="19">
        <v>9850</v>
      </c>
      <c r="CE398" s="19">
        <v>9758</v>
      </c>
      <c r="CF398" s="19">
        <v>9648</v>
      </c>
      <c r="CG398" s="19">
        <v>9318</v>
      </c>
      <c r="CH398" s="49">
        <v>9278</v>
      </c>
      <c r="CI398" s="49">
        <v>9384</v>
      </c>
      <c r="CJ398" s="49">
        <v>9471</v>
      </c>
      <c r="CK398" s="49">
        <v>9440</v>
      </c>
      <c r="CL398" s="49">
        <v>9581</v>
      </c>
      <c r="CM398" s="49">
        <v>9450</v>
      </c>
      <c r="CN398" s="49">
        <v>9387</v>
      </c>
      <c r="CO398" s="17" t="s">
        <v>442</v>
      </c>
      <c r="CT398" t="s">
        <v>443</v>
      </c>
      <c r="CV398" t="s">
        <v>442</v>
      </c>
      <c r="CX398">
        <v>144700</v>
      </c>
      <c r="CY398">
        <v>144500</v>
      </c>
      <c r="CZ398">
        <v>147800</v>
      </c>
      <c r="DA398">
        <v>147300</v>
      </c>
      <c r="DB398">
        <v>147800</v>
      </c>
      <c r="DC398">
        <v>147100</v>
      </c>
      <c r="DD398">
        <v>146900</v>
      </c>
      <c r="DE398">
        <v>144700</v>
      </c>
      <c r="DF398">
        <v>145900</v>
      </c>
      <c r="DG398">
        <v>149000</v>
      </c>
      <c r="DH398">
        <v>151500</v>
      </c>
      <c r="DI398">
        <v>153000</v>
      </c>
      <c r="DJ398">
        <v>153900</v>
      </c>
      <c r="DK398">
        <v>155500</v>
      </c>
      <c r="DL398">
        <v>155700</v>
      </c>
      <c r="DM398">
        <v>153800</v>
      </c>
      <c r="DN398">
        <v>154800</v>
      </c>
      <c r="DO398">
        <v>152600</v>
      </c>
      <c r="DP398">
        <v>152000</v>
      </c>
      <c r="DQ398">
        <v>152800</v>
      </c>
      <c r="DR398">
        <v>150600</v>
      </c>
      <c r="DS398">
        <v>150900</v>
      </c>
      <c r="DT398">
        <v>147900</v>
      </c>
      <c r="DU398">
        <v>153200</v>
      </c>
      <c r="DV398">
        <v>152400</v>
      </c>
      <c r="DW398">
        <v>154700</v>
      </c>
      <c r="DX398">
        <v>156100</v>
      </c>
      <c r="DY398" s="19"/>
      <c r="DZ398" s="19"/>
      <c r="EA398" s="19"/>
      <c r="EB398" s="19"/>
      <c r="ED398" s="31">
        <f t="shared" si="162"/>
        <v>3.7297857636489289E-2</v>
      </c>
      <c r="EE398" s="31">
        <f t="shared" si="163"/>
        <v>3.4768166089965399E-2</v>
      </c>
      <c r="EF398" s="31">
        <f t="shared" si="164"/>
        <v>3.4411366711772667E-2</v>
      </c>
      <c r="EG398" s="31">
        <f t="shared" si="165"/>
        <v>3.3319755600814661E-2</v>
      </c>
      <c r="EH398" s="31">
        <f t="shared" si="166"/>
        <v>3.483761840324763E-2</v>
      </c>
      <c r="EI398" s="31">
        <f t="shared" si="167"/>
        <v>3.0910944935418082E-2</v>
      </c>
      <c r="EJ398" s="31">
        <f t="shared" si="168"/>
        <v>3.0755616065350579E-2</v>
      </c>
      <c r="EK398" s="31">
        <f t="shared" si="169"/>
        <v>3.0476848652384245E-2</v>
      </c>
      <c r="EL398" s="31">
        <f t="shared" si="170"/>
        <v>3.3173406442769018E-2</v>
      </c>
      <c r="EM398" s="31">
        <f t="shared" si="171"/>
        <v>3.3684563758389262E-2</v>
      </c>
      <c r="EN398" s="31">
        <f t="shared" si="172"/>
        <v>3.8745874587458748E-2</v>
      </c>
      <c r="EO398" s="31">
        <f t="shared" si="173"/>
        <v>4.649019607843137E-2</v>
      </c>
      <c r="EP398" s="31">
        <f t="shared" si="174"/>
        <v>6.1721897335932425E-2</v>
      </c>
      <c r="EQ398" s="31">
        <f t="shared" si="175"/>
        <v>6.2128617363344053E-2</v>
      </c>
      <c r="ER398" s="31">
        <f t="shared" si="176"/>
        <v>6.31470777135517E-2</v>
      </c>
      <c r="ES398" s="31">
        <f t="shared" si="177"/>
        <v>6.2711313394018212E-2</v>
      </c>
      <c r="ET398" s="31">
        <f t="shared" si="178"/>
        <v>6.3443152454780355E-2</v>
      </c>
      <c r="EU398" s="31">
        <f t="shared" si="179"/>
        <v>5.5563564875491481E-2</v>
      </c>
      <c r="EV398" s="31">
        <f t="shared" si="180"/>
        <v>5.5493421052631581E-2</v>
      </c>
      <c r="EW398" s="31">
        <f t="shared" si="181"/>
        <v>5.3763089005235604E-2</v>
      </c>
      <c r="EX398" s="31">
        <f t="shared" si="182"/>
        <v>5.7908366533864539E-2</v>
      </c>
      <c r="EY398" s="31">
        <f t="shared" si="183"/>
        <v>5.672630881378396E-2</v>
      </c>
      <c r="EZ398" s="31">
        <f t="shared" si="184"/>
        <v>6.0317782285327921E-2</v>
      </c>
      <c r="FA398" s="31">
        <f t="shared" si="185"/>
        <v>5.8981723237597913E-2</v>
      </c>
      <c r="FB398" s="50">
        <f t="shared" si="186"/>
        <v>6.4028871391076117E-2</v>
      </c>
      <c r="FC398" s="50">
        <f t="shared" si="187"/>
        <v>5.9974143503555268E-2</v>
      </c>
      <c r="FD398" s="50">
        <f t="shared" si="188"/>
        <v>6.0474055092889174E-2</v>
      </c>
    </row>
    <row r="399" spans="1:160" ht="15" x14ac:dyDescent="0.25">
      <c r="A399" s="17" t="s">
        <v>443</v>
      </c>
      <c r="B399" s="19">
        <v>2174</v>
      </c>
      <c r="C399" s="19">
        <v>2209</v>
      </c>
      <c r="D399" s="19">
        <v>2292</v>
      </c>
      <c r="E399" s="19">
        <v>2376</v>
      </c>
      <c r="F399" s="19">
        <v>2180</v>
      </c>
      <c r="G399" s="19">
        <v>2317</v>
      </c>
      <c r="H399" s="19">
        <v>2352</v>
      </c>
      <c r="I399" s="19">
        <v>2529</v>
      </c>
      <c r="J399" s="19">
        <v>2665</v>
      </c>
      <c r="K399" s="19">
        <v>2702</v>
      </c>
      <c r="L399" s="19">
        <v>2779</v>
      </c>
      <c r="M399" s="19">
        <v>2825</v>
      </c>
      <c r="N399" s="19">
        <v>2761</v>
      </c>
      <c r="O399" s="19">
        <v>2709</v>
      </c>
      <c r="P399" s="19">
        <v>2794</v>
      </c>
      <c r="Q399" s="19">
        <v>2819</v>
      </c>
      <c r="R399" s="19">
        <v>2766</v>
      </c>
      <c r="S399" s="19">
        <v>2570</v>
      </c>
      <c r="T399" s="19">
        <v>2591</v>
      </c>
      <c r="U399" s="19">
        <v>2753</v>
      </c>
      <c r="V399" s="19">
        <v>2873</v>
      </c>
      <c r="W399" s="19">
        <v>2834</v>
      </c>
      <c r="X399" s="19">
        <v>2702</v>
      </c>
      <c r="Y399" s="19">
        <v>2644</v>
      </c>
      <c r="Z399" s="19">
        <v>2532</v>
      </c>
      <c r="AA399" s="19">
        <v>2477</v>
      </c>
      <c r="AB399" s="19">
        <v>2548</v>
      </c>
      <c r="AC399" s="19">
        <v>2466</v>
      </c>
      <c r="AD399" s="19">
        <v>2355</v>
      </c>
      <c r="AE399" s="19">
        <v>2302</v>
      </c>
      <c r="AF399" s="19">
        <v>2268</v>
      </c>
      <c r="AG399" s="19">
        <v>2351</v>
      </c>
      <c r="AH399" s="19">
        <v>2538</v>
      </c>
      <c r="AI399" s="19">
        <v>2571</v>
      </c>
      <c r="AJ399" s="19">
        <v>2690</v>
      </c>
      <c r="AK399" s="19">
        <v>2753</v>
      </c>
      <c r="AL399" s="19">
        <v>2894</v>
      </c>
      <c r="AM399" s="19">
        <v>3100</v>
      </c>
      <c r="AN399" s="19">
        <v>3370</v>
      </c>
      <c r="AO399" s="19">
        <v>3464</v>
      </c>
      <c r="AP399" s="19">
        <v>3651</v>
      </c>
      <c r="AQ399" s="19">
        <v>4130</v>
      </c>
      <c r="AR399" s="19">
        <v>4583</v>
      </c>
      <c r="AS399" s="19">
        <v>5257</v>
      </c>
      <c r="AT399" s="19">
        <v>6482</v>
      </c>
      <c r="AU399" s="19">
        <v>7066</v>
      </c>
      <c r="AV399" s="19">
        <v>7279</v>
      </c>
      <c r="AW399" s="19">
        <v>7169</v>
      </c>
      <c r="AX399" s="19">
        <v>7247</v>
      </c>
      <c r="AY399" s="19">
        <v>7210</v>
      </c>
      <c r="AZ399" s="19">
        <v>7320</v>
      </c>
      <c r="BA399" s="19">
        <v>7281</v>
      </c>
      <c r="BB399" s="19">
        <v>7184</v>
      </c>
      <c r="BC399" s="19">
        <v>7174</v>
      </c>
      <c r="BD399" s="19">
        <v>6790</v>
      </c>
      <c r="BE399" s="19">
        <v>7363</v>
      </c>
      <c r="BF399" s="19">
        <v>7206</v>
      </c>
      <c r="BG399" s="19">
        <v>6980</v>
      </c>
      <c r="BH399" s="19">
        <v>6695</v>
      </c>
      <c r="BI399" s="19">
        <v>6315</v>
      </c>
      <c r="BJ399" s="19">
        <v>5979</v>
      </c>
      <c r="BK399" s="19">
        <v>5893</v>
      </c>
      <c r="BL399" s="19">
        <v>5917</v>
      </c>
      <c r="BM399" s="19">
        <v>5770</v>
      </c>
      <c r="BN399" s="19">
        <v>5473</v>
      </c>
      <c r="BO399" s="19">
        <v>5452</v>
      </c>
      <c r="BP399" s="19">
        <v>5452</v>
      </c>
      <c r="BQ399" s="19">
        <v>5739</v>
      </c>
      <c r="BR399" s="19">
        <v>5953</v>
      </c>
      <c r="BS399" s="19">
        <v>5846</v>
      </c>
      <c r="BT399" s="19">
        <v>5611</v>
      </c>
      <c r="BU399" s="19">
        <v>5521</v>
      </c>
      <c r="BV399" s="19">
        <v>5347</v>
      </c>
      <c r="BW399" s="19">
        <v>5636</v>
      </c>
      <c r="BX399" s="19">
        <v>5766</v>
      </c>
      <c r="BY399" s="19">
        <v>5816</v>
      </c>
      <c r="BZ399" s="19">
        <v>5717</v>
      </c>
      <c r="CA399" s="19">
        <v>5905</v>
      </c>
      <c r="CB399" s="19">
        <v>5898</v>
      </c>
      <c r="CC399" s="19">
        <v>6282</v>
      </c>
      <c r="CD399" s="19">
        <v>6468</v>
      </c>
      <c r="CE399" s="19">
        <v>6354</v>
      </c>
      <c r="CF399" s="19">
        <v>6141</v>
      </c>
      <c r="CG399" s="19">
        <v>6002</v>
      </c>
      <c r="CH399" s="49">
        <v>5834</v>
      </c>
      <c r="CI399" s="49">
        <v>5865</v>
      </c>
      <c r="CJ399" s="49">
        <v>5711</v>
      </c>
      <c r="CK399" s="49">
        <v>5616</v>
      </c>
      <c r="CL399" s="49">
        <v>5623</v>
      </c>
      <c r="CM399" s="49">
        <v>5591</v>
      </c>
      <c r="CN399" s="49">
        <v>5594</v>
      </c>
      <c r="CO399" s="17" t="s">
        <v>443</v>
      </c>
      <c r="CT399" t="s">
        <v>444</v>
      </c>
      <c r="CV399" t="s">
        <v>443</v>
      </c>
      <c r="CX399">
        <v>224300</v>
      </c>
      <c r="CY399">
        <v>224900</v>
      </c>
      <c r="CZ399">
        <v>224500</v>
      </c>
      <c r="DA399">
        <v>224900</v>
      </c>
      <c r="DB399">
        <v>223700</v>
      </c>
      <c r="DC399">
        <v>220200</v>
      </c>
      <c r="DD399">
        <v>220700</v>
      </c>
      <c r="DE399">
        <v>220900</v>
      </c>
      <c r="DF399">
        <v>221700</v>
      </c>
      <c r="DG399">
        <v>221700</v>
      </c>
      <c r="DH399">
        <v>226000</v>
      </c>
      <c r="DI399">
        <v>225500</v>
      </c>
      <c r="DJ399">
        <v>225200</v>
      </c>
      <c r="DK399">
        <v>230400</v>
      </c>
      <c r="DL399">
        <v>231000</v>
      </c>
      <c r="DM399">
        <v>234400</v>
      </c>
      <c r="DN399">
        <v>233800</v>
      </c>
      <c r="DO399">
        <v>226500</v>
      </c>
      <c r="DP399">
        <v>223200</v>
      </c>
      <c r="DQ399">
        <v>223100</v>
      </c>
      <c r="DR399">
        <v>221400</v>
      </c>
      <c r="DS399">
        <v>226400</v>
      </c>
      <c r="DT399">
        <v>227300</v>
      </c>
      <c r="DU399">
        <v>225900</v>
      </c>
      <c r="DV399">
        <v>222300</v>
      </c>
      <c r="DW399">
        <v>223100</v>
      </c>
      <c r="DX399">
        <v>225900</v>
      </c>
      <c r="DY399" s="19"/>
      <c r="DZ399" s="19"/>
      <c r="EA399" s="19"/>
      <c r="EB399" s="19"/>
      <c r="ED399" s="31">
        <f t="shared" si="162"/>
        <v>1.2046366473473027E-2</v>
      </c>
      <c r="EE399" s="31">
        <f t="shared" si="163"/>
        <v>1.2276567363272565E-2</v>
      </c>
      <c r="EF399" s="31">
        <f t="shared" si="164"/>
        <v>1.2556792873051226E-2</v>
      </c>
      <c r="EG399" s="31">
        <f t="shared" si="165"/>
        <v>1.1520675855935971E-2</v>
      </c>
      <c r="EH399" s="31">
        <f t="shared" si="166"/>
        <v>1.266875279392043E-2</v>
      </c>
      <c r="EI399" s="31">
        <f t="shared" si="167"/>
        <v>1.1498637602179836E-2</v>
      </c>
      <c r="EJ399" s="31">
        <f t="shared" si="168"/>
        <v>1.1173538740371546E-2</v>
      </c>
      <c r="EK399" s="31">
        <f t="shared" si="169"/>
        <v>1.0267089180624717E-2</v>
      </c>
      <c r="EL399" s="31">
        <f t="shared" si="170"/>
        <v>1.1596752368064952E-2</v>
      </c>
      <c r="EM399" s="31">
        <f t="shared" si="171"/>
        <v>1.3053676138926476E-2</v>
      </c>
      <c r="EN399" s="31">
        <f t="shared" si="172"/>
        <v>1.5327433628318584E-2</v>
      </c>
      <c r="EO399" s="31">
        <f t="shared" si="173"/>
        <v>2.0323725055432371E-2</v>
      </c>
      <c r="EP399" s="31">
        <f t="shared" si="174"/>
        <v>3.1376554174067497E-2</v>
      </c>
      <c r="EQ399" s="31">
        <f t="shared" si="175"/>
        <v>3.1453993055555553E-2</v>
      </c>
      <c r="ER399" s="31">
        <f t="shared" si="176"/>
        <v>3.1519480519480517E-2</v>
      </c>
      <c r="ES399" s="31">
        <f t="shared" si="177"/>
        <v>2.8967576791808874E-2</v>
      </c>
      <c r="ET399" s="31">
        <f t="shared" si="178"/>
        <v>2.9854576561163387E-2</v>
      </c>
      <c r="EU399" s="31">
        <f t="shared" si="179"/>
        <v>2.6397350993377484E-2</v>
      </c>
      <c r="EV399" s="31">
        <f t="shared" si="180"/>
        <v>2.5851254480286738E-2</v>
      </c>
      <c r="EW399" s="31">
        <f t="shared" si="181"/>
        <v>2.4437471985656656E-2</v>
      </c>
      <c r="EX399" s="31">
        <f t="shared" si="182"/>
        <v>2.6404697380307138E-2</v>
      </c>
      <c r="EY399" s="31">
        <f t="shared" si="183"/>
        <v>2.3617491166077739E-2</v>
      </c>
      <c r="EZ399" s="31">
        <f t="shared" si="184"/>
        <v>2.5587329520457544E-2</v>
      </c>
      <c r="FA399" s="31">
        <f t="shared" si="185"/>
        <v>2.6108897742363878E-2</v>
      </c>
      <c r="FB399" s="50">
        <f t="shared" si="186"/>
        <v>2.8582995951417004E-2</v>
      </c>
      <c r="FC399" s="50">
        <f t="shared" si="187"/>
        <v>2.6149708650829225E-2</v>
      </c>
      <c r="FD399" s="50">
        <f t="shared" si="188"/>
        <v>2.4860557768924301E-2</v>
      </c>
    </row>
    <row r="400" spans="1:160" ht="15" x14ac:dyDescent="0.25">
      <c r="A400" s="17" t="s">
        <v>444</v>
      </c>
      <c r="B400" s="19">
        <v>569</v>
      </c>
      <c r="C400" s="19">
        <v>590</v>
      </c>
      <c r="D400" s="19">
        <v>600</v>
      </c>
      <c r="E400" s="19">
        <v>613</v>
      </c>
      <c r="F400" s="19">
        <v>608</v>
      </c>
      <c r="G400" s="19">
        <v>646</v>
      </c>
      <c r="H400" s="19">
        <v>639</v>
      </c>
      <c r="I400" s="19">
        <v>679</v>
      </c>
      <c r="J400" s="19">
        <v>659</v>
      </c>
      <c r="K400" s="19">
        <v>667</v>
      </c>
      <c r="L400" s="19">
        <v>651</v>
      </c>
      <c r="M400" s="19">
        <v>634</v>
      </c>
      <c r="N400" s="19">
        <v>634</v>
      </c>
      <c r="O400" s="19">
        <v>680</v>
      </c>
      <c r="P400" s="19">
        <v>688</v>
      </c>
      <c r="Q400" s="19">
        <v>714</v>
      </c>
      <c r="R400" s="19">
        <v>685</v>
      </c>
      <c r="S400" s="19">
        <v>671</v>
      </c>
      <c r="T400" s="19">
        <v>660</v>
      </c>
      <c r="U400" s="19">
        <v>692</v>
      </c>
      <c r="V400" s="19">
        <v>682</v>
      </c>
      <c r="W400" s="19">
        <v>659</v>
      </c>
      <c r="X400" s="19">
        <v>656</v>
      </c>
      <c r="Y400" s="19">
        <v>588</v>
      </c>
      <c r="Z400" s="19">
        <v>554</v>
      </c>
      <c r="AA400" s="19">
        <v>522</v>
      </c>
      <c r="AB400" s="19">
        <v>500</v>
      </c>
      <c r="AC400" s="19">
        <v>475</v>
      </c>
      <c r="AD400" s="19">
        <v>452</v>
      </c>
      <c r="AE400" s="19">
        <v>436</v>
      </c>
      <c r="AF400" s="19">
        <v>452</v>
      </c>
      <c r="AG400" s="19">
        <v>504</v>
      </c>
      <c r="AH400" s="19">
        <v>550</v>
      </c>
      <c r="AI400" s="19">
        <v>542</v>
      </c>
      <c r="AJ400" s="19">
        <v>548</v>
      </c>
      <c r="AK400" s="19">
        <v>549</v>
      </c>
      <c r="AL400" s="19">
        <v>576</v>
      </c>
      <c r="AM400" s="19">
        <v>593</v>
      </c>
      <c r="AN400" s="19">
        <v>606</v>
      </c>
      <c r="AO400" s="19">
        <v>651</v>
      </c>
      <c r="AP400" s="19">
        <v>667</v>
      </c>
      <c r="AQ400" s="19">
        <v>781</v>
      </c>
      <c r="AR400" s="19">
        <v>816</v>
      </c>
      <c r="AS400" s="19">
        <v>911</v>
      </c>
      <c r="AT400" s="19">
        <v>1073</v>
      </c>
      <c r="AU400" s="19">
        <v>1152</v>
      </c>
      <c r="AV400" s="19">
        <v>1158</v>
      </c>
      <c r="AW400" s="19">
        <v>1173</v>
      </c>
      <c r="AX400" s="19">
        <v>1159</v>
      </c>
      <c r="AY400" s="19">
        <v>1198</v>
      </c>
      <c r="AZ400" s="19">
        <v>1305</v>
      </c>
      <c r="BA400" s="19">
        <v>1253</v>
      </c>
      <c r="BB400" s="19">
        <v>1250</v>
      </c>
      <c r="BC400" s="19">
        <v>1264</v>
      </c>
      <c r="BD400" s="19">
        <v>1205</v>
      </c>
      <c r="BE400" s="19">
        <v>1283</v>
      </c>
      <c r="BF400" s="19">
        <v>1240</v>
      </c>
      <c r="BG400" s="19">
        <v>1177</v>
      </c>
      <c r="BH400" s="19">
        <v>1118</v>
      </c>
      <c r="BI400" s="19">
        <v>1051</v>
      </c>
      <c r="BJ400" s="19">
        <v>933</v>
      </c>
      <c r="BK400" s="19">
        <v>934</v>
      </c>
      <c r="BL400" s="19">
        <v>965</v>
      </c>
      <c r="BM400" s="19">
        <v>944</v>
      </c>
      <c r="BN400" s="19">
        <v>877</v>
      </c>
      <c r="BO400" s="19">
        <v>853</v>
      </c>
      <c r="BP400" s="19">
        <v>873</v>
      </c>
      <c r="BQ400" s="19">
        <v>909</v>
      </c>
      <c r="BR400" s="19">
        <v>967</v>
      </c>
      <c r="BS400" s="19">
        <v>947</v>
      </c>
      <c r="BT400" s="19">
        <v>930</v>
      </c>
      <c r="BU400" s="19">
        <v>921</v>
      </c>
      <c r="BV400" s="19">
        <v>850</v>
      </c>
      <c r="BW400" s="19">
        <v>882</v>
      </c>
      <c r="BX400" s="19">
        <v>949</v>
      </c>
      <c r="BY400" s="19">
        <v>945</v>
      </c>
      <c r="BZ400" s="19">
        <v>964</v>
      </c>
      <c r="CA400" s="19">
        <v>927</v>
      </c>
      <c r="CB400" s="19">
        <v>900</v>
      </c>
      <c r="CC400" s="19">
        <v>990</v>
      </c>
      <c r="CD400" s="19">
        <v>1045</v>
      </c>
      <c r="CE400" s="19">
        <v>1045</v>
      </c>
      <c r="CF400" s="19">
        <v>980</v>
      </c>
      <c r="CG400" s="19">
        <v>975</v>
      </c>
      <c r="CH400" s="49">
        <v>977</v>
      </c>
      <c r="CI400" s="49">
        <v>976</v>
      </c>
      <c r="CJ400" s="49">
        <v>946</v>
      </c>
      <c r="CK400" s="49">
        <v>933</v>
      </c>
      <c r="CL400" s="49">
        <v>940</v>
      </c>
      <c r="CM400" s="49">
        <v>947</v>
      </c>
      <c r="CN400" s="49">
        <v>906</v>
      </c>
      <c r="CO400" s="17" t="s">
        <v>444</v>
      </c>
      <c r="CT400" t="s">
        <v>445</v>
      </c>
      <c r="CV400" t="s">
        <v>444</v>
      </c>
      <c r="CX400">
        <v>53900</v>
      </c>
      <c r="CY400">
        <v>54300</v>
      </c>
      <c r="CZ400">
        <v>54000</v>
      </c>
      <c r="DA400">
        <v>54900</v>
      </c>
      <c r="DB400">
        <v>56100</v>
      </c>
      <c r="DC400">
        <v>54600</v>
      </c>
      <c r="DD400">
        <v>55300</v>
      </c>
      <c r="DE400">
        <v>56600</v>
      </c>
      <c r="DF400">
        <v>55600</v>
      </c>
      <c r="DG400">
        <v>57600</v>
      </c>
      <c r="DH400">
        <v>57600</v>
      </c>
      <c r="DI400">
        <v>55900</v>
      </c>
      <c r="DJ400">
        <v>57000</v>
      </c>
      <c r="DK400">
        <v>53400</v>
      </c>
      <c r="DL400">
        <v>53500</v>
      </c>
      <c r="DM400">
        <v>53500</v>
      </c>
      <c r="DN400">
        <v>52900</v>
      </c>
      <c r="DO400">
        <v>55000</v>
      </c>
      <c r="DP400">
        <v>56900</v>
      </c>
      <c r="DQ400">
        <v>56900</v>
      </c>
      <c r="DR400">
        <v>58500</v>
      </c>
      <c r="DS400">
        <v>58500</v>
      </c>
      <c r="DT400">
        <v>57500</v>
      </c>
      <c r="DU400">
        <v>55200</v>
      </c>
      <c r="DV400">
        <v>55200</v>
      </c>
      <c r="DW400">
        <v>56400</v>
      </c>
      <c r="DX400">
        <v>57100</v>
      </c>
      <c r="DY400" s="19"/>
      <c r="DZ400" s="19"/>
      <c r="EA400" s="19"/>
      <c r="EB400" s="19"/>
      <c r="ED400" s="31">
        <f t="shared" si="162"/>
        <v>1.2374768089053804E-2</v>
      </c>
      <c r="EE400" s="31">
        <f t="shared" si="163"/>
        <v>1.1675874769797421E-2</v>
      </c>
      <c r="EF400" s="31">
        <f t="shared" si="164"/>
        <v>1.3222222222222222E-2</v>
      </c>
      <c r="EG400" s="31">
        <f t="shared" si="165"/>
        <v>1.2021857923497269E-2</v>
      </c>
      <c r="EH400" s="31">
        <f t="shared" si="166"/>
        <v>1.1746880570409983E-2</v>
      </c>
      <c r="EI400" s="31">
        <f t="shared" si="167"/>
        <v>1.0146520146520146E-2</v>
      </c>
      <c r="EJ400" s="31">
        <f t="shared" si="168"/>
        <v>8.5895117540687165E-3</v>
      </c>
      <c r="EK400" s="31">
        <f t="shared" si="169"/>
        <v>7.9858657243816258E-3</v>
      </c>
      <c r="EL400" s="31">
        <f t="shared" si="170"/>
        <v>9.7482014388489205E-3</v>
      </c>
      <c r="EM400" s="31">
        <f t="shared" si="171"/>
        <v>0.01</v>
      </c>
      <c r="EN400" s="31">
        <f t="shared" si="172"/>
        <v>1.1302083333333334E-2</v>
      </c>
      <c r="EO400" s="31">
        <f t="shared" si="173"/>
        <v>1.4597495527728085E-2</v>
      </c>
      <c r="EP400" s="31">
        <f t="shared" si="174"/>
        <v>2.0210526315789474E-2</v>
      </c>
      <c r="EQ400" s="31">
        <f t="shared" si="175"/>
        <v>2.1704119850187265E-2</v>
      </c>
      <c r="ER400" s="31">
        <f t="shared" si="176"/>
        <v>2.3420560747663553E-2</v>
      </c>
      <c r="ES400" s="31">
        <f t="shared" si="177"/>
        <v>2.2523364485981308E-2</v>
      </c>
      <c r="ET400" s="31">
        <f t="shared" si="178"/>
        <v>2.2249527410207939E-2</v>
      </c>
      <c r="EU400" s="31">
        <f t="shared" si="179"/>
        <v>1.6963636363636365E-2</v>
      </c>
      <c r="EV400" s="31">
        <f t="shared" si="180"/>
        <v>1.6590509666080843E-2</v>
      </c>
      <c r="EW400" s="31">
        <f t="shared" si="181"/>
        <v>1.5342706502636205E-2</v>
      </c>
      <c r="EX400" s="31">
        <f t="shared" si="182"/>
        <v>1.6188034188034189E-2</v>
      </c>
      <c r="EY400" s="31">
        <f t="shared" si="183"/>
        <v>1.452991452991453E-2</v>
      </c>
      <c r="EZ400" s="31">
        <f t="shared" si="184"/>
        <v>1.6434782608695651E-2</v>
      </c>
      <c r="FA400" s="31">
        <f t="shared" si="185"/>
        <v>1.6304347826086956E-2</v>
      </c>
      <c r="FB400" s="50">
        <f t="shared" si="186"/>
        <v>1.8931159420289854E-2</v>
      </c>
      <c r="FC400" s="50">
        <f t="shared" si="187"/>
        <v>1.7322695035460994E-2</v>
      </c>
      <c r="FD400" s="50">
        <f t="shared" si="188"/>
        <v>1.6339754816112086E-2</v>
      </c>
    </row>
    <row r="401" spans="1:160" ht="15" x14ac:dyDescent="0.25">
      <c r="A401" s="17" t="s">
        <v>445</v>
      </c>
      <c r="B401" s="19">
        <v>891</v>
      </c>
      <c r="C401" s="19">
        <v>884</v>
      </c>
      <c r="D401" s="19">
        <v>850</v>
      </c>
      <c r="E401" s="19">
        <v>838</v>
      </c>
      <c r="F401" s="19">
        <v>955</v>
      </c>
      <c r="G401" s="19">
        <v>991</v>
      </c>
      <c r="H401" s="19">
        <v>1007</v>
      </c>
      <c r="I401" s="19">
        <v>1063</v>
      </c>
      <c r="J401" s="19">
        <v>1104</v>
      </c>
      <c r="K401" s="19">
        <v>1099</v>
      </c>
      <c r="L401" s="19">
        <v>1011</v>
      </c>
      <c r="M401" s="19">
        <v>1096</v>
      </c>
      <c r="N401" s="19">
        <v>1183</v>
      </c>
      <c r="O401" s="19">
        <v>1144</v>
      </c>
      <c r="P401" s="19">
        <v>1016</v>
      </c>
      <c r="Q401" s="19">
        <v>1240</v>
      </c>
      <c r="R401" s="19">
        <v>1213</v>
      </c>
      <c r="S401" s="19">
        <v>1099</v>
      </c>
      <c r="T401" s="19">
        <v>1103</v>
      </c>
      <c r="U401" s="19">
        <v>1080</v>
      </c>
      <c r="V401" s="19">
        <v>1019</v>
      </c>
      <c r="W401" s="19">
        <v>1001</v>
      </c>
      <c r="X401" s="19">
        <v>939</v>
      </c>
      <c r="Y401" s="19">
        <v>864</v>
      </c>
      <c r="Z401" s="19">
        <v>829</v>
      </c>
      <c r="AA401" s="19">
        <v>849</v>
      </c>
      <c r="AB401" s="19">
        <v>866</v>
      </c>
      <c r="AC401" s="19">
        <v>851</v>
      </c>
      <c r="AD401" s="19">
        <v>797</v>
      </c>
      <c r="AE401" s="19">
        <v>787</v>
      </c>
      <c r="AF401" s="19">
        <v>758</v>
      </c>
      <c r="AG401" s="19">
        <v>825</v>
      </c>
      <c r="AH401" s="19">
        <v>838</v>
      </c>
      <c r="AI401" s="19">
        <v>825</v>
      </c>
      <c r="AJ401" s="19">
        <v>807</v>
      </c>
      <c r="AK401" s="19">
        <v>773</v>
      </c>
      <c r="AL401" s="19">
        <v>770</v>
      </c>
      <c r="AM401" s="19">
        <v>793</v>
      </c>
      <c r="AN401" s="19">
        <v>890</v>
      </c>
      <c r="AO401" s="19">
        <v>924</v>
      </c>
      <c r="AP401" s="19">
        <v>1006</v>
      </c>
      <c r="AQ401" s="19">
        <v>1171</v>
      </c>
      <c r="AR401" s="19">
        <v>1302</v>
      </c>
      <c r="AS401" s="19">
        <v>1519</v>
      </c>
      <c r="AT401" s="19">
        <v>1865</v>
      </c>
      <c r="AU401" s="19">
        <v>2030</v>
      </c>
      <c r="AV401" s="19">
        <v>2197</v>
      </c>
      <c r="AW401" s="19">
        <v>2209</v>
      </c>
      <c r="AX401" s="19">
        <v>2201</v>
      </c>
      <c r="AY401" s="19">
        <v>2251</v>
      </c>
      <c r="AZ401" s="19">
        <v>2293</v>
      </c>
      <c r="BA401" s="19">
        <v>2220</v>
      </c>
      <c r="BB401" s="19">
        <v>2198</v>
      </c>
      <c r="BC401" s="19">
        <v>2092</v>
      </c>
      <c r="BD401" s="19">
        <v>2091</v>
      </c>
      <c r="BE401" s="19">
        <v>2205</v>
      </c>
      <c r="BF401" s="19">
        <v>2175</v>
      </c>
      <c r="BG401" s="19">
        <v>2056</v>
      </c>
      <c r="BH401" s="19">
        <v>1962</v>
      </c>
      <c r="BI401" s="19">
        <v>1883</v>
      </c>
      <c r="BJ401" s="19">
        <v>1799</v>
      </c>
      <c r="BK401" s="19">
        <v>1720</v>
      </c>
      <c r="BL401" s="19">
        <v>1718</v>
      </c>
      <c r="BM401" s="19">
        <v>1664</v>
      </c>
      <c r="BN401" s="19">
        <v>1656</v>
      </c>
      <c r="BO401" s="19">
        <v>1705</v>
      </c>
      <c r="BP401" s="19">
        <v>1677</v>
      </c>
      <c r="BQ401" s="19">
        <v>1792</v>
      </c>
      <c r="BR401" s="19">
        <v>1853</v>
      </c>
      <c r="BS401" s="19">
        <v>1776</v>
      </c>
      <c r="BT401" s="19">
        <v>1689</v>
      </c>
      <c r="BU401" s="19">
        <v>1638</v>
      </c>
      <c r="BV401" s="19">
        <v>1631</v>
      </c>
      <c r="BW401" s="19">
        <v>1697</v>
      </c>
      <c r="BX401" s="19">
        <v>1692</v>
      </c>
      <c r="BY401" s="19">
        <v>1780</v>
      </c>
      <c r="BZ401" s="19">
        <v>1718</v>
      </c>
      <c r="CA401" s="19">
        <v>1783</v>
      </c>
      <c r="CB401" s="19">
        <v>1804</v>
      </c>
      <c r="CC401" s="19">
        <v>1889</v>
      </c>
      <c r="CD401" s="19">
        <v>1913</v>
      </c>
      <c r="CE401" s="19">
        <v>1862</v>
      </c>
      <c r="CF401" s="19">
        <v>1806</v>
      </c>
      <c r="CG401" s="19">
        <v>1735</v>
      </c>
      <c r="CH401" s="49">
        <v>1686</v>
      </c>
      <c r="CI401" s="49">
        <v>1685</v>
      </c>
      <c r="CJ401" s="49">
        <v>1688</v>
      </c>
      <c r="CK401" s="49">
        <v>1678</v>
      </c>
      <c r="CL401" s="49">
        <v>1698</v>
      </c>
      <c r="CM401" s="49">
        <v>1722</v>
      </c>
      <c r="CN401" s="49">
        <v>1703</v>
      </c>
      <c r="CO401" s="17" t="s">
        <v>445</v>
      </c>
      <c r="CT401" t="s">
        <v>446</v>
      </c>
      <c r="CV401" t="s">
        <v>445</v>
      </c>
      <c r="CX401">
        <v>71600</v>
      </c>
      <c r="CY401">
        <v>70100</v>
      </c>
      <c r="CZ401">
        <v>70600</v>
      </c>
      <c r="DA401">
        <v>71000</v>
      </c>
      <c r="DB401">
        <v>70200</v>
      </c>
      <c r="DC401">
        <v>71500</v>
      </c>
      <c r="DD401">
        <v>72400</v>
      </c>
      <c r="DE401">
        <v>72400</v>
      </c>
      <c r="DF401">
        <v>72200</v>
      </c>
      <c r="DG401">
        <v>72700</v>
      </c>
      <c r="DH401">
        <v>73600</v>
      </c>
      <c r="DI401">
        <v>73700</v>
      </c>
      <c r="DJ401">
        <v>75400</v>
      </c>
      <c r="DK401">
        <v>75100</v>
      </c>
      <c r="DL401">
        <v>75000</v>
      </c>
      <c r="DM401">
        <v>74100</v>
      </c>
      <c r="DN401">
        <v>74700</v>
      </c>
      <c r="DO401">
        <v>74500</v>
      </c>
      <c r="DP401">
        <v>74200</v>
      </c>
      <c r="DQ401">
        <v>74500</v>
      </c>
      <c r="DR401">
        <v>74100</v>
      </c>
      <c r="DS401">
        <v>74600</v>
      </c>
      <c r="DT401">
        <v>74700</v>
      </c>
      <c r="DU401">
        <v>74600</v>
      </c>
      <c r="DV401">
        <v>74200</v>
      </c>
      <c r="DW401">
        <v>74000</v>
      </c>
      <c r="DX401">
        <v>74100</v>
      </c>
      <c r="DY401" s="19"/>
      <c r="DZ401" s="19"/>
      <c r="EA401" s="19"/>
      <c r="EB401" s="19"/>
      <c r="ED401" s="31">
        <f t="shared" si="162"/>
        <v>1.5349162011173185E-2</v>
      </c>
      <c r="EE401" s="31">
        <f t="shared" si="163"/>
        <v>1.6875891583452211E-2</v>
      </c>
      <c r="EF401" s="31">
        <f t="shared" si="164"/>
        <v>1.7563739376770537E-2</v>
      </c>
      <c r="EG401" s="31">
        <f t="shared" si="165"/>
        <v>1.5535211267605634E-2</v>
      </c>
      <c r="EH401" s="31">
        <f t="shared" si="166"/>
        <v>1.425925925925926E-2</v>
      </c>
      <c r="EI401" s="31">
        <f t="shared" si="167"/>
        <v>1.1594405594405595E-2</v>
      </c>
      <c r="EJ401" s="31">
        <f t="shared" si="168"/>
        <v>1.175414364640884E-2</v>
      </c>
      <c r="EK401" s="31">
        <f t="shared" si="169"/>
        <v>1.0469613259668508E-2</v>
      </c>
      <c r="EL401" s="31">
        <f t="shared" si="170"/>
        <v>1.1426592797783934E-2</v>
      </c>
      <c r="EM401" s="31">
        <f t="shared" si="171"/>
        <v>1.0591471801925722E-2</v>
      </c>
      <c r="EN401" s="31">
        <f t="shared" si="172"/>
        <v>1.2554347826086956E-2</v>
      </c>
      <c r="EO401" s="31">
        <f t="shared" si="173"/>
        <v>1.7666214382632293E-2</v>
      </c>
      <c r="EP401" s="31">
        <f t="shared" si="174"/>
        <v>2.6923076923076925E-2</v>
      </c>
      <c r="EQ401" s="31">
        <f t="shared" si="175"/>
        <v>2.9307589880159787E-2</v>
      </c>
      <c r="ER401" s="31">
        <f t="shared" si="176"/>
        <v>2.9600000000000001E-2</v>
      </c>
      <c r="ES401" s="31">
        <f t="shared" si="177"/>
        <v>2.8218623481781377E-2</v>
      </c>
      <c r="ET401" s="31">
        <f t="shared" si="178"/>
        <v>2.7523427041499331E-2</v>
      </c>
      <c r="EU401" s="31">
        <f t="shared" si="179"/>
        <v>2.4147651006711408E-2</v>
      </c>
      <c r="EV401" s="31">
        <f t="shared" si="180"/>
        <v>2.2425876010781672E-2</v>
      </c>
      <c r="EW401" s="31">
        <f t="shared" si="181"/>
        <v>2.2510067114093958E-2</v>
      </c>
      <c r="EX401" s="31">
        <f t="shared" si="182"/>
        <v>2.3967611336032389E-2</v>
      </c>
      <c r="EY401" s="31">
        <f t="shared" si="183"/>
        <v>2.1863270777479894E-2</v>
      </c>
      <c r="EZ401" s="31">
        <f t="shared" si="184"/>
        <v>2.3828647925033468E-2</v>
      </c>
      <c r="FA401" s="31">
        <f t="shared" si="185"/>
        <v>2.418230563002681E-2</v>
      </c>
      <c r="FB401" s="50">
        <f t="shared" si="186"/>
        <v>2.5094339622641508E-2</v>
      </c>
      <c r="FC401" s="50">
        <f t="shared" si="187"/>
        <v>2.2783783783783783E-2</v>
      </c>
      <c r="FD401" s="50">
        <f t="shared" si="188"/>
        <v>2.2645074224021594E-2</v>
      </c>
    </row>
    <row r="402" spans="1:160" ht="15" x14ac:dyDescent="0.25">
      <c r="A402" s="17" t="s">
        <v>446</v>
      </c>
      <c r="B402" s="19">
        <v>5951</v>
      </c>
      <c r="C402" s="19">
        <v>5994</v>
      </c>
      <c r="D402" s="19">
        <v>5825</v>
      </c>
      <c r="E402" s="19">
        <v>5722</v>
      </c>
      <c r="F402" s="19">
        <v>5661</v>
      </c>
      <c r="G402" s="19">
        <v>5736</v>
      </c>
      <c r="H402" s="19">
        <v>5969</v>
      </c>
      <c r="I402" s="19">
        <v>6705</v>
      </c>
      <c r="J402" s="19">
        <v>7042</v>
      </c>
      <c r="K402" s="19">
        <v>7033</v>
      </c>
      <c r="L402" s="19">
        <v>7018</v>
      </c>
      <c r="M402" s="19">
        <v>7103</v>
      </c>
      <c r="N402" s="19">
        <v>6960</v>
      </c>
      <c r="O402" s="19">
        <v>6849</v>
      </c>
      <c r="P402" s="19">
        <v>7023</v>
      </c>
      <c r="Q402" s="19">
        <v>6799</v>
      </c>
      <c r="R402" s="19">
        <v>6767</v>
      </c>
      <c r="S402" s="19">
        <v>6680</v>
      </c>
      <c r="T402" s="19">
        <v>7052</v>
      </c>
      <c r="U402" s="19">
        <v>7322</v>
      </c>
      <c r="V402" s="19">
        <v>7162</v>
      </c>
      <c r="W402" s="19">
        <v>7024</v>
      </c>
      <c r="X402" s="19">
        <v>6801</v>
      </c>
      <c r="Y402" s="19">
        <v>6447</v>
      </c>
      <c r="Z402" s="19">
        <v>6171</v>
      </c>
      <c r="AA402" s="19">
        <v>6161</v>
      </c>
      <c r="AB402" s="19">
        <v>6102</v>
      </c>
      <c r="AC402" s="19">
        <v>5931</v>
      </c>
      <c r="AD402" s="19">
        <v>5792</v>
      </c>
      <c r="AE402" s="19">
        <v>5703</v>
      </c>
      <c r="AF402" s="19">
        <v>5984</v>
      </c>
      <c r="AG402" s="19">
        <v>6354</v>
      </c>
      <c r="AH402" s="19">
        <v>6448</v>
      </c>
      <c r="AI402" s="19">
        <v>6449</v>
      </c>
      <c r="AJ402" s="19">
        <v>6423</v>
      </c>
      <c r="AK402" s="19">
        <v>6376</v>
      </c>
      <c r="AL402" s="19">
        <v>6254</v>
      </c>
      <c r="AM402" s="19">
        <v>6383</v>
      </c>
      <c r="AN402" s="19">
        <v>6620</v>
      </c>
      <c r="AO402" s="19">
        <v>6703</v>
      </c>
      <c r="AP402" s="19">
        <v>6809</v>
      </c>
      <c r="AQ402" s="19">
        <v>7245</v>
      </c>
      <c r="AR402" s="19">
        <v>7819</v>
      </c>
      <c r="AS402" s="19">
        <v>8496</v>
      </c>
      <c r="AT402" s="19">
        <v>9261</v>
      </c>
      <c r="AU402" s="19">
        <v>9517</v>
      </c>
      <c r="AV402" s="19">
        <v>9803</v>
      </c>
      <c r="AW402" s="19">
        <v>10318</v>
      </c>
      <c r="AX402" s="19">
        <v>10266</v>
      </c>
      <c r="AY402" s="19">
        <v>10473</v>
      </c>
      <c r="AZ402" s="19">
        <v>10616</v>
      </c>
      <c r="BA402" s="19">
        <v>10349</v>
      </c>
      <c r="BB402" s="19">
        <v>10065</v>
      </c>
      <c r="BC402" s="19">
        <v>9844</v>
      </c>
      <c r="BD402" s="19">
        <v>9926</v>
      </c>
      <c r="BE402" s="19">
        <v>10357</v>
      </c>
      <c r="BF402" s="19">
        <v>10012</v>
      </c>
      <c r="BG402" s="19">
        <v>9714</v>
      </c>
      <c r="BH402" s="19">
        <v>9488</v>
      </c>
      <c r="BI402" s="19">
        <v>9055</v>
      </c>
      <c r="BJ402" s="19">
        <v>8730</v>
      </c>
      <c r="BK402" s="19">
        <v>8551</v>
      </c>
      <c r="BL402" s="19">
        <v>8640</v>
      </c>
      <c r="BM402" s="19">
        <v>8480</v>
      </c>
      <c r="BN402" s="19">
        <v>8280</v>
      </c>
      <c r="BO402" s="19">
        <v>8146</v>
      </c>
      <c r="BP402" s="19">
        <v>8047</v>
      </c>
      <c r="BQ402" s="19">
        <v>8575</v>
      </c>
      <c r="BR402" s="19">
        <v>8779</v>
      </c>
      <c r="BS402" s="19">
        <v>8733</v>
      </c>
      <c r="BT402" s="19">
        <v>8748</v>
      </c>
      <c r="BU402" s="19">
        <v>8865</v>
      </c>
      <c r="BV402" s="19">
        <v>8782</v>
      </c>
      <c r="BW402" s="19">
        <v>8919</v>
      </c>
      <c r="BX402" s="19">
        <v>9122</v>
      </c>
      <c r="BY402" s="19">
        <v>9279</v>
      </c>
      <c r="BZ402" s="19">
        <v>8802</v>
      </c>
      <c r="CA402" s="19">
        <v>8650</v>
      </c>
      <c r="CB402" s="19">
        <v>8686</v>
      </c>
      <c r="CC402" s="19">
        <v>9197</v>
      </c>
      <c r="CD402" s="19">
        <v>9496</v>
      </c>
      <c r="CE402" s="19">
        <v>9367</v>
      </c>
      <c r="CF402" s="19">
        <v>9027</v>
      </c>
      <c r="CG402" s="19">
        <v>8783</v>
      </c>
      <c r="CH402" s="49">
        <v>8648</v>
      </c>
      <c r="CI402" s="49">
        <v>8660</v>
      </c>
      <c r="CJ402" s="49">
        <v>8524</v>
      </c>
      <c r="CK402" s="49">
        <v>8394</v>
      </c>
      <c r="CL402" s="49">
        <v>8129</v>
      </c>
      <c r="CM402" s="49">
        <v>7942</v>
      </c>
      <c r="CN402" s="49">
        <v>7859</v>
      </c>
      <c r="CO402" s="17" t="s">
        <v>446</v>
      </c>
      <c r="CT402" t="s">
        <v>447</v>
      </c>
      <c r="CV402" t="s">
        <v>446</v>
      </c>
      <c r="CX402">
        <v>141000</v>
      </c>
      <c r="CY402">
        <v>141000</v>
      </c>
      <c r="CZ402">
        <v>140300</v>
      </c>
      <c r="DA402">
        <v>137900</v>
      </c>
      <c r="DB402">
        <v>138900</v>
      </c>
      <c r="DC402">
        <v>139700</v>
      </c>
      <c r="DD402">
        <v>140100</v>
      </c>
      <c r="DE402">
        <v>143200</v>
      </c>
      <c r="DF402">
        <v>139200</v>
      </c>
      <c r="DG402">
        <v>138500</v>
      </c>
      <c r="DH402">
        <v>138000</v>
      </c>
      <c r="DI402">
        <v>138000</v>
      </c>
      <c r="DJ402">
        <v>139000</v>
      </c>
      <c r="DK402">
        <v>137400</v>
      </c>
      <c r="DL402">
        <v>135800</v>
      </c>
      <c r="DM402">
        <v>136600</v>
      </c>
      <c r="DN402">
        <v>138000</v>
      </c>
      <c r="DO402">
        <v>137900</v>
      </c>
      <c r="DP402">
        <v>136100</v>
      </c>
      <c r="DQ402">
        <v>135700</v>
      </c>
      <c r="DR402">
        <v>136000</v>
      </c>
      <c r="DS402">
        <v>139000</v>
      </c>
      <c r="DT402">
        <v>140400</v>
      </c>
      <c r="DU402">
        <v>140600</v>
      </c>
      <c r="DV402">
        <v>140500</v>
      </c>
      <c r="DW402">
        <v>140300</v>
      </c>
      <c r="DX402">
        <v>141100</v>
      </c>
      <c r="DY402" s="19"/>
      <c r="DZ402" s="19"/>
      <c r="EA402" s="19"/>
      <c r="EB402" s="19"/>
      <c r="ED402" s="31">
        <f t="shared" si="162"/>
        <v>4.9879432624113478E-2</v>
      </c>
      <c r="EE402" s="31">
        <f t="shared" si="163"/>
        <v>4.9361702127659578E-2</v>
      </c>
      <c r="EF402" s="31">
        <f t="shared" si="164"/>
        <v>4.8460441910192442E-2</v>
      </c>
      <c r="EG402" s="31">
        <f t="shared" si="165"/>
        <v>5.1138506163886877E-2</v>
      </c>
      <c r="EH402" s="31">
        <f t="shared" si="166"/>
        <v>5.0568754499640031E-2</v>
      </c>
      <c r="EI402" s="31">
        <f t="shared" si="167"/>
        <v>4.4173228346456692E-2</v>
      </c>
      <c r="EJ402" s="31">
        <f t="shared" si="168"/>
        <v>4.2334047109207712E-2</v>
      </c>
      <c r="EK402" s="31">
        <f t="shared" si="169"/>
        <v>4.1787709497206706E-2</v>
      </c>
      <c r="EL402" s="31">
        <f t="shared" si="170"/>
        <v>4.6329022988505747E-2</v>
      </c>
      <c r="EM402" s="31">
        <f t="shared" si="171"/>
        <v>4.515523465703971E-2</v>
      </c>
      <c r="EN402" s="31">
        <f t="shared" si="172"/>
        <v>4.8572463768115942E-2</v>
      </c>
      <c r="EO402" s="31">
        <f t="shared" si="173"/>
        <v>5.6659420289855073E-2</v>
      </c>
      <c r="EP402" s="31">
        <f t="shared" si="174"/>
        <v>6.8467625899280571E-2</v>
      </c>
      <c r="EQ402" s="31">
        <f t="shared" si="175"/>
        <v>7.4716157205240177E-2</v>
      </c>
      <c r="ER402" s="31">
        <f t="shared" si="176"/>
        <v>7.6207658321060384E-2</v>
      </c>
      <c r="ES402" s="31">
        <f t="shared" si="177"/>
        <v>7.2664714494875549E-2</v>
      </c>
      <c r="ET402" s="31">
        <f t="shared" si="178"/>
        <v>7.0391304347826089E-2</v>
      </c>
      <c r="EU402" s="31">
        <f t="shared" si="179"/>
        <v>6.330674401740391E-2</v>
      </c>
      <c r="EV402" s="31">
        <f t="shared" si="180"/>
        <v>6.2307127112417343E-2</v>
      </c>
      <c r="EW402" s="31">
        <f t="shared" si="181"/>
        <v>5.9299926308032422E-2</v>
      </c>
      <c r="EX402" s="31">
        <f t="shared" si="182"/>
        <v>6.421323529411764E-2</v>
      </c>
      <c r="EY402" s="31">
        <f t="shared" si="183"/>
        <v>6.3179856115107916E-2</v>
      </c>
      <c r="EZ402" s="31">
        <f t="shared" si="184"/>
        <v>6.6089743589743594E-2</v>
      </c>
      <c r="FA402" s="31">
        <f t="shared" si="185"/>
        <v>6.1778093883357039E-2</v>
      </c>
      <c r="FB402" s="50">
        <f t="shared" si="186"/>
        <v>6.666903914590748E-2</v>
      </c>
      <c r="FC402" s="50">
        <f t="shared" si="187"/>
        <v>6.163934426229508E-2</v>
      </c>
      <c r="FD402" s="50">
        <f t="shared" si="188"/>
        <v>5.9489723600283484E-2</v>
      </c>
    </row>
    <row r="403" spans="1:160" ht="15" x14ac:dyDescent="0.25">
      <c r="A403" s="17" t="s">
        <v>447</v>
      </c>
      <c r="B403" s="19">
        <v>562</v>
      </c>
      <c r="C403" s="19">
        <v>563</v>
      </c>
      <c r="D403" s="19">
        <v>569</v>
      </c>
      <c r="E403" s="19">
        <v>576</v>
      </c>
      <c r="F403" s="19">
        <v>592</v>
      </c>
      <c r="G403" s="19">
        <v>604</v>
      </c>
      <c r="H403" s="19">
        <v>614</v>
      </c>
      <c r="I403" s="19">
        <v>669</v>
      </c>
      <c r="J403" s="19">
        <v>684</v>
      </c>
      <c r="K403" s="19">
        <v>703</v>
      </c>
      <c r="L403" s="19">
        <v>639</v>
      </c>
      <c r="M403" s="19">
        <v>627</v>
      </c>
      <c r="N403" s="19">
        <v>614</v>
      </c>
      <c r="O403" s="19">
        <v>680</v>
      </c>
      <c r="P403" s="19">
        <v>588</v>
      </c>
      <c r="Q403" s="19">
        <v>701</v>
      </c>
      <c r="R403" s="19">
        <v>676</v>
      </c>
      <c r="S403" s="19">
        <v>634</v>
      </c>
      <c r="T403" s="19">
        <v>610</v>
      </c>
      <c r="U403" s="19">
        <v>624</v>
      </c>
      <c r="V403" s="19">
        <v>673</v>
      </c>
      <c r="W403" s="19">
        <v>659</v>
      </c>
      <c r="X403" s="19">
        <v>634</v>
      </c>
      <c r="Y403" s="19">
        <v>622</v>
      </c>
      <c r="Z403" s="19">
        <v>598</v>
      </c>
      <c r="AA403" s="19">
        <v>613</v>
      </c>
      <c r="AB403" s="19">
        <v>630</v>
      </c>
      <c r="AC403" s="19">
        <v>585</v>
      </c>
      <c r="AD403" s="19">
        <v>532</v>
      </c>
      <c r="AE403" s="19">
        <v>479</v>
      </c>
      <c r="AF403" s="19">
        <v>485</v>
      </c>
      <c r="AG403" s="19">
        <v>507</v>
      </c>
      <c r="AH403" s="19">
        <v>557</v>
      </c>
      <c r="AI403" s="19">
        <v>504</v>
      </c>
      <c r="AJ403" s="19">
        <v>500</v>
      </c>
      <c r="AK403" s="19">
        <v>506</v>
      </c>
      <c r="AL403" s="19">
        <v>533</v>
      </c>
      <c r="AM403" s="19">
        <v>538</v>
      </c>
      <c r="AN403" s="19">
        <v>601</v>
      </c>
      <c r="AO403" s="19">
        <v>615</v>
      </c>
      <c r="AP403" s="19">
        <v>685</v>
      </c>
      <c r="AQ403" s="19">
        <v>742</v>
      </c>
      <c r="AR403" s="19">
        <v>870</v>
      </c>
      <c r="AS403" s="19">
        <v>992</v>
      </c>
      <c r="AT403" s="19">
        <v>1308</v>
      </c>
      <c r="AU403" s="19">
        <v>1368</v>
      </c>
      <c r="AV403" s="19">
        <v>1387</v>
      </c>
      <c r="AW403" s="19">
        <v>1393</v>
      </c>
      <c r="AX403" s="19">
        <v>1445</v>
      </c>
      <c r="AY403" s="19">
        <v>1454</v>
      </c>
      <c r="AZ403" s="19">
        <v>1452</v>
      </c>
      <c r="BA403" s="19">
        <v>1422</v>
      </c>
      <c r="BB403" s="19">
        <v>1367</v>
      </c>
      <c r="BC403" s="19">
        <v>1344</v>
      </c>
      <c r="BD403" s="19">
        <v>1303</v>
      </c>
      <c r="BE403" s="19">
        <v>1425</v>
      </c>
      <c r="BF403" s="19">
        <v>1453</v>
      </c>
      <c r="BG403" s="19">
        <v>1433</v>
      </c>
      <c r="BH403" s="19">
        <v>1383</v>
      </c>
      <c r="BI403" s="19">
        <v>1297</v>
      </c>
      <c r="BJ403" s="19">
        <v>1253</v>
      </c>
      <c r="BK403" s="19">
        <v>1199</v>
      </c>
      <c r="BL403" s="19">
        <v>1234</v>
      </c>
      <c r="BM403" s="19">
        <v>1211</v>
      </c>
      <c r="BN403" s="19">
        <v>1184</v>
      </c>
      <c r="BO403" s="19">
        <v>1152</v>
      </c>
      <c r="BP403" s="19">
        <v>1160</v>
      </c>
      <c r="BQ403" s="19">
        <v>1227</v>
      </c>
      <c r="BR403" s="19">
        <v>1248</v>
      </c>
      <c r="BS403" s="19">
        <v>1237</v>
      </c>
      <c r="BT403" s="19">
        <v>1247</v>
      </c>
      <c r="BU403" s="19">
        <v>1213</v>
      </c>
      <c r="BV403" s="19">
        <v>1146</v>
      </c>
      <c r="BW403" s="19">
        <v>1145</v>
      </c>
      <c r="BX403" s="19">
        <v>1188</v>
      </c>
      <c r="BY403" s="19">
        <v>1171</v>
      </c>
      <c r="BZ403" s="19">
        <v>1143</v>
      </c>
      <c r="CA403" s="19">
        <v>1097</v>
      </c>
      <c r="CB403" s="19">
        <v>1092</v>
      </c>
      <c r="CC403" s="19">
        <v>1120</v>
      </c>
      <c r="CD403" s="19">
        <v>1161</v>
      </c>
      <c r="CE403" s="19">
        <v>1137</v>
      </c>
      <c r="CF403" s="19">
        <v>1076</v>
      </c>
      <c r="CG403" s="19">
        <v>1103</v>
      </c>
      <c r="CH403" s="49">
        <v>1146</v>
      </c>
      <c r="CI403" s="49">
        <v>1112</v>
      </c>
      <c r="CJ403" s="49">
        <v>1060</v>
      </c>
      <c r="CK403" s="49">
        <v>1073</v>
      </c>
      <c r="CL403" s="49">
        <v>1056</v>
      </c>
      <c r="CM403" s="49">
        <v>1042</v>
      </c>
      <c r="CN403" s="49">
        <v>1005</v>
      </c>
      <c r="CO403" s="17" t="s">
        <v>447</v>
      </c>
      <c r="CT403" t="s">
        <v>448</v>
      </c>
      <c r="CV403" t="s">
        <v>447</v>
      </c>
      <c r="CX403">
        <v>47900</v>
      </c>
      <c r="CY403">
        <v>45900</v>
      </c>
      <c r="CZ403">
        <v>44700</v>
      </c>
      <c r="DA403">
        <v>46800</v>
      </c>
      <c r="DB403">
        <v>46800</v>
      </c>
      <c r="DC403">
        <v>47300</v>
      </c>
      <c r="DD403">
        <v>48100</v>
      </c>
      <c r="DE403">
        <v>46600</v>
      </c>
      <c r="DF403">
        <v>45800</v>
      </c>
      <c r="DG403">
        <v>47700</v>
      </c>
      <c r="DH403">
        <v>47600</v>
      </c>
      <c r="DI403">
        <v>48800</v>
      </c>
      <c r="DJ403">
        <v>50700</v>
      </c>
      <c r="DK403">
        <v>52300</v>
      </c>
      <c r="DL403">
        <v>50600</v>
      </c>
      <c r="DM403">
        <v>50500</v>
      </c>
      <c r="DN403">
        <v>50600</v>
      </c>
      <c r="DO403">
        <v>49300</v>
      </c>
      <c r="DP403">
        <v>50300</v>
      </c>
      <c r="DQ403">
        <v>47900</v>
      </c>
      <c r="DR403">
        <v>47900</v>
      </c>
      <c r="DS403">
        <v>49500</v>
      </c>
      <c r="DT403">
        <v>48700</v>
      </c>
      <c r="DU403">
        <v>49500</v>
      </c>
      <c r="DV403">
        <v>50600</v>
      </c>
      <c r="DW403">
        <v>49200</v>
      </c>
      <c r="DX403">
        <v>51000</v>
      </c>
      <c r="DY403" s="19"/>
      <c r="DZ403" s="19"/>
      <c r="EA403" s="19"/>
      <c r="EB403" s="19"/>
      <c r="ED403" s="31">
        <f t="shared" si="162"/>
        <v>1.4676409185803757E-2</v>
      </c>
      <c r="EE403" s="31">
        <f t="shared" si="163"/>
        <v>1.3376906318082788E-2</v>
      </c>
      <c r="EF403" s="31">
        <f t="shared" si="164"/>
        <v>1.5682326621923936E-2</v>
      </c>
      <c r="EG403" s="31">
        <f t="shared" si="165"/>
        <v>1.3034188034188035E-2</v>
      </c>
      <c r="EH403" s="31">
        <f t="shared" si="166"/>
        <v>1.4081196581196581E-2</v>
      </c>
      <c r="EI403" s="31">
        <f t="shared" si="167"/>
        <v>1.2642706131078225E-2</v>
      </c>
      <c r="EJ403" s="31">
        <f t="shared" si="168"/>
        <v>1.2162162162162163E-2</v>
      </c>
      <c r="EK403" s="31">
        <f t="shared" si="169"/>
        <v>1.0407725321888411E-2</v>
      </c>
      <c r="EL403" s="31">
        <f t="shared" si="170"/>
        <v>1.1004366812227074E-2</v>
      </c>
      <c r="EM403" s="31">
        <f t="shared" si="171"/>
        <v>1.1174004192872117E-2</v>
      </c>
      <c r="EN403" s="31">
        <f t="shared" si="172"/>
        <v>1.292016806722689E-2</v>
      </c>
      <c r="EO403" s="31">
        <f t="shared" si="173"/>
        <v>1.7827868852459017E-2</v>
      </c>
      <c r="EP403" s="31">
        <f t="shared" si="174"/>
        <v>2.6982248520710059E-2</v>
      </c>
      <c r="EQ403" s="31">
        <f t="shared" si="175"/>
        <v>2.7629063097514339E-2</v>
      </c>
      <c r="ER403" s="31">
        <f t="shared" si="176"/>
        <v>2.8102766798418971E-2</v>
      </c>
      <c r="ES403" s="31">
        <f t="shared" si="177"/>
        <v>2.5801980198019801E-2</v>
      </c>
      <c r="ET403" s="31">
        <f t="shared" si="178"/>
        <v>2.83201581027668E-2</v>
      </c>
      <c r="EU403" s="31">
        <f t="shared" si="179"/>
        <v>2.5415821501014201E-2</v>
      </c>
      <c r="EV403" s="31">
        <f t="shared" si="180"/>
        <v>2.4075546719681908E-2</v>
      </c>
      <c r="EW403" s="31">
        <f t="shared" si="181"/>
        <v>2.4217118997912318E-2</v>
      </c>
      <c r="EX403" s="31">
        <f t="shared" si="182"/>
        <v>2.582463465553236E-2</v>
      </c>
      <c r="EY403" s="31">
        <f t="shared" si="183"/>
        <v>2.3151515151515152E-2</v>
      </c>
      <c r="EZ403" s="31">
        <f t="shared" si="184"/>
        <v>2.4045174537987681E-2</v>
      </c>
      <c r="FA403" s="31">
        <f t="shared" si="185"/>
        <v>2.2060606060606062E-2</v>
      </c>
      <c r="FB403" s="50">
        <f t="shared" si="186"/>
        <v>2.2470355731225296E-2</v>
      </c>
      <c r="FC403" s="50">
        <f t="shared" si="187"/>
        <v>2.3292682926829268E-2</v>
      </c>
      <c r="FD403" s="50">
        <f t="shared" si="188"/>
        <v>2.1039215686274509E-2</v>
      </c>
    </row>
    <row r="404" spans="1:160" ht="15" x14ac:dyDescent="0.25">
      <c r="A404" s="17" t="s">
        <v>448</v>
      </c>
      <c r="B404" s="19">
        <v>637</v>
      </c>
      <c r="C404" s="19">
        <v>566</v>
      </c>
      <c r="D404" s="19">
        <v>586</v>
      </c>
      <c r="E404" s="19">
        <v>592</v>
      </c>
      <c r="F404" s="19">
        <v>697</v>
      </c>
      <c r="G404" s="19">
        <v>788</v>
      </c>
      <c r="H404" s="19">
        <v>816</v>
      </c>
      <c r="I404" s="19">
        <v>826</v>
      </c>
      <c r="J404" s="19">
        <v>833</v>
      </c>
      <c r="K404" s="19">
        <v>831</v>
      </c>
      <c r="L404" s="19">
        <v>775</v>
      </c>
      <c r="M404" s="19">
        <v>824</v>
      </c>
      <c r="N404" s="19">
        <v>925</v>
      </c>
      <c r="O404" s="19">
        <v>912</v>
      </c>
      <c r="P404" s="19">
        <v>812</v>
      </c>
      <c r="Q404" s="19">
        <v>876</v>
      </c>
      <c r="R404" s="19">
        <v>857</v>
      </c>
      <c r="S404" s="19">
        <v>772</v>
      </c>
      <c r="T404" s="19">
        <v>728</v>
      </c>
      <c r="U404" s="19">
        <v>734</v>
      </c>
      <c r="V404" s="19">
        <v>711</v>
      </c>
      <c r="W404" s="19">
        <v>702</v>
      </c>
      <c r="X404" s="19">
        <v>681</v>
      </c>
      <c r="Y404" s="19">
        <v>658</v>
      </c>
      <c r="Z404" s="19">
        <v>655</v>
      </c>
      <c r="AA404" s="19">
        <v>627</v>
      </c>
      <c r="AB404" s="19">
        <v>680</v>
      </c>
      <c r="AC404" s="19">
        <v>686</v>
      </c>
      <c r="AD404" s="19">
        <v>616</v>
      </c>
      <c r="AE404" s="19">
        <v>610</v>
      </c>
      <c r="AF404" s="19">
        <v>590</v>
      </c>
      <c r="AG404" s="19">
        <v>583</v>
      </c>
      <c r="AH404" s="19">
        <v>583</v>
      </c>
      <c r="AI404" s="19">
        <v>582</v>
      </c>
      <c r="AJ404" s="19">
        <v>601</v>
      </c>
      <c r="AK404" s="19">
        <v>592</v>
      </c>
      <c r="AL404" s="19">
        <v>589</v>
      </c>
      <c r="AM404" s="19">
        <v>670</v>
      </c>
      <c r="AN404" s="19">
        <v>785</v>
      </c>
      <c r="AO404" s="19">
        <v>783</v>
      </c>
      <c r="AP404" s="19">
        <v>839</v>
      </c>
      <c r="AQ404" s="19">
        <v>984</v>
      </c>
      <c r="AR404" s="19">
        <v>1118</v>
      </c>
      <c r="AS404" s="19">
        <v>1326</v>
      </c>
      <c r="AT404" s="19">
        <v>1696</v>
      </c>
      <c r="AU404" s="19">
        <v>1859</v>
      </c>
      <c r="AV404" s="19">
        <v>1977</v>
      </c>
      <c r="AW404" s="19">
        <v>2020</v>
      </c>
      <c r="AX404" s="19">
        <v>1997</v>
      </c>
      <c r="AY404" s="19">
        <v>2124</v>
      </c>
      <c r="AZ404" s="19">
        <v>2162</v>
      </c>
      <c r="BA404" s="19">
        <v>2031</v>
      </c>
      <c r="BB404" s="19">
        <v>2045</v>
      </c>
      <c r="BC404" s="19">
        <v>1850</v>
      </c>
      <c r="BD404" s="19">
        <v>1713</v>
      </c>
      <c r="BE404" s="19">
        <v>1866</v>
      </c>
      <c r="BF404" s="19">
        <v>1862</v>
      </c>
      <c r="BG404" s="19">
        <v>1816</v>
      </c>
      <c r="BH404" s="19">
        <v>1741</v>
      </c>
      <c r="BI404" s="19">
        <v>1666</v>
      </c>
      <c r="BJ404" s="19">
        <v>1553</v>
      </c>
      <c r="BK404" s="19">
        <v>1542</v>
      </c>
      <c r="BL404" s="19">
        <v>1601</v>
      </c>
      <c r="BM404" s="19">
        <v>1576</v>
      </c>
      <c r="BN404" s="19">
        <v>1501</v>
      </c>
      <c r="BO404" s="19">
        <v>1459</v>
      </c>
      <c r="BP404" s="19">
        <v>1427</v>
      </c>
      <c r="BQ404" s="19">
        <v>1479</v>
      </c>
      <c r="BR404" s="19">
        <v>1481</v>
      </c>
      <c r="BS404" s="19">
        <v>1487</v>
      </c>
      <c r="BT404" s="19">
        <v>1445</v>
      </c>
      <c r="BU404" s="19">
        <v>1387</v>
      </c>
      <c r="BV404" s="19">
        <v>1363</v>
      </c>
      <c r="BW404" s="19">
        <v>1417</v>
      </c>
      <c r="BX404" s="19">
        <v>1451</v>
      </c>
      <c r="BY404" s="19">
        <v>1506</v>
      </c>
      <c r="BZ404" s="19">
        <v>1464</v>
      </c>
      <c r="CA404" s="19">
        <v>1427</v>
      </c>
      <c r="CB404" s="19">
        <v>1434</v>
      </c>
      <c r="CC404" s="19">
        <v>1468</v>
      </c>
      <c r="CD404" s="19">
        <v>1517</v>
      </c>
      <c r="CE404" s="19">
        <v>1505</v>
      </c>
      <c r="CF404" s="19">
        <v>1418</v>
      </c>
      <c r="CG404" s="19">
        <v>1422</v>
      </c>
      <c r="CH404" s="49">
        <v>1393</v>
      </c>
      <c r="CI404" s="49">
        <v>1429</v>
      </c>
      <c r="CJ404" s="49">
        <v>1414</v>
      </c>
      <c r="CK404" s="49">
        <v>1359</v>
      </c>
      <c r="CL404" s="49">
        <v>1377</v>
      </c>
      <c r="CM404" s="49">
        <v>1391</v>
      </c>
      <c r="CN404" s="49">
        <v>1306</v>
      </c>
      <c r="CO404" s="17" t="s">
        <v>448</v>
      </c>
      <c r="CT404" t="s">
        <v>449</v>
      </c>
      <c r="CV404" t="s">
        <v>448</v>
      </c>
      <c r="CX404">
        <v>84200</v>
      </c>
      <c r="CY404">
        <v>84100</v>
      </c>
      <c r="CZ404">
        <v>84100</v>
      </c>
      <c r="DA404">
        <v>84400</v>
      </c>
      <c r="DB404">
        <v>84800</v>
      </c>
      <c r="DC404">
        <v>85400</v>
      </c>
      <c r="DD404">
        <v>86300</v>
      </c>
      <c r="DE404">
        <v>87000</v>
      </c>
      <c r="DF404">
        <v>86300</v>
      </c>
      <c r="DG404">
        <v>85900</v>
      </c>
      <c r="DH404">
        <v>85500</v>
      </c>
      <c r="DI404">
        <v>85000</v>
      </c>
      <c r="DJ404">
        <v>85200</v>
      </c>
      <c r="DK404">
        <v>85800</v>
      </c>
      <c r="DL404">
        <v>86000</v>
      </c>
      <c r="DM404">
        <v>86600</v>
      </c>
      <c r="DN404">
        <v>85900</v>
      </c>
      <c r="DO404">
        <v>86300</v>
      </c>
      <c r="DP404">
        <v>87300</v>
      </c>
      <c r="DQ404">
        <v>87500</v>
      </c>
      <c r="DR404">
        <v>87500</v>
      </c>
      <c r="DS404">
        <v>87300</v>
      </c>
      <c r="DT404">
        <v>86100</v>
      </c>
      <c r="DU404">
        <v>85100</v>
      </c>
      <c r="DV404">
        <v>85400</v>
      </c>
      <c r="DW404">
        <v>86500</v>
      </c>
      <c r="DX404">
        <v>87200</v>
      </c>
      <c r="DY404" s="19"/>
      <c r="DZ404" s="19"/>
      <c r="EA404" s="19"/>
      <c r="EB404" s="19"/>
      <c r="ED404" s="31">
        <f t="shared" si="162"/>
        <v>9.8693586698337284E-3</v>
      </c>
      <c r="EE404" s="31">
        <f t="shared" si="163"/>
        <v>1.0998810939357907E-2</v>
      </c>
      <c r="EF404" s="31">
        <f t="shared" si="164"/>
        <v>1.0416171224732462E-2</v>
      </c>
      <c r="EG404" s="31">
        <f t="shared" si="165"/>
        <v>8.6255924170616106E-3</v>
      </c>
      <c r="EH404" s="31">
        <f t="shared" si="166"/>
        <v>8.278301886792452E-3</v>
      </c>
      <c r="EI404" s="31">
        <f t="shared" si="167"/>
        <v>7.669789227166276E-3</v>
      </c>
      <c r="EJ404" s="31">
        <f t="shared" si="168"/>
        <v>7.9490150637311699E-3</v>
      </c>
      <c r="EK404" s="31">
        <f t="shared" si="169"/>
        <v>6.7816091954022986E-3</v>
      </c>
      <c r="EL404" s="31">
        <f t="shared" si="170"/>
        <v>6.7439165701042875E-3</v>
      </c>
      <c r="EM404" s="31">
        <f t="shared" si="171"/>
        <v>6.8568102444703143E-3</v>
      </c>
      <c r="EN404" s="31">
        <f t="shared" si="172"/>
        <v>9.1578947368421044E-3</v>
      </c>
      <c r="EO404" s="31">
        <f t="shared" si="173"/>
        <v>1.3152941176470588E-2</v>
      </c>
      <c r="EP404" s="31">
        <f t="shared" si="174"/>
        <v>2.181924882629108E-2</v>
      </c>
      <c r="EQ404" s="31">
        <f t="shared" si="175"/>
        <v>2.3275058275058276E-2</v>
      </c>
      <c r="ER404" s="31">
        <f t="shared" si="176"/>
        <v>2.3616279069767442E-2</v>
      </c>
      <c r="ES404" s="31">
        <f t="shared" si="177"/>
        <v>1.9780600461893765E-2</v>
      </c>
      <c r="ET404" s="31">
        <f t="shared" si="178"/>
        <v>2.1140861466821887E-2</v>
      </c>
      <c r="EU404" s="31">
        <f t="shared" si="179"/>
        <v>1.7995365005793743E-2</v>
      </c>
      <c r="EV404" s="31">
        <f t="shared" si="180"/>
        <v>1.8052691867124857E-2</v>
      </c>
      <c r="EW404" s="31">
        <f t="shared" si="181"/>
        <v>1.6308571428571429E-2</v>
      </c>
      <c r="EX404" s="31">
        <f t="shared" si="182"/>
        <v>1.6994285714285715E-2</v>
      </c>
      <c r="EY404" s="31">
        <f t="shared" si="183"/>
        <v>1.561282932416953E-2</v>
      </c>
      <c r="EZ404" s="31">
        <f t="shared" si="184"/>
        <v>1.749128919860627E-2</v>
      </c>
      <c r="FA404" s="31">
        <f t="shared" si="185"/>
        <v>1.6850763807285545E-2</v>
      </c>
      <c r="FB404" s="50">
        <f t="shared" si="186"/>
        <v>1.7622950819672131E-2</v>
      </c>
      <c r="FC404" s="50">
        <f t="shared" si="187"/>
        <v>1.6104046242774568E-2</v>
      </c>
      <c r="FD404" s="50">
        <f t="shared" si="188"/>
        <v>1.5584862385321101E-2</v>
      </c>
    </row>
    <row r="405" spans="1:160" ht="15" x14ac:dyDescent="0.25">
      <c r="A405" s="17" t="s">
        <v>449</v>
      </c>
      <c r="B405" s="19">
        <v>6634</v>
      </c>
      <c r="C405" s="19">
        <v>6869</v>
      </c>
      <c r="D405" s="19">
        <v>7038</v>
      </c>
      <c r="E405" s="19">
        <v>6936</v>
      </c>
      <c r="F405" s="19">
        <v>6748</v>
      </c>
      <c r="G405" s="19">
        <v>6753</v>
      </c>
      <c r="H405" s="19">
        <v>6870</v>
      </c>
      <c r="I405" s="19">
        <v>7401</v>
      </c>
      <c r="J405" s="19">
        <v>7572</v>
      </c>
      <c r="K405" s="19">
        <v>7681</v>
      </c>
      <c r="L405" s="19">
        <v>8058</v>
      </c>
      <c r="M405" s="19">
        <v>7977</v>
      </c>
      <c r="N405" s="19">
        <v>8080</v>
      </c>
      <c r="O405" s="19">
        <v>8338</v>
      </c>
      <c r="P405" s="19">
        <v>8424</v>
      </c>
      <c r="Q405" s="19">
        <v>8533</v>
      </c>
      <c r="R405" s="19">
        <v>7945</v>
      </c>
      <c r="S405" s="19">
        <v>7522</v>
      </c>
      <c r="T405" s="19">
        <v>7434</v>
      </c>
      <c r="U405" s="19">
        <v>7689</v>
      </c>
      <c r="V405" s="19">
        <v>7650</v>
      </c>
      <c r="W405" s="19">
        <v>7527</v>
      </c>
      <c r="X405" s="19">
        <v>7500</v>
      </c>
      <c r="Y405" s="19">
        <v>7449</v>
      </c>
      <c r="Z405" s="19">
        <v>7208</v>
      </c>
      <c r="AA405" s="19">
        <v>7273</v>
      </c>
      <c r="AB405" s="19">
        <v>7269</v>
      </c>
      <c r="AC405" s="19">
        <v>7099</v>
      </c>
      <c r="AD405" s="19">
        <v>6887</v>
      </c>
      <c r="AE405" s="19">
        <v>6814</v>
      </c>
      <c r="AF405" s="19">
        <v>6891</v>
      </c>
      <c r="AG405" s="19">
        <v>7179</v>
      </c>
      <c r="AH405" s="19">
        <v>7343</v>
      </c>
      <c r="AI405" s="19">
        <v>7410</v>
      </c>
      <c r="AJ405" s="19">
        <v>7374</v>
      </c>
      <c r="AK405" s="19">
        <v>7365</v>
      </c>
      <c r="AL405" s="19">
        <v>7251</v>
      </c>
      <c r="AM405" s="19">
        <v>7417</v>
      </c>
      <c r="AN405" s="19">
        <v>7770</v>
      </c>
      <c r="AO405" s="19">
        <v>7865</v>
      </c>
      <c r="AP405" s="19">
        <v>7911</v>
      </c>
      <c r="AQ405" s="19">
        <v>8250</v>
      </c>
      <c r="AR405" s="19">
        <v>8668</v>
      </c>
      <c r="AS405" s="19">
        <v>9348</v>
      </c>
      <c r="AT405" s="19">
        <v>10288</v>
      </c>
      <c r="AU405" s="19">
        <v>10677</v>
      </c>
      <c r="AV405" s="19">
        <v>11043</v>
      </c>
      <c r="AW405" s="19">
        <v>11366</v>
      </c>
      <c r="AX405" s="19">
        <v>11477</v>
      </c>
      <c r="AY405" s="19">
        <v>11429</v>
      </c>
      <c r="AZ405" s="19">
        <v>11715</v>
      </c>
      <c r="BA405" s="19">
        <v>11819</v>
      </c>
      <c r="BB405" s="19">
        <v>11870</v>
      </c>
      <c r="BC405" s="19">
        <v>11779</v>
      </c>
      <c r="BD405" s="19">
        <v>11797</v>
      </c>
      <c r="BE405" s="19">
        <v>12134</v>
      </c>
      <c r="BF405" s="19">
        <v>12035</v>
      </c>
      <c r="BG405" s="19">
        <v>11849</v>
      </c>
      <c r="BH405" s="19">
        <v>11572</v>
      </c>
      <c r="BI405" s="19">
        <v>11244</v>
      </c>
      <c r="BJ405" s="19">
        <v>10912</v>
      </c>
      <c r="BK405" s="19">
        <v>10922</v>
      </c>
      <c r="BL405" s="19">
        <v>10903</v>
      </c>
      <c r="BM405" s="19">
        <v>10888</v>
      </c>
      <c r="BN405" s="19">
        <v>10742</v>
      </c>
      <c r="BO405" s="19">
        <v>10860</v>
      </c>
      <c r="BP405" s="19">
        <v>10863</v>
      </c>
      <c r="BQ405" s="19">
        <v>11338</v>
      </c>
      <c r="BR405" s="19">
        <v>11677</v>
      </c>
      <c r="BS405" s="19">
        <v>11737</v>
      </c>
      <c r="BT405" s="19">
        <v>11901</v>
      </c>
      <c r="BU405" s="19">
        <v>11855</v>
      </c>
      <c r="BV405" s="19">
        <v>11758</v>
      </c>
      <c r="BW405" s="19">
        <v>11864</v>
      </c>
      <c r="BX405" s="19">
        <v>11981</v>
      </c>
      <c r="BY405" s="19">
        <v>11956</v>
      </c>
      <c r="BZ405" s="19">
        <v>11698</v>
      </c>
      <c r="CA405" s="19">
        <v>11631</v>
      </c>
      <c r="CB405" s="19">
        <v>11761</v>
      </c>
      <c r="CC405" s="19">
        <v>12108</v>
      </c>
      <c r="CD405" s="19">
        <v>12310</v>
      </c>
      <c r="CE405" s="19">
        <v>12354</v>
      </c>
      <c r="CF405" s="19">
        <v>12108</v>
      </c>
      <c r="CG405" s="19">
        <v>11983</v>
      </c>
      <c r="CH405" s="49">
        <v>12064</v>
      </c>
      <c r="CI405" s="49">
        <v>12272</v>
      </c>
      <c r="CJ405" s="49">
        <v>12351</v>
      </c>
      <c r="CK405" s="49">
        <v>12235</v>
      </c>
      <c r="CL405" s="49">
        <v>12144</v>
      </c>
      <c r="CM405" s="49">
        <v>12104</v>
      </c>
      <c r="CN405" s="49">
        <v>11985</v>
      </c>
      <c r="CO405" s="17" t="s">
        <v>449</v>
      </c>
      <c r="CT405" t="s">
        <v>450</v>
      </c>
      <c r="CV405" t="s">
        <v>449</v>
      </c>
      <c r="CX405">
        <v>107700</v>
      </c>
      <c r="CY405">
        <v>107700</v>
      </c>
      <c r="CZ405">
        <v>107900</v>
      </c>
      <c r="DA405">
        <v>109800</v>
      </c>
      <c r="DB405">
        <v>110300</v>
      </c>
      <c r="DC405">
        <v>108800</v>
      </c>
      <c r="DD405">
        <v>106600</v>
      </c>
      <c r="DE405">
        <v>105800</v>
      </c>
      <c r="DF405">
        <v>106900</v>
      </c>
      <c r="DG405">
        <v>105700</v>
      </c>
      <c r="DH405">
        <v>107800</v>
      </c>
      <c r="DI405">
        <v>104800</v>
      </c>
      <c r="DJ405">
        <v>106700</v>
      </c>
      <c r="DK405">
        <v>108000</v>
      </c>
      <c r="DL405">
        <v>107700</v>
      </c>
      <c r="DM405">
        <v>109000</v>
      </c>
      <c r="DN405">
        <v>108500</v>
      </c>
      <c r="DO405">
        <v>105700</v>
      </c>
      <c r="DP405">
        <v>104000</v>
      </c>
      <c r="DQ405">
        <v>104000</v>
      </c>
      <c r="DR405">
        <v>102400</v>
      </c>
      <c r="DS405">
        <v>105900</v>
      </c>
      <c r="DT405">
        <v>106700</v>
      </c>
      <c r="DU405">
        <v>107200</v>
      </c>
      <c r="DV405">
        <v>107800</v>
      </c>
      <c r="DW405">
        <v>107000</v>
      </c>
      <c r="DX405">
        <v>109700</v>
      </c>
      <c r="DY405" s="19"/>
      <c r="DZ405" s="19"/>
      <c r="EA405" s="19"/>
      <c r="EB405" s="19"/>
      <c r="ED405" s="31">
        <f t="shared" si="162"/>
        <v>7.1318477251624879E-2</v>
      </c>
      <c r="EE405" s="31">
        <f t="shared" si="163"/>
        <v>7.502321262766945E-2</v>
      </c>
      <c r="EF405" s="31">
        <f t="shared" si="164"/>
        <v>7.9082483781278967E-2</v>
      </c>
      <c r="EG405" s="31">
        <f t="shared" si="165"/>
        <v>6.7704918032786887E-2</v>
      </c>
      <c r="EH405" s="31">
        <f t="shared" si="166"/>
        <v>6.824116047144152E-2</v>
      </c>
      <c r="EI405" s="31">
        <f t="shared" si="167"/>
        <v>6.6250000000000003E-2</v>
      </c>
      <c r="EJ405" s="31">
        <f t="shared" si="168"/>
        <v>6.6594746716697933E-2</v>
      </c>
      <c r="EK405" s="31">
        <f t="shared" si="169"/>
        <v>6.5132325141776942E-2</v>
      </c>
      <c r="EL405" s="31">
        <f t="shared" si="170"/>
        <v>6.9317118802619274E-2</v>
      </c>
      <c r="EM405" s="31">
        <f t="shared" si="171"/>
        <v>6.8599810785241244E-2</v>
      </c>
      <c r="EN405" s="31">
        <f t="shared" si="172"/>
        <v>7.2959183673469388E-2</v>
      </c>
      <c r="EO405" s="31">
        <f t="shared" si="173"/>
        <v>8.2709923664122137E-2</v>
      </c>
      <c r="EP405" s="31">
        <f t="shared" si="174"/>
        <v>0.1000656044985942</v>
      </c>
      <c r="EQ405" s="31">
        <f t="shared" si="175"/>
        <v>0.10626851851851851</v>
      </c>
      <c r="ER405" s="31">
        <f t="shared" si="176"/>
        <v>0.10974001857010214</v>
      </c>
      <c r="ES405" s="31">
        <f t="shared" si="177"/>
        <v>0.10822935779816514</v>
      </c>
      <c r="ET405" s="31">
        <f t="shared" si="178"/>
        <v>0.1092073732718894</v>
      </c>
      <c r="EU405" s="31">
        <f t="shared" si="179"/>
        <v>0.10323557237464523</v>
      </c>
      <c r="EV405" s="31">
        <f t="shared" si="180"/>
        <v>0.1046923076923077</v>
      </c>
      <c r="EW405" s="31">
        <f t="shared" si="181"/>
        <v>0.10445192307692308</v>
      </c>
      <c r="EX405" s="31">
        <f t="shared" si="182"/>
        <v>0.114619140625</v>
      </c>
      <c r="EY405" s="31">
        <f t="shared" si="183"/>
        <v>0.11102927289896128</v>
      </c>
      <c r="EZ405" s="31">
        <f t="shared" si="184"/>
        <v>0.11205248359887535</v>
      </c>
      <c r="FA405" s="31">
        <f t="shared" si="185"/>
        <v>0.10971082089552239</v>
      </c>
      <c r="FB405" s="50">
        <f t="shared" si="186"/>
        <v>0.11460111317254175</v>
      </c>
      <c r="FC405" s="50">
        <f t="shared" si="187"/>
        <v>0.11274766355140187</v>
      </c>
      <c r="FD405" s="50">
        <f t="shared" si="188"/>
        <v>0.11153144940747493</v>
      </c>
    </row>
    <row r="406" spans="1:160" ht="15" x14ac:dyDescent="0.25">
      <c r="A406" s="17" t="s">
        <v>450</v>
      </c>
      <c r="B406" s="19">
        <v>1221</v>
      </c>
      <c r="C406" s="19">
        <v>1255</v>
      </c>
      <c r="D406" s="19">
        <v>1247</v>
      </c>
      <c r="E406" s="19">
        <v>1214</v>
      </c>
      <c r="F406" s="19">
        <v>1164</v>
      </c>
      <c r="G406" s="19">
        <v>1176</v>
      </c>
      <c r="H406" s="19">
        <v>1178</v>
      </c>
      <c r="I406" s="19">
        <v>1235</v>
      </c>
      <c r="J406" s="19">
        <v>1324</v>
      </c>
      <c r="K406" s="19">
        <v>1354</v>
      </c>
      <c r="L406" s="19">
        <v>1311</v>
      </c>
      <c r="M406" s="19">
        <v>1302</v>
      </c>
      <c r="N406" s="19">
        <v>1272</v>
      </c>
      <c r="O406" s="19">
        <v>1307</v>
      </c>
      <c r="P406" s="19">
        <v>1317</v>
      </c>
      <c r="Q406" s="19">
        <v>1290</v>
      </c>
      <c r="R406" s="19">
        <v>1270</v>
      </c>
      <c r="S406" s="19">
        <v>1340</v>
      </c>
      <c r="T406" s="19">
        <v>1376</v>
      </c>
      <c r="U406" s="19">
        <v>1535</v>
      </c>
      <c r="V406" s="19">
        <v>1558</v>
      </c>
      <c r="W406" s="19">
        <v>1631</v>
      </c>
      <c r="X406" s="19">
        <v>1565</v>
      </c>
      <c r="Y406" s="19">
        <v>1475</v>
      </c>
      <c r="Z406" s="19">
        <v>1375</v>
      </c>
      <c r="AA406" s="19">
        <v>1395</v>
      </c>
      <c r="AB406" s="19">
        <v>1445</v>
      </c>
      <c r="AC406" s="19">
        <v>1399</v>
      </c>
      <c r="AD406" s="19">
        <v>1272</v>
      </c>
      <c r="AE406" s="19">
        <v>1267</v>
      </c>
      <c r="AF406" s="19">
        <v>1217</v>
      </c>
      <c r="AG406" s="19">
        <v>1297</v>
      </c>
      <c r="AH406" s="19">
        <v>1314</v>
      </c>
      <c r="AI406" s="19">
        <v>1290</v>
      </c>
      <c r="AJ406" s="19">
        <v>1281</v>
      </c>
      <c r="AK406" s="19">
        <v>1257</v>
      </c>
      <c r="AL406" s="19">
        <v>1230</v>
      </c>
      <c r="AM406" s="19">
        <v>1281</v>
      </c>
      <c r="AN406" s="19">
        <v>1386</v>
      </c>
      <c r="AO406" s="19">
        <v>1415</v>
      </c>
      <c r="AP406" s="19">
        <v>1438</v>
      </c>
      <c r="AQ406" s="19">
        <v>1682</v>
      </c>
      <c r="AR406" s="19">
        <v>1846</v>
      </c>
      <c r="AS406" s="19">
        <v>2109</v>
      </c>
      <c r="AT406" s="19">
        <v>2406</v>
      </c>
      <c r="AU406" s="19">
        <v>2521</v>
      </c>
      <c r="AV406" s="19">
        <v>2661</v>
      </c>
      <c r="AW406" s="19">
        <v>2597</v>
      </c>
      <c r="AX406" s="19">
        <v>2648</v>
      </c>
      <c r="AY406" s="19">
        <v>2696</v>
      </c>
      <c r="AZ406" s="19">
        <v>2714</v>
      </c>
      <c r="BA406" s="19">
        <v>2626</v>
      </c>
      <c r="BB406" s="19">
        <v>2541</v>
      </c>
      <c r="BC406" s="19">
        <v>2388</v>
      </c>
      <c r="BD406" s="19">
        <v>2420</v>
      </c>
      <c r="BE406" s="19">
        <v>2731</v>
      </c>
      <c r="BF406" s="19">
        <v>2695</v>
      </c>
      <c r="BG406" s="19">
        <v>2639</v>
      </c>
      <c r="BH406" s="19">
        <v>2545</v>
      </c>
      <c r="BI406" s="19">
        <v>2387</v>
      </c>
      <c r="BJ406" s="19">
        <v>2278</v>
      </c>
      <c r="BK406" s="19">
        <v>2266</v>
      </c>
      <c r="BL406" s="19">
        <v>2299</v>
      </c>
      <c r="BM406" s="19">
        <v>2270</v>
      </c>
      <c r="BN406" s="19">
        <v>2165</v>
      </c>
      <c r="BO406" s="19">
        <v>2165</v>
      </c>
      <c r="BP406" s="19">
        <v>2124</v>
      </c>
      <c r="BQ406" s="19">
        <v>2312</v>
      </c>
      <c r="BR406" s="19">
        <v>2386</v>
      </c>
      <c r="BS406" s="19">
        <v>2385</v>
      </c>
      <c r="BT406" s="19">
        <v>2375</v>
      </c>
      <c r="BU406" s="19">
        <v>2358</v>
      </c>
      <c r="BV406" s="19">
        <v>2404</v>
      </c>
      <c r="BW406" s="19">
        <v>2458</v>
      </c>
      <c r="BX406" s="19">
        <v>2560</v>
      </c>
      <c r="BY406" s="19">
        <v>2479</v>
      </c>
      <c r="BZ406" s="19">
        <v>2395</v>
      </c>
      <c r="CA406" s="19">
        <v>2372</v>
      </c>
      <c r="CB406" s="19">
        <v>2370</v>
      </c>
      <c r="CC406" s="19">
        <v>2527</v>
      </c>
      <c r="CD406" s="19">
        <v>2640</v>
      </c>
      <c r="CE406" s="19">
        <v>2525</v>
      </c>
      <c r="CF406" s="19">
        <v>2405</v>
      </c>
      <c r="CG406" s="19">
        <v>2372</v>
      </c>
      <c r="CH406" s="49">
        <v>2351</v>
      </c>
      <c r="CI406" s="49">
        <v>2338</v>
      </c>
      <c r="CJ406" s="49">
        <v>2358</v>
      </c>
      <c r="CK406" s="49">
        <v>2295</v>
      </c>
      <c r="CL406" s="49">
        <v>2228</v>
      </c>
      <c r="CM406" s="49">
        <v>2166</v>
      </c>
      <c r="CN406" s="49">
        <v>2075</v>
      </c>
      <c r="CO406" s="17" t="s">
        <v>450</v>
      </c>
      <c r="CT406" t="s">
        <v>16</v>
      </c>
      <c r="CV406" t="s">
        <v>450</v>
      </c>
      <c r="CX406">
        <v>49500</v>
      </c>
      <c r="CY406">
        <v>48500</v>
      </c>
      <c r="CZ406">
        <v>48500</v>
      </c>
      <c r="DA406">
        <v>47400</v>
      </c>
      <c r="DB406">
        <v>48300</v>
      </c>
      <c r="DC406">
        <v>49000</v>
      </c>
      <c r="DD406">
        <v>49800</v>
      </c>
      <c r="DE406">
        <v>49100</v>
      </c>
      <c r="DF406">
        <v>50000</v>
      </c>
      <c r="DG406">
        <v>48400</v>
      </c>
      <c r="DH406">
        <v>46100</v>
      </c>
      <c r="DI406">
        <v>47700</v>
      </c>
      <c r="DJ406">
        <v>48200</v>
      </c>
      <c r="DK406">
        <v>49900</v>
      </c>
      <c r="DL406">
        <v>50900</v>
      </c>
      <c r="DM406">
        <v>49300</v>
      </c>
      <c r="DN406">
        <v>49900</v>
      </c>
      <c r="DO406">
        <v>49400</v>
      </c>
      <c r="DP406">
        <v>49200</v>
      </c>
      <c r="DQ406">
        <v>49100</v>
      </c>
      <c r="DR406">
        <v>46300</v>
      </c>
      <c r="DS406">
        <v>43800</v>
      </c>
      <c r="DT406">
        <v>44700</v>
      </c>
      <c r="DU406">
        <v>45700</v>
      </c>
      <c r="DV406">
        <v>48200</v>
      </c>
      <c r="DW406">
        <v>50400</v>
      </c>
      <c r="DX406">
        <v>48100</v>
      </c>
      <c r="DY406" s="19"/>
      <c r="DZ406" s="19"/>
      <c r="EA406" s="19"/>
      <c r="EB406" s="19"/>
      <c r="ED406" s="31">
        <f t="shared" si="162"/>
        <v>2.7353535353535352E-2</v>
      </c>
      <c r="EE406" s="31">
        <f t="shared" si="163"/>
        <v>2.6226804123711339E-2</v>
      </c>
      <c r="EF406" s="31">
        <f t="shared" si="164"/>
        <v>2.6597938144329897E-2</v>
      </c>
      <c r="EG406" s="31">
        <f t="shared" si="165"/>
        <v>2.9029535864978903E-2</v>
      </c>
      <c r="EH406" s="31">
        <f t="shared" si="166"/>
        <v>3.3768115942028984E-2</v>
      </c>
      <c r="EI406" s="31">
        <f t="shared" si="167"/>
        <v>2.8061224489795918E-2</v>
      </c>
      <c r="EJ406" s="31">
        <f t="shared" si="168"/>
        <v>2.8092369477911647E-2</v>
      </c>
      <c r="EK406" s="31">
        <f t="shared" si="169"/>
        <v>2.4786150712830957E-2</v>
      </c>
      <c r="EL406" s="31">
        <f t="shared" si="170"/>
        <v>2.58E-2</v>
      </c>
      <c r="EM406" s="31">
        <f t="shared" si="171"/>
        <v>2.5413223140495867E-2</v>
      </c>
      <c r="EN406" s="31">
        <f t="shared" si="172"/>
        <v>3.06941431670282E-2</v>
      </c>
      <c r="EO406" s="31">
        <f t="shared" si="173"/>
        <v>3.8700209643605869E-2</v>
      </c>
      <c r="EP406" s="31">
        <f t="shared" si="174"/>
        <v>5.2302904564315356E-2</v>
      </c>
      <c r="EQ406" s="31">
        <f t="shared" si="175"/>
        <v>5.306613226452906E-2</v>
      </c>
      <c r="ER406" s="31">
        <f t="shared" si="176"/>
        <v>5.1591355599214142E-2</v>
      </c>
      <c r="ES406" s="31">
        <f t="shared" si="177"/>
        <v>4.9087221095334685E-2</v>
      </c>
      <c r="ET406" s="31">
        <f t="shared" si="178"/>
        <v>5.2885771543086171E-2</v>
      </c>
      <c r="EU406" s="31">
        <f t="shared" si="179"/>
        <v>4.6113360323886639E-2</v>
      </c>
      <c r="EV406" s="31">
        <f t="shared" si="180"/>
        <v>4.6138211382113818E-2</v>
      </c>
      <c r="EW406" s="31">
        <f t="shared" si="181"/>
        <v>4.3258655804480649E-2</v>
      </c>
      <c r="EX406" s="31">
        <f t="shared" si="182"/>
        <v>5.1511879049676024E-2</v>
      </c>
      <c r="EY406" s="31">
        <f t="shared" si="183"/>
        <v>5.4885844748858451E-2</v>
      </c>
      <c r="EZ406" s="31">
        <f t="shared" si="184"/>
        <v>5.5458612975391501E-2</v>
      </c>
      <c r="FA406" s="31">
        <f t="shared" si="185"/>
        <v>5.1859956236323848E-2</v>
      </c>
      <c r="FB406" s="50">
        <f t="shared" si="186"/>
        <v>5.2385892116182574E-2</v>
      </c>
      <c r="FC406" s="50">
        <f t="shared" si="187"/>
        <v>4.6646825396825395E-2</v>
      </c>
      <c r="FD406" s="50">
        <f t="shared" si="188"/>
        <v>4.7713097713097716E-2</v>
      </c>
    </row>
    <row r="407" spans="1:160" ht="15" x14ac:dyDescent="0.25">
      <c r="A407" s="17" t="s">
        <v>16</v>
      </c>
      <c r="B407" s="19">
        <v>6114</v>
      </c>
      <c r="C407" s="19">
        <v>6138</v>
      </c>
      <c r="D407" s="19">
        <v>6172</v>
      </c>
      <c r="E407" s="19">
        <v>6072</v>
      </c>
      <c r="F407" s="19">
        <v>5825</v>
      </c>
      <c r="G407" s="19">
        <v>5898</v>
      </c>
      <c r="H407" s="19">
        <v>6059</v>
      </c>
      <c r="I407" s="19">
        <v>6545</v>
      </c>
      <c r="J407" s="19">
        <v>6709</v>
      </c>
      <c r="K407" s="19">
        <v>6749</v>
      </c>
      <c r="L407" s="19">
        <v>6653</v>
      </c>
      <c r="M407" s="19">
        <v>6412</v>
      </c>
      <c r="N407" s="19">
        <v>6062</v>
      </c>
      <c r="O407" s="19">
        <v>6023</v>
      </c>
      <c r="P407" s="19">
        <v>6122</v>
      </c>
      <c r="Q407" s="19">
        <v>6045</v>
      </c>
      <c r="R407" s="19">
        <v>5779</v>
      </c>
      <c r="S407" s="19">
        <v>5932</v>
      </c>
      <c r="T407" s="19">
        <v>6023</v>
      </c>
      <c r="U407" s="19">
        <v>6560</v>
      </c>
      <c r="V407" s="19">
        <v>6648</v>
      </c>
      <c r="W407" s="19">
        <v>6723</v>
      </c>
      <c r="X407" s="19">
        <v>6324</v>
      </c>
      <c r="Y407" s="19">
        <v>6046</v>
      </c>
      <c r="Z407" s="19">
        <v>5763</v>
      </c>
      <c r="AA407" s="19">
        <v>5755</v>
      </c>
      <c r="AB407" s="19">
        <v>5983</v>
      </c>
      <c r="AC407" s="19">
        <v>5753</v>
      </c>
      <c r="AD407" s="19">
        <v>5416</v>
      </c>
      <c r="AE407" s="19">
        <v>5227</v>
      </c>
      <c r="AF407" s="19">
        <v>5151</v>
      </c>
      <c r="AG407" s="19">
        <v>5503</v>
      </c>
      <c r="AH407" s="19">
        <v>5707</v>
      </c>
      <c r="AI407" s="19">
        <v>5531</v>
      </c>
      <c r="AJ407" s="19">
        <v>5490</v>
      </c>
      <c r="AK407" s="19">
        <v>5316</v>
      </c>
      <c r="AL407" s="19">
        <v>5335</v>
      </c>
      <c r="AM407" s="19">
        <v>5706</v>
      </c>
      <c r="AN407" s="19">
        <v>6301</v>
      </c>
      <c r="AO407" s="19">
        <v>6477</v>
      </c>
      <c r="AP407" s="19">
        <v>6640</v>
      </c>
      <c r="AQ407" s="19">
        <v>7781</v>
      </c>
      <c r="AR407" s="19">
        <v>8827</v>
      </c>
      <c r="AS407" s="19">
        <v>10470</v>
      </c>
      <c r="AT407" s="19">
        <v>12389</v>
      </c>
      <c r="AU407" s="19">
        <v>12759</v>
      </c>
      <c r="AV407" s="19">
        <v>13173</v>
      </c>
      <c r="AW407" s="19">
        <v>13031</v>
      </c>
      <c r="AX407" s="19">
        <v>13207</v>
      </c>
      <c r="AY407" s="19">
        <v>13198</v>
      </c>
      <c r="AZ407" s="19">
        <v>13269</v>
      </c>
      <c r="BA407" s="19">
        <v>13069</v>
      </c>
      <c r="BB407" s="19">
        <v>12638</v>
      </c>
      <c r="BC407" s="19">
        <v>12235</v>
      </c>
      <c r="BD407" s="19">
        <v>12072</v>
      </c>
      <c r="BE407" s="19">
        <v>13179</v>
      </c>
      <c r="BF407" s="19">
        <v>13102</v>
      </c>
      <c r="BG407" s="19">
        <v>12605</v>
      </c>
      <c r="BH407" s="19">
        <v>11953</v>
      </c>
      <c r="BI407" s="19">
        <v>11267</v>
      </c>
      <c r="BJ407" s="19">
        <v>10761</v>
      </c>
      <c r="BK407" s="19">
        <v>10743</v>
      </c>
      <c r="BL407" s="19">
        <v>10941</v>
      </c>
      <c r="BM407" s="19">
        <v>10729</v>
      </c>
      <c r="BN407" s="19">
        <v>10263</v>
      </c>
      <c r="BO407" s="19">
        <v>10271</v>
      </c>
      <c r="BP407" s="19">
        <v>10236</v>
      </c>
      <c r="BQ407" s="19">
        <v>11157</v>
      </c>
      <c r="BR407" s="19">
        <v>11328</v>
      </c>
      <c r="BS407" s="19">
        <v>11135</v>
      </c>
      <c r="BT407" s="19">
        <v>10964</v>
      </c>
      <c r="BU407" s="19">
        <v>10650</v>
      </c>
      <c r="BV407" s="19">
        <v>10467</v>
      </c>
      <c r="BW407" s="19">
        <v>10776</v>
      </c>
      <c r="BX407" s="19">
        <v>11287</v>
      </c>
      <c r="BY407" s="19">
        <v>11170</v>
      </c>
      <c r="BZ407" s="19">
        <v>10843</v>
      </c>
      <c r="CA407" s="19">
        <v>10666</v>
      </c>
      <c r="CB407" s="19">
        <v>10729</v>
      </c>
      <c r="CC407" s="19">
        <v>11404</v>
      </c>
      <c r="CD407" s="19">
        <v>11819</v>
      </c>
      <c r="CE407" s="19">
        <v>11364</v>
      </c>
      <c r="CF407" s="19">
        <v>10766</v>
      </c>
      <c r="CG407" s="19">
        <v>10561</v>
      </c>
      <c r="CH407" s="49">
        <v>10458</v>
      </c>
      <c r="CI407" s="49">
        <v>10545</v>
      </c>
      <c r="CJ407" s="49">
        <v>10607</v>
      </c>
      <c r="CK407" s="49">
        <v>10438</v>
      </c>
      <c r="CL407" s="49">
        <v>10317</v>
      </c>
      <c r="CM407" s="49">
        <v>10114</v>
      </c>
      <c r="CN407" s="49">
        <v>9854</v>
      </c>
      <c r="CO407" s="17" t="s">
        <v>16</v>
      </c>
      <c r="CT407" t="s">
        <v>451</v>
      </c>
      <c r="CV407" t="s">
        <v>16</v>
      </c>
      <c r="CX407">
        <v>280000</v>
      </c>
      <c r="CY407">
        <v>278000</v>
      </c>
      <c r="CZ407">
        <v>279700</v>
      </c>
      <c r="DA407">
        <v>282100</v>
      </c>
      <c r="DB407">
        <v>283200</v>
      </c>
      <c r="DC407">
        <v>280700</v>
      </c>
      <c r="DD407">
        <v>278300</v>
      </c>
      <c r="DE407">
        <v>277500</v>
      </c>
      <c r="DF407">
        <v>275300</v>
      </c>
      <c r="DG407">
        <v>275300</v>
      </c>
      <c r="DH407">
        <v>276400</v>
      </c>
      <c r="DI407">
        <v>278200</v>
      </c>
      <c r="DJ407">
        <v>277100</v>
      </c>
      <c r="DK407">
        <v>280600</v>
      </c>
      <c r="DL407">
        <v>280300</v>
      </c>
      <c r="DM407">
        <v>281700</v>
      </c>
      <c r="DN407">
        <v>283900</v>
      </c>
      <c r="DO407">
        <v>279500</v>
      </c>
      <c r="DP407">
        <v>279300</v>
      </c>
      <c r="DQ407">
        <v>276400</v>
      </c>
      <c r="DR407">
        <v>271800</v>
      </c>
      <c r="DS407">
        <v>267900</v>
      </c>
      <c r="DT407">
        <v>267100</v>
      </c>
      <c r="DU407">
        <v>266700</v>
      </c>
      <c r="DV407">
        <v>272200</v>
      </c>
      <c r="DW407">
        <v>275600</v>
      </c>
      <c r="DX407">
        <v>276500</v>
      </c>
      <c r="DY407" s="19"/>
      <c r="DZ407" s="19"/>
      <c r="EA407" s="19"/>
      <c r="EB407" s="19"/>
      <c r="ED407" s="31">
        <f t="shared" si="162"/>
        <v>2.4103571428571429E-2</v>
      </c>
      <c r="EE407" s="31">
        <f t="shared" si="163"/>
        <v>2.1805755395683454E-2</v>
      </c>
      <c r="EF407" s="31">
        <f t="shared" si="164"/>
        <v>2.1612441902037899E-2</v>
      </c>
      <c r="EG407" s="31">
        <f t="shared" si="165"/>
        <v>2.1350584898971996E-2</v>
      </c>
      <c r="EH407" s="31">
        <f t="shared" si="166"/>
        <v>2.3739406779661017E-2</v>
      </c>
      <c r="EI407" s="31">
        <f t="shared" si="167"/>
        <v>2.0530815817598861E-2</v>
      </c>
      <c r="EJ407" s="31">
        <f t="shared" si="168"/>
        <v>2.067193675889328E-2</v>
      </c>
      <c r="EK407" s="31">
        <f t="shared" si="169"/>
        <v>1.8562162162162162E-2</v>
      </c>
      <c r="EL407" s="31">
        <f t="shared" si="170"/>
        <v>2.0090810025426807E-2</v>
      </c>
      <c r="EM407" s="31">
        <f t="shared" si="171"/>
        <v>1.9378859426080638E-2</v>
      </c>
      <c r="EN407" s="31">
        <f t="shared" si="172"/>
        <v>2.3433429811866861E-2</v>
      </c>
      <c r="EO407" s="31">
        <f t="shared" si="173"/>
        <v>3.1728971962616821E-2</v>
      </c>
      <c r="EP407" s="31">
        <f t="shared" si="174"/>
        <v>4.6044749188018763E-2</v>
      </c>
      <c r="EQ407" s="31">
        <f t="shared" si="175"/>
        <v>4.7066999287241625E-2</v>
      </c>
      <c r="ER407" s="31">
        <f t="shared" si="176"/>
        <v>4.6625044595076701E-2</v>
      </c>
      <c r="ES407" s="31">
        <f t="shared" si="177"/>
        <v>4.2854100106496269E-2</v>
      </c>
      <c r="ET407" s="31">
        <f t="shared" si="178"/>
        <v>4.4399436421275099E-2</v>
      </c>
      <c r="EU407" s="31">
        <f t="shared" si="179"/>
        <v>3.8500894454382824E-2</v>
      </c>
      <c r="EV407" s="31">
        <f t="shared" si="180"/>
        <v>3.8413891872538491E-2</v>
      </c>
      <c r="EW407" s="31">
        <f t="shared" si="181"/>
        <v>3.7033285094066573E-2</v>
      </c>
      <c r="EX407" s="31">
        <f t="shared" si="182"/>
        <v>4.0967623252391464E-2</v>
      </c>
      <c r="EY407" s="31">
        <f t="shared" si="183"/>
        <v>3.9070548712206048E-2</v>
      </c>
      <c r="EZ407" s="31">
        <f t="shared" si="184"/>
        <v>4.1819543242231375E-2</v>
      </c>
      <c r="FA407" s="31">
        <f t="shared" si="185"/>
        <v>4.0228721409823774E-2</v>
      </c>
      <c r="FB407" s="50">
        <f t="shared" si="186"/>
        <v>4.1748714180749449E-2</v>
      </c>
      <c r="FC407" s="50">
        <f t="shared" si="187"/>
        <v>3.7946298984034836E-2</v>
      </c>
      <c r="FD407" s="50">
        <f t="shared" si="188"/>
        <v>3.7750452079566003E-2</v>
      </c>
    </row>
    <row r="408" spans="1:160" ht="15" x14ac:dyDescent="0.25">
      <c r="A408" s="17" t="s">
        <v>451</v>
      </c>
      <c r="B408" s="19">
        <v>726</v>
      </c>
      <c r="C408" s="19">
        <v>742</v>
      </c>
      <c r="D408" s="19">
        <v>750</v>
      </c>
      <c r="E408" s="19">
        <v>764</v>
      </c>
      <c r="F408" s="19">
        <v>718</v>
      </c>
      <c r="G408" s="19">
        <v>737</v>
      </c>
      <c r="H408" s="19">
        <v>791</v>
      </c>
      <c r="I408" s="19">
        <v>874</v>
      </c>
      <c r="J408" s="19">
        <v>958</v>
      </c>
      <c r="K408" s="19">
        <v>942</v>
      </c>
      <c r="L408" s="19">
        <v>928</v>
      </c>
      <c r="M408" s="19">
        <v>953</v>
      </c>
      <c r="N408" s="19">
        <v>892</v>
      </c>
      <c r="O408" s="19">
        <v>879</v>
      </c>
      <c r="P408" s="19">
        <v>891</v>
      </c>
      <c r="Q408" s="19">
        <v>845</v>
      </c>
      <c r="R408" s="19">
        <v>863</v>
      </c>
      <c r="S408" s="19">
        <v>845</v>
      </c>
      <c r="T408" s="19">
        <v>837</v>
      </c>
      <c r="U408" s="19">
        <v>854</v>
      </c>
      <c r="V408" s="19">
        <v>916</v>
      </c>
      <c r="W408" s="19">
        <v>897</v>
      </c>
      <c r="X408" s="19">
        <v>827</v>
      </c>
      <c r="Y408" s="19">
        <v>782</v>
      </c>
      <c r="Z408" s="19">
        <v>734</v>
      </c>
      <c r="AA408" s="19">
        <v>763</v>
      </c>
      <c r="AB408" s="19">
        <v>801</v>
      </c>
      <c r="AC408" s="19">
        <v>786</v>
      </c>
      <c r="AD408" s="19">
        <v>800</v>
      </c>
      <c r="AE408" s="19">
        <v>753</v>
      </c>
      <c r="AF408" s="19">
        <v>784</v>
      </c>
      <c r="AG408" s="19">
        <v>857</v>
      </c>
      <c r="AH408" s="19">
        <v>870</v>
      </c>
      <c r="AI408" s="19">
        <v>860</v>
      </c>
      <c r="AJ408" s="19">
        <v>868</v>
      </c>
      <c r="AK408" s="19">
        <v>884</v>
      </c>
      <c r="AL408" s="19">
        <v>867</v>
      </c>
      <c r="AM408" s="19">
        <v>944</v>
      </c>
      <c r="AN408" s="19">
        <v>1005</v>
      </c>
      <c r="AO408" s="19">
        <v>1086</v>
      </c>
      <c r="AP408" s="19">
        <v>1157</v>
      </c>
      <c r="AQ408" s="19">
        <v>1316</v>
      </c>
      <c r="AR408" s="19">
        <v>1447</v>
      </c>
      <c r="AS408" s="19">
        <v>1687</v>
      </c>
      <c r="AT408" s="19">
        <v>2020</v>
      </c>
      <c r="AU408" s="19">
        <v>2138</v>
      </c>
      <c r="AV408" s="19">
        <v>2182</v>
      </c>
      <c r="AW408" s="19">
        <v>2196</v>
      </c>
      <c r="AX408" s="19">
        <v>2176</v>
      </c>
      <c r="AY408" s="19">
        <v>2260</v>
      </c>
      <c r="AZ408" s="19">
        <v>2282</v>
      </c>
      <c r="BA408" s="19">
        <v>2285</v>
      </c>
      <c r="BB408" s="19">
        <v>2278</v>
      </c>
      <c r="BC408" s="19">
        <v>2309</v>
      </c>
      <c r="BD408" s="19">
        <v>2205</v>
      </c>
      <c r="BE408" s="19">
        <v>2364</v>
      </c>
      <c r="BF408" s="19">
        <v>2354</v>
      </c>
      <c r="BG408" s="19">
        <v>2189</v>
      </c>
      <c r="BH408" s="19">
        <v>2140</v>
      </c>
      <c r="BI408" s="19">
        <v>2033</v>
      </c>
      <c r="BJ408" s="19">
        <v>1946</v>
      </c>
      <c r="BK408" s="19">
        <v>1891</v>
      </c>
      <c r="BL408" s="19">
        <v>1836</v>
      </c>
      <c r="BM408" s="19">
        <v>1816</v>
      </c>
      <c r="BN408" s="19">
        <v>1755</v>
      </c>
      <c r="BO408" s="19">
        <v>1731</v>
      </c>
      <c r="BP408" s="19">
        <v>1729</v>
      </c>
      <c r="BQ408" s="19">
        <v>1876</v>
      </c>
      <c r="BR408" s="19">
        <v>1873</v>
      </c>
      <c r="BS408" s="19">
        <v>1896</v>
      </c>
      <c r="BT408" s="19">
        <v>1889</v>
      </c>
      <c r="BU408" s="19">
        <v>1850</v>
      </c>
      <c r="BV408" s="19">
        <v>1841</v>
      </c>
      <c r="BW408" s="19">
        <v>1864</v>
      </c>
      <c r="BX408" s="19">
        <v>1958</v>
      </c>
      <c r="BY408" s="19">
        <v>1953</v>
      </c>
      <c r="BZ408" s="19">
        <v>1814</v>
      </c>
      <c r="CA408" s="19">
        <v>1804</v>
      </c>
      <c r="CB408" s="19">
        <v>1812</v>
      </c>
      <c r="CC408" s="19">
        <v>1989</v>
      </c>
      <c r="CD408" s="19">
        <v>1983</v>
      </c>
      <c r="CE408" s="19">
        <v>2012</v>
      </c>
      <c r="CF408" s="19">
        <v>1971</v>
      </c>
      <c r="CG408" s="19">
        <v>1994</v>
      </c>
      <c r="CH408" s="49">
        <v>1924</v>
      </c>
      <c r="CI408" s="49">
        <v>1963</v>
      </c>
      <c r="CJ408" s="49">
        <v>1974</v>
      </c>
      <c r="CK408" s="49">
        <v>1926</v>
      </c>
      <c r="CL408" s="49">
        <v>1815</v>
      </c>
      <c r="CM408" s="49">
        <v>1792</v>
      </c>
      <c r="CN408" s="49">
        <v>1793</v>
      </c>
      <c r="CO408" s="17" t="s">
        <v>451</v>
      </c>
      <c r="CT408" t="s">
        <v>452</v>
      </c>
      <c r="CV408" t="s">
        <v>451</v>
      </c>
      <c r="CX408">
        <v>49300</v>
      </c>
      <c r="CY408">
        <v>48400</v>
      </c>
      <c r="CZ408">
        <v>49100</v>
      </c>
      <c r="DA408">
        <v>49300</v>
      </c>
      <c r="DB408">
        <v>48600</v>
      </c>
      <c r="DC408">
        <v>49500</v>
      </c>
      <c r="DD408">
        <v>48700</v>
      </c>
      <c r="DE408">
        <v>46800</v>
      </c>
      <c r="DF408">
        <v>47600</v>
      </c>
      <c r="DG408">
        <v>47900</v>
      </c>
      <c r="DH408">
        <v>47100</v>
      </c>
      <c r="DI408">
        <v>48200</v>
      </c>
      <c r="DJ408">
        <v>46300</v>
      </c>
      <c r="DK408">
        <v>46500</v>
      </c>
      <c r="DL408">
        <v>48900</v>
      </c>
      <c r="DM408">
        <v>49400</v>
      </c>
      <c r="DN408">
        <v>50900</v>
      </c>
      <c r="DO408">
        <v>52300</v>
      </c>
      <c r="DP408">
        <v>54000</v>
      </c>
      <c r="DQ408">
        <v>51800</v>
      </c>
      <c r="DR408">
        <v>53700</v>
      </c>
      <c r="DS408">
        <v>51600</v>
      </c>
      <c r="DT408">
        <v>49800</v>
      </c>
      <c r="DU408">
        <v>51400</v>
      </c>
      <c r="DV408">
        <v>53000</v>
      </c>
      <c r="DW408">
        <v>52000</v>
      </c>
      <c r="DX408">
        <v>51400</v>
      </c>
      <c r="DY408" s="19"/>
      <c r="DZ408" s="19"/>
      <c r="EA408" s="19"/>
      <c r="EB408" s="19"/>
      <c r="ED408" s="31">
        <f t="shared" si="162"/>
        <v>1.9107505070993916E-2</v>
      </c>
      <c r="EE408" s="31">
        <f t="shared" si="163"/>
        <v>1.8429752066115704E-2</v>
      </c>
      <c r="EF408" s="31">
        <f t="shared" si="164"/>
        <v>1.7209775967413441E-2</v>
      </c>
      <c r="EG408" s="31">
        <f t="shared" si="165"/>
        <v>1.6977687626774849E-2</v>
      </c>
      <c r="EH408" s="31">
        <f t="shared" si="166"/>
        <v>1.8456790123456791E-2</v>
      </c>
      <c r="EI408" s="31">
        <f t="shared" si="167"/>
        <v>1.4828282828282828E-2</v>
      </c>
      <c r="EJ408" s="31">
        <f t="shared" si="168"/>
        <v>1.6139630390143739E-2</v>
      </c>
      <c r="EK408" s="31">
        <f t="shared" si="169"/>
        <v>1.6752136752136753E-2</v>
      </c>
      <c r="EL408" s="31">
        <f t="shared" si="170"/>
        <v>1.8067226890756304E-2</v>
      </c>
      <c r="EM408" s="31">
        <f t="shared" si="171"/>
        <v>1.8100208768267224E-2</v>
      </c>
      <c r="EN408" s="31">
        <f t="shared" si="172"/>
        <v>2.305732484076433E-2</v>
      </c>
      <c r="EO408" s="31">
        <f t="shared" si="173"/>
        <v>3.0020746887966805E-2</v>
      </c>
      <c r="EP408" s="31">
        <f t="shared" si="174"/>
        <v>4.6177105831533477E-2</v>
      </c>
      <c r="EQ408" s="31">
        <f t="shared" si="175"/>
        <v>4.6795698924731184E-2</v>
      </c>
      <c r="ER408" s="31">
        <f t="shared" si="176"/>
        <v>4.6728016359918204E-2</v>
      </c>
      <c r="ES408" s="31">
        <f t="shared" si="177"/>
        <v>4.4635627530364375E-2</v>
      </c>
      <c r="ET408" s="31">
        <f t="shared" si="178"/>
        <v>4.3005893909626718E-2</v>
      </c>
      <c r="EU408" s="31">
        <f t="shared" si="179"/>
        <v>3.7208413001912043E-2</v>
      </c>
      <c r="EV408" s="31">
        <f t="shared" si="180"/>
        <v>3.3629629629629627E-2</v>
      </c>
      <c r="EW408" s="31">
        <f t="shared" si="181"/>
        <v>3.3378378378378377E-2</v>
      </c>
      <c r="EX408" s="31">
        <f t="shared" si="182"/>
        <v>3.5307262569832402E-2</v>
      </c>
      <c r="EY408" s="31">
        <f t="shared" si="183"/>
        <v>3.567829457364341E-2</v>
      </c>
      <c r="EZ408" s="31">
        <f t="shared" si="184"/>
        <v>3.921686746987952E-2</v>
      </c>
      <c r="FA408" s="31">
        <f t="shared" si="185"/>
        <v>3.5252918287937744E-2</v>
      </c>
      <c r="FB408" s="50">
        <f t="shared" si="186"/>
        <v>3.7962264150943399E-2</v>
      </c>
      <c r="FC408" s="50">
        <f t="shared" si="187"/>
        <v>3.6999999999999998E-2</v>
      </c>
      <c r="FD408" s="50">
        <f t="shared" si="188"/>
        <v>3.7470817120622571E-2</v>
      </c>
    </row>
    <row r="409" spans="1:160" ht="15" x14ac:dyDescent="0.25">
      <c r="A409" s="17" t="s">
        <v>452</v>
      </c>
      <c r="B409" s="19">
        <v>1337</v>
      </c>
      <c r="C409" s="19">
        <v>1365</v>
      </c>
      <c r="D409" s="19">
        <v>1375</v>
      </c>
      <c r="E409" s="19">
        <v>1417</v>
      </c>
      <c r="F409" s="19">
        <v>1400</v>
      </c>
      <c r="G409" s="19">
        <v>1488</v>
      </c>
      <c r="H409" s="19">
        <v>1634</v>
      </c>
      <c r="I409" s="19">
        <v>1697</v>
      </c>
      <c r="J409" s="19">
        <v>1757</v>
      </c>
      <c r="K409" s="19">
        <v>1755</v>
      </c>
      <c r="L409" s="19">
        <v>1690</v>
      </c>
      <c r="M409" s="19">
        <v>1623</v>
      </c>
      <c r="N409" s="19">
        <v>1586</v>
      </c>
      <c r="O409" s="19">
        <v>1544</v>
      </c>
      <c r="P409" s="19">
        <v>1597</v>
      </c>
      <c r="Q409" s="19">
        <v>1528</v>
      </c>
      <c r="R409" s="19">
        <v>1527</v>
      </c>
      <c r="S409" s="19">
        <v>1507</v>
      </c>
      <c r="T409" s="19">
        <v>1493</v>
      </c>
      <c r="U409" s="19">
        <v>1607</v>
      </c>
      <c r="V409" s="19">
        <v>1697</v>
      </c>
      <c r="W409" s="19">
        <v>1686</v>
      </c>
      <c r="X409" s="19">
        <v>1623</v>
      </c>
      <c r="Y409" s="19">
        <v>1589</v>
      </c>
      <c r="Z409" s="19">
        <v>1593</v>
      </c>
      <c r="AA409" s="19">
        <v>1580</v>
      </c>
      <c r="AB409" s="19">
        <v>1630</v>
      </c>
      <c r="AC409" s="19">
        <v>1525</v>
      </c>
      <c r="AD409" s="19">
        <v>1526</v>
      </c>
      <c r="AE409" s="19">
        <v>1475</v>
      </c>
      <c r="AF409" s="19">
        <v>1519</v>
      </c>
      <c r="AG409" s="19">
        <v>1617</v>
      </c>
      <c r="AH409" s="19">
        <v>1709</v>
      </c>
      <c r="AI409" s="19">
        <v>1738</v>
      </c>
      <c r="AJ409" s="19">
        <v>1737</v>
      </c>
      <c r="AK409" s="19">
        <v>1767</v>
      </c>
      <c r="AL409" s="19">
        <v>1739</v>
      </c>
      <c r="AM409" s="19">
        <v>1781</v>
      </c>
      <c r="AN409" s="19">
        <v>1902</v>
      </c>
      <c r="AO409" s="19">
        <v>1960</v>
      </c>
      <c r="AP409" s="19">
        <v>2030</v>
      </c>
      <c r="AQ409" s="19">
        <v>2241</v>
      </c>
      <c r="AR409" s="19">
        <v>2528</v>
      </c>
      <c r="AS409" s="19">
        <v>2795</v>
      </c>
      <c r="AT409" s="19">
        <v>3235</v>
      </c>
      <c r="AU409" s="19">
        <v>3389</v>
      </c>
      <c r="AV409" s="19">
        <v>3425</v>
      </c>
      <c r="AW409" s="19">
        <v>3354</v>
      </c>
      <c r="AX409" s="19">
        <v>3276</v>
      </c>
      <c r="AY409" s="19">
        <v>3324</v>
      </c>
      <c r="AZ409" s="19">
        <v>3436</v>
      </c>
      <c r="BA409" s="19">
        <v>3500</v>
      </c>
      <c r="BB409" s="19">
        <v>3443</v>
      </c>
      <c r="BC409" s="19">
        <v>3398</v>
      </c>
      <c r="BD409" s="19">
        <v>3451</v>
      </c>
      <c r="BE409" s="19">
        <v>3713</v>
      </c>
      <c r="BF409" s="19">
        <v>3709</v>
      </c>
      <c r="BG409" s="19">
        <v>3608</v>
      </c>
      <c r="BH409" s="19">
        <v>3501</v>
      </c>
      <c r="BI409" s="19">
        <v>3218</v>
      </c>
      <c r="BJ409" s="19">
        <v>2993</v>
      </c>
      <c r="BK409" s="19">
        <v>2985</v>
      </c>
      <c r="BL409" s="19">
        <v>3074</v>
      </c>
      <c r="BM409" s="19">
        <v>3035</v>
      </c>
      <c r="BN409" s="19">
        <v>2940</v>
      </c>
      <c r="BO409" s="19">
        <v>2961</v>
      </c>
      <c r="BP409" s="19">
        <v>3060</v>
      </c>
      <c r="BQ409" s="19">
        <v>3082</v>
      </c>
      <c r="BR409" s="19">
        <v>3102</v>
      </c>
      <c r="BS409" s="19">
        <v>2998</v>
      </c>
      <c r="BT409" s="19">
        <v>2991</v>
      </c>
      <c r="BU409" s="19">
        <v>2953</v>
      </c>
      <c r="BV409" s="19">
        <v>2933</v>
      </c>
      <c r="BW409" s="19">
        <v>3137</v>
      </c>
      <c r="BX409" s="19">
        <v>3344</v>
      </c>
      <c r="BY409" s="19">
        <v>3379</v>
      </c>
      <c r="BZ409" s="19">
        <v>3440</v>
      </c>
      <c r="CA409" s="19">
        <v>3336</v>
      </c>
      <c r="CB409" s="19">
        <v>3331</v>
      </c>
      <c r="CC409" s="19">
        <v>3562</v>
      </c>
      <c r="CD409" s="19">
        <v>3581</v>
      </c>
      <c r="CE409" s="19">
        <v>3435</v>
      </c>
      <c r="CF409" s="19">
        <v>3284</v>
      </c>
      <c r="CG409" s="19">
        <v>3144</v>
      </c>
      <c r="CH409" s="49">
        <v>3067</v>
      </c>
      <c r="CI409" s="49">
        <v>3148</v>
      </c>
      <c r="CJ409" s="49">
        <v>3276</v>
      </c>
      <c r="CK409" s="49">
        <v>3331</v>
      </c>
      <c r="CL409" s="49">
        <v>3424</v>
      </c>
      <c r="CM409" s="49">
        <v>3432</v>
      </c>
      <c r="CN409" s="49">
        <v>3374</v>
      </c>
      <c r="CO409" s="17" t="s">
        <v>452</v>
      </c>
      <c r="CT409" t="s">
        <v>453</v>
      </c>
      <c r="CV409" t="s">
        <v>452</v>
      </c>
      <c r="CX409">
        <v>64600</v>
      </c>
      <c r="CY409">
        <v>64500</v>
      </c>
      <c r="CZ409">
        <v>64500</v>
      </c>
      <c r="DA409">
        <v>64700</v>
      </c>
      <c r="DB409">
        <v>65300</v>
      </c>
      <c r="DC409">
        <v>66000</v>
      </c>
      <c r="DD409">
        <v>66200</v>
      </c>
      <c r="DE409">
        <v>66200</v>
      </c>
      <c r="DF409">
        <v>66600</v>
      </c>
      <c r="DG409">
        <v>67100</v>
      </c>
      <c r="DH409">
        <v>67400</v>
      </c>
      <c r="DI409">
        <v>67400</v>
      </c>
      <c r="DJ409">
        <v>67400</v>
      </c>
      <c r="DK409">
        <v>68100</v>
      </c>
      <c r="DL409">
        <v>67500</v>
      </c>
      <c r="DM409">
        <v>67200</v>
      </c>
      <c r="DN409">
        <v>65600</v>
      </c>
      <c r="DO409">
        <v>64900</v>
      </c>
      <c r="DP409">
        <v>66200</v>
      </c>
      <c r="DQ409">
        <v>65800</v>
      </c>
      <c r="DR409">
        <v>66400</v>
      </c>
      <c r="DS409">
        <v>65700</v>
      </c>
      <c r="DT409">
        <v>65900</v>
      </c>
      <c r="DU409">
        <v>66400</v>
      </c>
      <c r="DV409">
        <v>66500</v>
      </c>
      <c r="DW409">
        <v>66600</v>
      </c>
      <c r="DX409">
        <v>67000</v>
      </c>
      <c r="DY409" s="19"/>
      <c r="DZ409" s="19"/>
      <c r="EA409" s="19"/>
      <c r="EB409" s="19"/>
      <c r="ED409" s="31">
        <f t="shared" si="162"/>
        <v>2.7167182662538699E-2</v>
      </c>
      <c r="EE409" s="31">
        <f t="shared" si="163"/>
        <v>2.4589147286821704E-2</v>
      </c>
      <c r="EF409" s="31">
        <f t="shared" si="164"/>
        <v>2.3689922480620153E-2</v>
      </c>
      <c r="EG409" s="31">
        <f t="shared" si="165"/>
        <v>2.3075734157650695E-2</v>
      </c>
      <c r="EH409" s="31">
        <f t="shared" si="166"/>
        <v>2.5819295558958653E-2</v>
      </c>
      <c r="EI409" s="31">
        <f t="shared" si="167"/>
        <v>2.4136363636363636E-2</v>
      </c>
      <c r="EJ409" s="31">
        <f t="shared" si="168"/>
        <v>2.3036253776435044E-2</v>
      </c>
      <c r="EK409" s="31">
        <f t="shared" si="169"/>
        <v>2.2945619335347431E-2</v>
      </c>
      <c r="EL409" s="31">
        <f t="shared" si="170"/>
        <v>2.6096096096096096E-2</v>
      </c>
      <c r="EM409" s="31">
        <f t="shared" si="171"/>
        <v>2.5916542473919522E-2</v>
      </c>
      <c r="EN409" s="31">
        <f t="shared" si="172"/>
        <v>2.9080118694362018E-2</v>
      </c>
      <c r="EO409" s="31">
        <f t="shared" si="173"/>
        <v>3.7507418397626113E-2</v>
      </c>
      <c r="EP409" s="31">
        <f t="shared" si="174"/>
        <v>5.0281899109792284E-2</v>
      </c>
      <c r="EQ409" s="31">
        <f t="shared" si="175"/>
        <v>4.8105726872246693E-2</v>
      </c>
      <c r="ER409" s="31">
        <f t="shared" si="176"/>
        <v>5.185185185185185E-2</v>
      </c>
      <c r="ES409" s="31">
        <f t="shared" si="177"/>
        <v>5.1354166666666666E-2</v>
      </c>
      <c r="ET409" s="31">
        <f t="shared" si="178"/>
        <v>5.5E-2</v>
      </c>
      <c r="EU409" s="31">
        <f t="shared" si="179"/>
        <v>4.6117103235747303E-2</v>
      </c>
      <c r="EV409" s="31">
        <f t="shared" si="180"/>
        <v>4.584592145015106E-2</v>
      </c>
      <c r="EW409" s="31">
        <f t="shared" si="181"/>
        <v>4.6504559270516714E-2</v>
      </c>
      <c r="EX409" s="31">
        <f t="shared" si="182"/>
        <v>4.5150602409638557E-2</v>
      </c>
      <c r="EY409" s="31">
        <f t="shared" si="183"/>
        <v>4.4642313546423139E-2</v>
      </c>
      <c r="EZ409" s="31">
        <f t="shared" si="184"/>
        <v>5.1274658573596359E-2</v>
      </c>
      <c r="FA409" s="31">
        <f t="shared" si="185"/>
        <v>5.0165662650602412E-2</v>
      </c>
      <c r="FB409" s="50">
        <f t="shared" si="186"/>
        <v>5.1654135338345862E-2</v>
      </c>
      <c r="FC409" s="50">
        <f t="shared" si="187"/>
        <v>4.6051051051051048E-2</v>
      </c>
      <c r="FD409" s="50">
        <f t="shared" si="188"/>
        <v>4.9716417910447765E-2</v>
      </c>
    </row>
    <row r="410" spans="1:160" ht="15" x14ac:dyDescent="0.25">
      <c r="A410" s="17" t="s">
        <v>453</v>
      </c>
      <c r="B410" s="19">
        <v>903</v>
      </c>
      <c r="C410" s="19">
        <v>885</v>
      </c>
      <c r="D410" s="19">
        <v>926</v>
      </c>
      <c r="E410" s="19">
        <v>960</v>
      </c>
      <c r="F410" s="19">
        <v>954</v>
      </c>
      <c r="G410" s="19">
        <v>946</v>
      </c>
      <c r="H410" s="19">
        <v>995</v>
      </c>
      <c r="I410" s="19">
        <v>1086</v>
      </c>
      <c r="J410" s="19">
        <v>1089</v>
      </c>
      <c r="K410" s="19">
        <v>1098</v>
      </c>
      <c r="L410" s="19">
        <v>1089</v>
      </c>
      <c r="M410" s="19">
        <v>1023</v>
      </c>
      <c r="N410" s="19">
        <v>969</v>
      </c>
      <c r="O410" s="19">
        <v>995</v>
      </c>
      <c r="P410" s="19">
        <v>1019</v>
      </c>
      <c r="Q410" s="19">
        <v>998</v>
      </c>
      <c r="R410" s="19">
        <v>986</v>
      </c>
      <c r="S410" s="19">
        <v>1044</v>
      </c>
      <c r="T410" s="19">
        <v>1047</v>
      </c>
      <c r="U410" s="19">
        <v>1121</v>
      </c>
      <c r="V410" s="19">
        <v>1130</v>
      </c>
      <c r="W410" s="19">
        <v>1156</v>
      </c>
      <c r="X410" s="19">
        <v>1068</v>
      </c>
      <c r="Y410" s="19">
        <v>1019</v>
      </c>
      <c r="Z410" s="19">
        <v>959</v>
      </c>
      <c r="AA410" s="19">
        <v>961</v>
      </c>
      <c r="AB410" s="19">
        <v>1022</v>
      </c>
      <c r="AC410" s="19">
        <v>988</v>
      </c>
      <c r="AD410" s="19">
        <v>923</v>
      </c>
      <c r="AE410" s="19">
        <v>855</v>
      </c>
      <c r="AF410" s="19">
        <v>834</v>
      </c>
      <c r="AG410" s="19">
        <v>946</v>
      </c>
      <c r="AH410" s="19">
        <v>996</v>
      </c>
      <c r="AI410" s="19">
        <v>923</v>
      </c>
      <c r="AJ410" s="19">
        <v>929</v>
      </c>
      <c r="AK410" s="19">
        <v>885</v>
      </c>
      <c r="AL410" s="19">
        <v>885</v>
      </c>
      <c r="AM410" s="19">
        <v>961</v>
      </c>
      <c r="AN410" s="19">
        <v>1069</v>
      </c>
      <c r="AO410" s="19">
        <v>1119</v>
      </c>
      <c r="AP410" s="19">
        <v>1130</v>
      </c>
      <c r="AQ410" s="19">
        <v>1363</v>
      </c>
      <c r="AR410" s="19">
        <v>1575</v>
      </c>
      <c r="AS410" s="19">
        <v>1842</v>
      </c>
      <c r="AT410" s="19">
        <v>2226</v>
      </c>
      <c r="AU410" s="19">
        <v>2313</v>
      </c>
      <c r="AV410" s="19">
        <v>2363</v>
      </c>
      <c r="AW410" s="19">
        <v>2316</v>
      </c>
      <c r="AX410" s="19">
        <v>2315</v>
      </c>
      <c r="AY410" s="19">
        <v>2350</v>
      </c>
      <c r="AZ410" s="19">
        <v>2301</v>
      </c>
      <c r="BA410" s="19">
        <v>2291</v>
      </c>
      <c r="BB410" s="19">
        <v>2215</v>
      </c>
      <c r="BC410" s="19">
        <v>2111</v>
      </c>
      <c r="BD410" s="19">
        <v>2050</v>
      </c>
      <c r="BE410" s="19">
        <v>2250</v>
      </c>
      <c r="BF410" s="19">
        <v>2243</v>
      </c>
      <c r="BG410" s="19">
        <v>2146</v>
      </c>
      <c r="BH410" s="19">
        <v>1983</v>
      </c>
      <c r="BI410" s="19">
        <v>1814</v>
      </c>
      <c r="BJ410" s="19">
        <v>1739</v>
      </c>
      <c r="BK410" s="19">
        <v>1720</v>
      </c>
      <c r="BL410" s="19">
        <v>1807</v>
      </c>
      <c r="BM410" s="19">
        <v>1767</v>
      </c>
      <c r="BN410" s="19">
        <v>1644</v>
      </c>
      <c r="BO410" s="19">
        <v>1676</v>
      </c>
      <c r="BP410" s="19">
        <v>1713</v>
      </c>
      <c r="BQ410" s="19">
        <v>1828</v>
      </c>
      <c r="BR410" s="19">
        <v>1834</v>
      </c>
      <c r="BS410" s="19">
        <v>1808</v>
      </c>
      <c r="BT410" s="19">
        <v>1753</v>
      </c>
      <c r="BU410" s="19">
        <v>1749</v>
      </c>
      <c r="BV410" s="19">
        <v>1675</v>
      </c>
      <c r="BW410" s="19">
        <v>1738</v>
      </c>
      <c r="BX410" s="19">
        <v>1802</v>
      </c>
      <c r="BY410" s="19">
        <v>1747</v>
      </c>
      <c r="BZ410" s="19">
        <v>1730</v>
      </c>
      <c r="CA410" s="19">
        <v>1727</v>
      </c>
      <c r="CB410" s="19">
        <v>1743</v>
      </c>
      <c r="CC410" s="19">
        <v>1813</v>
      </c>
      <c r="CD410" s="19">
        <v>1936</v>
      </c>
      <c r="CE410" s="19">
        <v>1858</v>
      </c>
      <c r="CF410" s="19">
        <v>1776</v>
      </c>
      <c r="CG410" s="19">
        <v>1735</v>
      </c>
      <c r="CH410" s="49">
        <v>1726</v>
      </c>
      <c r="CI410" s="49">
        <v>1704</v>
      </c>
      <c r="CJ410" s="49">
        <v>1747</v>
      </c>
      <c r="CK410" s="49">
        <v>1719</v>
      </c>
      <c r="CL410" s="49">
        <v>1723</v>
      </c>
      <c r="CM410" s="49">
        <v>1681</v>
      </c>
      <c r="CN410" s="49">
        <v>1674</v>
      </c>
      <c r="CO410" s="17" t="s">
        <v>453</v>
      </c>
      <c r="CT410" t="s">
        <v>454</v>
      </c>
      <c r="CV410" t="s">
        <v>453</v>
      </c>
      <c r="CX410">
        <v>59300</v>
      </c>
      <c r="CY410">
        <v>60100</v>
      </c>
      <c r="CZ410">
        <v>60300</v>
      </c>
      <c r="DA410">
        <v>59400</v>
      </c>
      <c r="DB410">
        <v>57700</v>
      </c>
      <c r="DC410">
        <v>54800</v>
      </c>
      <c r="DD410">
        <v>54100</v>
      </c>
      <c r="DE410">
        <v>56300</v>
      </c>
      <c r="DF410">
        <v>55900</v>
      </c>
      <c r="DG410">
        <v>57800</v>
      </c>
      <c r="DH410">
        <v>58800</v>
      </c>
      <c r="DI410">
        <v>60100</v>
      </c>
      <c r="DJ410">
        <v>60100</v>
      </c>
      <c r="DK410">
        <v>61400</v>
      </c>
      <c r="DL410">
        <v>61000</v>
      </c>
      <c r="DM410">
        <v>60600</v>
      </c>
      <c r="DN410">
        <v>59900</v>
      </c>
      <c r="DO410">
        <v>58300</v>
      </c>
      <c r="DP410">
        <v>58100</v>
      </c>
      <c r="DQ410">
        <v>58500</v>
      </c>
      <c r="DR410">
        <v>58500</v>
      </c>
      <c r="DS410">
        <v>60500</v>
      </c>
      <c r="DT410">
        <v>58100</v>
      </c>
      <c r="DU410">
        <v>57500</v>
      </c>
      <c r="DV410">
        <v>58800</v>
      </c>
      <c r="DW410">
        <v>56900</v>
      </c>
      <c r="DX410">
        <v>58200</v>
      </c>
      <c r="DY410" s="19"/>
      <c r="DZ410" s="19"/>
      <c r="EA410" s="19"/>
      <c r="EB410" s="19"/>
      <c r="ED410" s="31">
        <f t="shared" si="162"/>
        <v>1.8516020236087689E-2</v>
      </c>
      <c r="EE410" s="31">
        <f t="shared" si="163"/>
        <v>1.6123128119800333E-2</v>
      </c>
      <c r="EF410" s="31">
        <f t="shared" si="164"/>
        <v>1.6550580431177447E-2</v>
      </c>
      <c r="EG410" s="31">
        <f t="shared" si="165"/>
        <v>1.7626262626262625E-2</v>
      </c>
      <c r="EH410" s="31">
        <f t="shared" si="166"/>
        <v>2.0034662045060658E-2</v>
      </c>
      <c r="EI410" s="31">
        <f t="shared" si="167"/>
        <v>1.7500000000000002E-2</v>
      </c>
      <c r="EJ410" s="31">
        <f t="shared" si="168"/>
        <v>1.8262476894639557E-2</v>
      </c>
      <c r="EK410" s="31">
        <f t="shared" si="169"/>
        <v>1.4813499111900533E-2</v>
      </c>
      <c r="EL410" s="31">
        <f t="shared" si="170"/>
        <v>1.6511627906976745E-2</v>
      </c>
      <c r="EM410" s="31">
        <f t="shared" si="171"/>
        <v>1.5311418685121108E-2</v>
      </c>
      <c r="EN410" s="31">
        <f t="shared" si="172"/>
        <v>1.9030612244897958E-2</v>
      </c>
      <c r="EO410" s="31">
        <f t="shared" si="173"/>
        <v>2.6206322795341099E-2</v>
      </c>
      <c r="EP410" s="31">
        <f t="shared" si="174"/>
        <v>3.8485856905158072E-2</v>
      </c>
      <c r="EQ410" s="31">
        <f t="shared" si="175"/>
        <v>3.770358306188925E-2</v>
      </c>
      <c r="ER410" s="31">
        <f t="shared" si="176"/>
        <v>3.7557377049180329E-2</v>
      </c>
      <c r="ES410" s="31">
        <f t="shared" si="177"/>
        <v>3.3828382838283828E-2</v>
      </c>
      <c r="ET410" s="31">
        <f t="shared" si="178"/>
        <v>3.5826377295492484E-2</v>
      </c>
      <c r="EU410" s="31">
        <f t="shared" si="179"/>
        <v>2.9828473413379075E-2</v>
      </c>
      <c r="EV410" s="31">
        <f t="shared" si="180"/>
        <v>3.0413080895008607E-2</v>
      </c>
      <c r="EW410" s="31">
        <f t="shared" si="181"/>
        <v>2.9282051282051282E-2</v>
      </c>
      <c r="EX410" s="31">
        <f t="shared" si="182"/>
        <v>3.0905982905982905E-2</v>
      </c>
      <c r="EY410" s="31">
        <f t="shared" si="183"/>
        <v>2.7685950413223141E-2</v>
      </c>
      <c r="EZ410" s="31">
        <f t="shared" si="184"/>
        <v>3.0068846815834768E-2</v>
      </c>
      <c r="FA410" s="31">
        <f t="shared" si="185"/>
        <v>3.031304347826087E-2</v>
      </c>
      <c r="FB410" s="50">
        <f t="shared" si="186"/>
        <v>3.1598639455782312E-2</v>
      </c>
      <c r="FC410" s="50">
        <f t="shared" si="187"/>
        <v>3.0333919156414764E-2</v>
      </c>
      <c r="FD410" s="50">
        <f t="shared" si="188"/>
        <v>2.9536082474226805E-2</v>
      </c>
    </row>
    <row r="411" spans="1:160" ht="15" x14ac:dyDescent="0.25">
      <c r="A411" s="17" t="s">
        <v>454</v>
      </c>
      <c r="B411" s="19">
        <v>1612</v>
      </c>
      <c r="C411" s="19">
        <v>1656</v>
      </c>
      <c r="D411" s="19">
        <v>1554</v>
      </c>
      <c r="E411" s="19">
        <v>1560</v>
      </c>
      <c r="F411" s="19">
        <v>1441</v>
      </c>
      <c r="G411" s="19">
        <v>1454</v>
      </c>
      <c r="H411" s="19">
        <v>1453</v>
      </c>
      <c r="I411" s="19">
        <v>1536</v>
      </c>
      <c r="J411" s="19">
        <v>1624</v>
      </c>
      <c r="K411" s="19">
        <v>1784</v>
      </c>
      <c r="L411" s="19">
        <v>1580</v>
      </c>
      <c r="M411" s="19">
        <v>1549</v>
      </c>
      <c r="N411" s="19">
        <v>1496</v>
      </c>
      <c r="O411" s="19">
        <v>1504</v>
      </c>
      <c r="P411" s="19">
        <v>1524</v>
      </c>
      <c r="Q411" s="19">
        <v>1533</v>
      </c>
      <c r="R411" s="19">
        <v>1483</v>
      </c>
      <c r="S411" s="19">
        <v>1489</v>
      </c>
      <c r="T411" s="19">
        <v>1456</v>
      </c>
      <c r="U411" s="19">
        <v>1504</v>
      </c>
      <c r="V411" s="19">
        <v>1533</v>
      </c>
      <c r="W411" s="19">
        <v>1494</v>
      </c>
      <c r="X411" s="19">
        <v>1432</v>
      </c>
      <c r="Y411" s="19">
        <v>1348</v>
      </c>
      <c r="Z411" s="19">
        <v>1330</v>
      </c>
      <c r="AA411" s="19">
        <v>1322</v>
      </c>
      <c r="AB411" s="19">
        <v>1295</v>
      </c>
      <c r="AC411" s="19">
        <v>1243</v>
      </c>
      <c r="AD411" s="19">
        <v>1188</v>
      </c>
      <c r="AE411" s="19">
        <v>1139</v>
      </c>
      <c r="AF411" s="19">
        <v>1119</v>
      </c>
      <c r="AG411" s="19">
        <v>1194</v>
      </c>
      <c r="AH411" s="19">
        <v>1218</v>
      </c>
      <c r="AI411" s="19">
        <v>1193</v>
      </c>
      <c r="AJ411" s="19">
        <v>1172</v>
      </c>
      <c r="AK411" s="19">
        <v>1196</v>
      </c>
      <c r="AL411" s="19">
        <v>1237</v>
      </c>
      <c r="AM411" s="19">
        <v>1306</v>
      </c>
      <c r="AN411" s="19">
        <v>1435</v>
      </c>
      <c r="AO411" s="19">
        <v>1440</v>
      </c>
      <c r="AP411" s="19">
        <v>1454</v>
      </c>
      <c r="AQ411" s="19">
        <v>1677</v>
      </c>
      <c r="AR411" s="19">
        <v>1824</v>
      </c>
      <c r="AS411" s="19">
        <v>2177</v>
      </c>
      <c r="AT411" s="19">
        <v>2617</v>
      </c>
      <c r="AU411" s="19">
        <v>2736</v>
      </c>
      <c r="AV411" s="19">
        <v>2860</v>
      </c>
      <c r="AW411" s="19">
        <v>2902</v>
      </c>
      <c r="AX411" s="19">
        <v>2884</v>
      </c>
      <c r="AY411" s="19">
        <v>3003</v>
      </c>
      <c r="AZ411" s="19">
        <v>3057</v>
      </c>
      <c r="BA411" s="19">
        <v>3111</v>
      </c>
      <c r="BB411" s="19">
        <v>3011</v>
      </c>
      <c r="BC411" s="19">
        <v>2841</v>
      </c>
      <c r="BD411" s="19">
        <v>2720</v>
      </c>
      <c r="BE411" s="19">
        <v>2990</v>
      </c>
      <c r="BF411" s="19">
        <v>2846</v>
      </c>
      <c r="BG411" s="19">
        <v>2820</v>
      </c>
      <c r="BH411" s="19">
        <v>2871</v>
      </c>
      <c r="BI411" s="19">
        <v>2624</v>
      </c>
      <c r="BJ411" s="19">
        <v>2520</v>
      </c>
      <c r="BK411" s="19">
        <v>2504</v>
      </c>
      <c r="BL411" s="19">
        <v>2511</v>
      </c>
      <c r="BM411" s="19">
        <v>2448</v>
      </c>
      <c r="BN411" s="19">
        <v>2363</v>
      </c>
      <c r="BO411" s="19">
        <v>2282</v>
      </c>
      <c r="BP411" s="19">
        <v>2281</v>
      </c>
      <c r="BQ411" s="19">
        <v>2448</v>
      </c>
      <c r="BR411" s="19">
        <v>2561</v>
      </c>
      <c r="BS411" s="19">
        <v>2557</v>
      </c>
      <c r="BT411" s="19">
        <v>2509</v>
      </c>
      <c r="BU411" s="19">
        <v>2446</v>
      </c>
      <c r="BV411" s="19">
        <v>2509</v>
      </c>
      <c r="BW411" s="19">
        <v>2553</v>
      </c>
      <c r="BX411" s="19">
        <v>2596</v>
      </c>
      <c r="BY411" s="19">
        <v>2601</v>
      </c>
      <c r="BZ411" s="19">
        <v>2587</v>
      </c>
      <c r="CA411" s="19">
        <v>2525</v>
      </c>
      <c r="CB411" s="19">
        <v>2499</v>
      </c>
      <c r="CC411" s="19">
        <v>2611</v>
      </c>
      <c r="CD411" s="19">
        <v>2751</v>
      </c>
      <c r="CE411" s="19">
        <v>2704</v>
      </c>
      <c r="CF411" s="19">
        <v>2585</v>
      </c>
      <c r="CG411" s="19">
        <v>2524</v>
      </c>
      <c r="CH411" s="49">
        <v>2521</v>
      </c>
      <c r="CI411" s="49">
        <v>2500</v>
      </c>
      <c r="CJ411" s="49">
        <v>2558</v>
      </c>
      <c r="CK411" s="49">
        <v>2506</v>
      </c>
      <c r="CL411" s="49">
        <v>2552</v>
      </c>
      <c r="CM411" s="49">
        <v>2517</v>
      </c>
      <c r="CN411" s="49">
        <v>2535</v>
      </c>
      <c r="CO411" s="17" t="s">
        <v>454</v>
      </c>
      <c r="CT411" t="s">
        <v>455</v>
      </c>
      <c r="CV411" t="s">
        <v>454</v>
      </c>
      <c r="CX411">
        <v>85900</v>
      </c>
      <c r="CY411">
        <v>84000</v>
      </c>
      <c r="CZ411">
        <v>85800</v>
      </c>
      <c r="DA411">
        <v>85000</v>
      </c>
      <c r="DB411">
        <v>84800</v>
      </c>
      <c r="DC411">
        <v>87500</v>
      </c>
      <c r="DD411">
        <v>85700</v>
      </c>
      <c r="DE411">
        <v>85100</v>
      </c>
      <c r="DF411">
        <v>86800</v>
      </c>
      <c r="DG411">
        <v>86300</v>
      </c>
      <c r="DH411">
        <v>82600</v>
      </c>
      <c r="DI411">
        <v>82500</v>
      </c>
      <c r="DJ411">
        <v>82600</v>
      </c>
      <c r="DK411">
        <v>83000</v>
      </c>
      <c r="DL411">
        <v>83400</v>
      </c>
      <c r="DM411">
        <v>83100</v>
      </c>
      <c r="DN411">
        <v>83000</v>
      </c>
      <c r="DO411">
        <v>83400</v>
      </c>
      <c r="DP411">
        <v>85800</v>
      </c>
      <c r="DQ411">
        <v>85700</v>
      </c>
      <c r="DR411">
        <v>85800</v>
      </c>
      <c r="DS411">
        <v>85000</v>
      </c>
      <c r="DT411">
        <v>83100</v>
      </c>
      <c r="DU411">
        <v>83300</v>
      </c>
      <c r="DV411">
        <v>85000</v>
      </c>
      <c r="DW411">
        <v>83100</v>
      </c>
      <c r="DX411">
        <v>84600</v>
      </c>
      <c r="DY411" s="19"/>
      <c r="DZ411" s="19"/>
      <c r="EA411" s="19"/>
      <c r="EB411" s="19"/>
      <c r="ED411" s="31">
        <f t="shared" si="162"/>
        <v>2.0768335273573923E-2</v>
      </c>
      <c r="EE411" s="31">
        <f t="shared" si="163"/>
        <v>1.780952380952381E-2</v>
      </c>
      <c r="EF411" s="31">
        <f t="shared" si="164"/>
        <v>1.7867132867132866E-2</v>
      </c>
      <c r="EG411" s="31">
        <f t="shared" si="165"/>
        <v>1.7129411764705883E-2</v>
      </c>
      <c r="EH411" s="31">
        <f t="shared" si="166"/>
        <v>1.7617924528301888E-2</v>
      </c>
      <c r="EI411" s="31">
        <f t="shared" si="167"/>
        <v>1.52E-2</v>
      </c>
      <c r="EJ411" s="31">
        <f t="shared" si="168"/>
        <v>1.4504084014002334E-2</v>
      </c>
      <c r="EK411" s="31">
        <f t="shared" si="169"/>
        <v>1.3149236192714454E-2</v>
      </c>
      <c r="EL411" s="31">
        <f t="shared" si="170"/>
        <v>1.3744239631336405E-2</v>
      </c>
      <c r="EM411" s="31">
        <f t="shared" si="171"/>
        <v>1.4333719582850521E-2</v>
      </c>
      <c r="EN411" s="31">
        <f t="shared" si="172"/>
        <v>1.7433414043583534E-2</v>
      </c>
      <c r="EO411" s="31">
        <f t="shared" si="173"/>
        <v>2.2109090909090908E-2</v>
      </c>
      <c r="EP411" s="31">
        <f t="shared" si="174"/>
        <v>3.312348668280872E-2</v>
      </c>
      <c r="EQ411" s="31">
        <f t="shared" si="175"/>
        <v>3.474698795180723E-2</v>
      </c>
      <c r="ER411" s="31">
        <f t="shared" si="176"/>
        <v>3.7302158273381292E-2</v>
      </c>
      <c r="ES411" s="31">
        <f t="shared" si="177"/>
        <v>3.2731648616125153E-2</v>
      </c>
      <c r="ET411" s="31">
        <f t="shared" si="178"/>
        <v>3.3975903614457834E-2</v>
      </c>
      <c r="EU411" s="31">
        <f t="shared" si="179"/>
        <v>3.0215827338129497E-2</v>
      </c>
      <c r="EV411" s="31">
        <f t="shared" si="180"/>
        <v>2.8531468531468533E-2</v>
      </c>
      <c r="EW411" s="31">
        <f t="shared" si="181"/>
        <v>2.6616102683780628E-2</v>
      </c>
      <c r="EX411" s="31">
        <f t="shared" si="182"/>
        <v>2.9801864801864801E-2</v>
      </c>
      <c r="EY411" s="31">
        <f t="shared" si="183"/>
        <v>2.951764705882353E-2</v>
      </c>
      <c r="EZ411" s="31">
        <f t="shared" si="184"/>
        <v>3.1299638989169674E-2</v>
      </c>
      <c r="FA411" s="31">
        <f t="shared" si="185"/>
        <v>0.03</v>
      </c>
      <c r="FB411" s="50">
        <f t="shared" si="186"/>
        <v>3.1811764705882352E-2</v>
      </c>
      <c r="FC411" s="50">
        <f t="shared" si="187"/>
        <v>3.0336943441636583E-2</v>
      </c>
      <c r="FD411" s="50">
        <f t="shared" si="188"/>
        <v>2.9621749408983451E-2</v>
      </c>
    </row>
    <row r="412" spans="1:160" ht="15" x14ac:dyDescent="0.25">
      <c r="A412" s="17" t="s">
        <v>455</v>
      </c>
      <c r="B412" s="19">
        <v>747</v>
      </c>
      <c r="C412" s="19">
        <v>741</v>
      </c>
      <c r="D412" s="19">
        <v>762</v>
      </c>
      <c r="E412" s="19">
        <v>740</v>
      </c>
      <c r="F412" s="19">
        <v>772</v>
      </c>
      <c r="G412" s="19">
        <v>774</v>
      </c>
      <c r="H412" s="19">
        <v>830</v>
      </c>
      <c r="I412" s="19">
        <v>957</v>
      </c>
      <c r="J412" s="19">
        <v>950</v>
      </c>
      <c r="K412" s="19">
        <v>910</v>
      </c>
      <c r="L412" s="19">
        <v>920</v>
      </c>
      <c r="M412" s="19">
        <v>872</v>
      </c>
      <c r="N412" s="19">
        <v>846</v>
      </c>
      <c r="O412" s="19">
        <v>903</v>
      </c>
      <c r="P412" s="19">
        <v>878</v>
      </c>
      <c r="Q412" s="19">
        <v>890</v>
      </c>
      <c r="R412" s="19">
        <v>813</v>
      </c>
      <c r="S412" s="19">
        <v>813</v>
      </c>
      <c r="T412" s="19">
        <v>903</v>
      </c>
      <c r="U412" s="19">
        <v>972</v>
      </c>
      <c r="V412" s="19">
        <v>952</v>
      </c>
      <c r="W412" s="19">
        <v>904</v>
      </c>
      <c r="X412" s="19">
        <v>839</v>
      </c>
      <c r="Y412" s="19">
        <v>773</v>
      </c>
      <c r="Z412" s="19">
        <v>702</v>
      </c>
      <c r="AA412" s="19">
        <v>741</v>
      </c>
      <c r="AB412" s="19">
        <v>816</v>
      </c>
      <c r="AC412" s="19">
        <v>811</v>
      </c>
      <c r="AD412" s="19">
        <v>735</v>
      </c>
      <c r="AE412" s="19">
        <v>742</v>
      </c>
      <c r="AF412" s="19">
        <v>804</v>
      </c>
      <c r="AG412" s="19">
        <v>856</v>
      </c>
      <c r="AH412" s="19">
        <v>847</v>
      </c>
      <c r="AI412" s="19">
        <v>836</v>
      </c>
      <c r="AJ412" s="19">
        <v>822</v>
      </c>
      <c r="AK412" s="19">
        <v>780</v>
      </c>
      <c r="AL412" s="19">
        <v>752</v>
      </c>
      <c r="AM412" s="19">
        <v>795</v>
      </c>
      <c r="AN412" s="19">
        <v>864</v>
      </c>
      <c r="AO412" s="19">
        <v>916</v>
      </c>
      <c r="AP412" s="19">
        <v>904</v>
      </c>
      <c r="AQ412" s="19">
        <v>1060</v>
      </c>
      <c r="AR412" s="19">
        <v>1238</v>
      </c>
      <c r="AS412" s="19">
        <v>1345</v>
      </c>
      <c r="AT412" s="19">
        <v>1573</v>
      </c>
      <c r="AU412" s="19">
        <v>1644</v>
      </c>
      <c r="AV412" s="19">
        <v>1653</v>
      </c>
      <c r="AW412" s="19">
        <v>1586</v>
      </c>
      <c r="AX412" s="19">
        <v>1470</v>
      </c>
      <c r="AY412" s="19">
        <v>1468</v>
      </c>
      <c r="AZ412" s="19">
        <v>1482</v>
      </c>
      <c r="BA412" s="19">
        <v>1428</v>
      </c>
      <c r="BB412" s="19">
        <v>1358</v>
      </c>
      <c r="BC412" s="19">
        <v>1369</v>
      </c>
      <c r="BD412" s="19">
        <v>1418</v>
      </c>
      <c r="BE412" s="19">
        <v>1594</v>
      </c>
      <c r="BF412" s="19">
        <v>1557</v>
      </c>
      <c r="BG412" s="19">
        <v>1477</v>
      </c>
      <c r="BH412" s="19">
        <v>1353</v>
      </c>
      <c r="BI412" s="19">
        <v>1296</v>
      </c>
      <c r="BJ412" s="19">
        <v>1227</v>
      </c>
      <c r="BK412" s="19">
        <v>1237</v>
      </c>
      <c r="BL412" s="19">
        <v>1267</v>
      </c>
      <c r="BM412" s="19">
        <v>1282</v>
      </c>
      <c r="BN412" s="19">
        <v>1297</v>
      </c>
      <c r="BO412" s="19">
        <v>1290</v>
      </c>
      <c r="BP412" s="19">
        <v>1370</v>
      </c>
      <c r="BQ412" s="19">
        <v>1428</v>
      </c>
      <c r="BR412" s="19">
        <v>1518</v>
      </c>
      <c r="BS412" s="19">
        <v>1515</v>
      </c>
      <c r="BT412" s="19">
        <v>1491</v>
      </c>
      <c r="BU412" s="19">
        <v>1464</v>
      </c>
      <c r="BV412" s="19">
        <v>1477</v>
      </c>
      <c r="BW412" s="19">
        <v>1504</v>
      </c>
      <c r="BX412" s="19">
        <v>1567</v>
      </c>
      <c r="BY412" s="19">
        <v>1612</v>
      </c>
      <c r="BZ412" s="19">
        <v>1599</v>
      </c>
      <c r="CA412" s="19">
        <v>1609</v>
      </c>
      <c r="CB412" s="19">
        <v>1675</v>
      </c>
      <c r="CC412" s="19">
        <v>1825</v>
      </c>
      <c r="CD412" s="19">
        <v>1829</v>
      </c>
      <c r="CE412" s="19">
        <v>1824</v>
      </c>
      <c r="CF412" s="19">
        <v>1763</v>
      </c>
      <c r="CG412" s="19">
        <v>1734</v>
      </c>
      <c r="CH412" s="49">
        <v>1658</v>
      </c>
      <c r="CI412" s="49">
        <v>1643</v>
      </c>
      <c r="CJ412" s="49">
        <v>1646</v>
      </c>
      <c r="CK412" s="49">
        <v>1627</v>
      </c>
      <c r="CL412" s="49">
        <v>1626</v>
      </c>
      <c r="CM412" s="49">
        <v>1629</v>
      </c>
      <c r="CN412" s="49">
        <v>1652</v>
      </c>
      <c r="CO412" s="17" t="s">
        <v>455</v>
      </c>
      <c r="CT412" t="s">
        <v>456</v>
      </c>
      <c r="CV412" t="s">
        <v>455</v>
      </c>
      <c r="CX412">
        <v>47900</v>
      </c>
      <c r="CY412">
        <v>48000</v>
      </c>
      <c r="CZ412">
        <v>48100</v>
      </c>
      <c r="DA412">
        <v>50100</v>
      </c>
      <c r="DB412">
        <v>51300</v>
      </c>
      <c r="DC412">
        <v>51400</v>
      </c>
      <c r="DD412">
        <v>51800</v>
      </c>
      <c r="DE412">
        <v>51900</v>
      </c>
      <c r="DF412">
        <v>50600</v>
      </c>
      <c r="DG412">
        <v>49700</v>
      </c>
      <c r="DH412">
        <v>49500</v>
      </c>
      <c r="DI412">
        <v>48000</v>
      </c>
      <c r="DJ412">
        <v>46800</v>
      </c>
      <c r="DK412">
        <v>47500</v>
      </c>
      <c r="DL412">
        <v>46400</v>
      </c>
      <c r="DM412">
        <v>49600</v>
      </c>
      <c r="DN412">
        <v>49700</v>
      </c>
      <c r="DO412">
        <v>50700</v>
      </c>
      <c r="DP412">
        <v>51900</v>
      </c>
      <c r="DQ412">
        <v>51100</v>
      </c>
      <c r="DR412">
        <v>51400</v>
      </c>
      <c r="DS412">
        <v>50800</v>
      </c>
      <c r="DT412">
        <v>49100</v>
      </c>
      <c r="DU412">
        <v>50600</v>
      </c>
      <c r="DV412">
        <v>49200</v>
      </c>
      <c r="DW412">
        <v>50000</v>
      </c>
      <c r="DX412">
        <v>50600</v>
      </c>
      <c r="DY412" s="19"/>
      <c r="DZ412" s="19"/>
      <c r="EA412" s="19"/>
      <c r="EB412" s="19"/>
      <c r="ED412" s="31">
        <f t="shared" si="162"/>
        <v>1.8997912317327767E-2</v>
      </c>
      <c r="EE412" s="31">
        <f t="shared" si="163"/>
        <v>1.7624999999999998E-2</v>
      </c>
      <c r="EF412" s="31">
        <f t="shared" si="164"/>
        <v>1.8503118503118504E-2</v>
      </c>
      <c r="EG412" s="31">
        <f t="shared" si="165"/>
        <v>1.8023952095808385E-2</v>
      </c>
      <c r="EH412" s="31">
        <f t="shared" si="166"/>
        <v>1.7621832358674466E-2</v>
      </c>
      <c r="EI412" s="31">
        <f t="shared" si="167"/>
        <v>1.3657587548638132E-2</v>
      </c>
      <c r="EJ412" s="31">
        <f t="shared" si="168"/>
        <v>1.5656370656370655E-2</v>
      </c>
      <c r="EK412" s="31">
        <f t="shared" si="169"/>
        <v>1.5491329479768785E-2</v>
      </c>
      <c r="EL412" s="31">
        <f t="shared" si="170"/>
        <v>1.6521739130434782E-2</v>
      </c>
      <c r="EM412" s="31">
        <f t="shared" si="171"/>
        <v>1.5130784708249497E-2</v>
      </c>
      <c r="EN412" s="31">
        <f t="shared" si="172"/>
        <v>1.8505050505050503E-2</v>
      </c>
      <c r="EO412" s="31">
        <f t="shared" si="173"/>
        <v>2.5791666666666668E-2</v>
      </c>
      <c r="EP412" s="31">
        <f t="shared" si="174"/>
        <v>3.512820512820513E-2</v>
      </c>
      <c r="EQ412" s="31">
        <f t="shared" si="175"/>
        <v>3.0947368421052633E-2</v>
      </c>
      <c r="ER412" s="31">
        <f t="shared" si="176"/>
        <v>3.0775862068965518E-2</v>
      </c>
      <c r="ES412" s="31">
        <f t="shared" si="177"/>
        <v>2.8588709677419354E-2</v>
      </c>
      <c r="ET412" s="31">
        <f t="shared" si="178"/>
        <v>2.971830985915493E-2</v>
      </c>
      <c r="EU412" s="31">
        <f t="shared" si="179"/>
        <v>2.4201183431952662E-2</v>
      </c>
      <c r="EV412" s="31">
        <f t="shared" si="180"/>
        <v>2.4701348747591521E-2</v>
      </c>
      <c r="EW412" s="31">
        <f t="shared" si="181"/>
        <v>2.6810176125244618E-2</v>
      </c>
      <c r="EX412" s="31">
        <f t="shared" si="182"/>
        <v>2.9474708171206225E-2</v>
      </c>
      <c r="EY412" s="31">
        <f t="shared" si="183"/>
        <v>2.9074803149606299E-2</v>
      </c>
      <c r="EZ412" s="31">
        <f t="shared" si="184"/>
        <v>3.2830957230142566E-2</v>
      </c>
      <c r="FA412" s="31">
        <f t="shared" si="185"/>
        <v>3.3102766798418976E-2</v>
      </c>
      <c r="FB412" s="50">
        <f t="shared" si="186"/>
        <v>3.7073170731707315E-2</v>
      </c>
      <c r="FC412" s="50">
        <f t="shared" si="187"/>
        <v>3.3160000000000002E-2</v>
      </c>
      <c r="FD412" s="50">
        <f t="shared" si="188"/>
        <v>3.2154150197628462E-2</v>
      </c>
    </row>
    <row r="413" spans="1:160" ht="15" x14ac:dyDescent="0.25">
      <c r="A413" s="17" t="s">
        <v>456</v>
      </c>
      <c r="B413" s="19">
        <v>1007</v>
      </c>
      <c r="C413" s="19">
        <v>1069</v>
      </c>
      <c r="D413" s="19">
        <v>1122</v>
      </c>
      <c r="E413" s="19">
        <v>1116</v>
      </c>
      <c r="F413" s="19">
        <v>1056</v>
      </c>
      <c r="G413" s="19">
        <v>1137</v>
      </c>
      <c r="H413" s="19">
        <v>1194</v>
      </c>
      <c r="I413" s="19">
        <v>1325</v>
      </c>
      <c r="J413" s="19">
        <v>1423</v>
      </c>
      <c r="K413" s="19">
        <v>1384</v>
      </c>
      <c r="L413" s="19">
        <v>1393</v>
      </c>
      <c r="M413" s="19">
        <v>1318</v>
      </c>
      <c r="N413" s="19">
        <v>1211</v>
      </c>
      <c r="O413" s="19">
        <v>1158</v>
      </c>
      <c r="P413" s="19">
        <v>1181</v>
      </c>
      <c r="Q413" s="19">
        <v>1221</v>
      </c>
      <c r="R413" s="19">
        <v>1137</v>
      </c>
      <c r="S413" s="19">
        <v>1166</v>
      </c>
      <c r="T413" s="19">
        <v>1206</v>
      </c>
      <c r="U413" s="19">
        <v>1315</v>
      </c>
      <c r="V413" s="19">
        <v>1334</v>
      </c>
      <c r="W413" s="19">
        <v>1324</v>
      </c>
      <c r="X413" s="19">
        <v>1253</v>
      </c>
      <c r="Y413" s="19">
        <v>1200</v>
      </c>
      <c r="Z413" s="19">
        <v>1121</v>
      </c>
      <c r="AA413" s="19">
        <v>1093</v>
      </c>
      <c r="AB413" s="19">
        <v>1148</v>
      </c>
      <c r="AC413" s="19">
        <v>1115</v>
      </c>
      <c r="AD413" s="19">
        <v>1067</v>
      </c>
      <c r="AE413" s="19">
        <v>1062</v>
      </c>
      <c r="AF413" s="19">
        <v>1061</v>
      </c>
      <c r="AG413" s="19">
        <v>1118</v>
      </c>
      <c r="AH413" s="19">
        <v>1140</v>
      </c>
      <c r="AI413" s="19">
        <v>1116</v>
      </c>
      <c r="AJ413" s="19">
        <v>1103</v>
      </c>
      <c r="AK413" s="19">
        <v>1052</v>
      </c>
      <c r="AL413" s="19">
        <v>1023</v>
      </c>
      <c r="AM413" s="19">
        <v>1121</v>
      </c>
      <c r="AN413" s="19">
        <v>1257</v>
      </c>
      <c r="AO413" s="19">
        <v>1277</v>
      </c>
      <c r="AP413" s="19">
        <v>1332</v>
      </c>
      <c r="AQ413" s="19">
        <v>1581</v>
      </c>
      <c r="AR413" s="19">
        <v>1792</v>
      </c>
      <c r="AS413" s="19">
        <v>2278</v>
      </c>
      <c r="AT413" s="19">
        <v>2565</v>
      </c>
      <c r="AU413" s="19">
        <v>2586</v>
      </c>
      <c r="AV413" s="19">
        <v>2610</v>
      </c>
      <c r="AW413" s="19">
        <v>2652</v>
      </c>
      <c r="AX413" s="19">
        <v>2705</v>
      </c>
      <c r="AY413" s="19">
        <v>2628</v>
      </c>
      <c r="AZ413" s="19">
        <v>2635</v>
      </c>
      <c r="BA413" s="19">
        <v>2624</v>
      </c>
      <c r="BB413" s="19">
        <v>2627</v>
      </c>
      <c r="BC413" s="19">
        <v>2617</v>
      </c>
      <c r="BD413" s="19">
        <v>2572</v>
      </c>
      <c r="BE413" s="19">
        <v>2767</v>
      </c>
      <c r="BF413" s="19">
        <v>2727</v>
      </c>
      <c r="BG413" s="19">
        <v>2623</v>
      </c>
      <c r="BH413" s="19">
        <v>2448</v>
      </c>
      <c r="BI413" s="19">
        <v>2309</v>
      </c>
      <c r="BJ413" s="19">
        <v>2240</v>
      </c>
      <c r="BK413" s="19">
        <v>2207</v>
      </c>
      <c r="BL413" s="19">
        <v>2247</v>
      </c>
      <c r="BM413" s="19">
        <v>2189</v>
      </c>
      <c r="BN413" s="19">
        <v>2187</v>
      </c>
      <c r="BO413" s="19">
        <v>2220</v>
      </c>
      <c r="BP413" s="19">
        <v>2139</v>
      </c>
      <c r="BQ413" s="19">
        <v>2354</v>
      </c>
      <c r="BR413" s="19">
        <v>2352</v>
      </c>
      <c r="BS413" s="19">
        <v>2254</v>
      </c>
      <c r="BT413" s="19">
        <v>2225</v>
      </c>
      <c r="BU413" s="19">
        <v>2111</v>
      </c>
      <c r="BV413" s="19">
        <v>2045</v>
      </c>
      <c r="BW413" s="19">
        <v>2149</v>
      </c>
      <c r="BX413" s="19">
        <v>2278</v>
      </c>
      <c r="BY413" s="19">
        <v>2279</v>
      </c>
      <c r="BZ413" s="19">
        <v>2217</v>
      </c>
      <c r="CA413" s="19">
        <v>2181</v>
      </c>
      <c r="CB413" s="19">
        <v>2260</v>
      </c>
      <c r="CC413" s="19">
        <v>2431</v>
      </c>
      <c r="CD413" s="19">
        <v>2470</v>
      </c>
      <c r="CE413" s="19">
        <v>2431</v>
      </c>
      <c r="CF413" s="19">
        <v>2324</v>
      </c>
      <c r="CG413" s="19">
        <v>2303</v>
      </c>
      <c r="CH413" s="49">
        <v>2218</v>
      </c>
      <c r="CI413" s="49">
        <v>2257</v>
      </c>
      <c r="CJ413" s="49">
        <v>2246</v>
      </c>
      <c r="CK413" s="49">
        <v>2230</v>
      </c>
      <c r="CL413" s="49">
        <v>2186</v>
      </c>
      <c r="CM413" s="49">
        <v>2214</v>
      </c>
      <c r="CN413" s="49">
        <v>2188</v>
      </c>
      <c r="CO413" s="17" t="s">
        <v>456</v>
      </c>
      <c r="CT413" t="s">
        <v>457</v>
      </c>
      <c r="CV413" t="s">
        <v>456</v>
      </c>
      <c r="CX413">
        <v>46700</v>
      </c>
      <c r="CY413">
        <v>46200</v>
      </c>
      <c r="CZ413">
        <v>45400</v>
      </c>
      <c r="DA413">
        <v>46100</v>
      </c>
      <c r="DB413">
        <v>47400</v>
      </c>
      <c r="DC413">
        <v>47400</v>
      </c>
      <c r="DD413">
        <v>46600</v>
      </c>
      <c r="DE413">
        <v>44900</v>
      </c>
      <c r="DF413">
        <v>45600</v>
      </c>
      <c r="DG413">
        <v>44600</v>
      </c>
      <c r="DH413">
        <v>47100</v>
      </c>
      <c r="DI413">
        <v>48000</v>
      </c>
      <c r="DJ413">
        <v>46000</v>
      </c>
      <c r="DK413">
        <v>46700</v>
      </c>
      <c r="DL413">
        <v>45100</v>
      </c>
      <c r="DM413">
        <v>46700</v>
      </c>
      <c r="DN413">
        <v>49500</v>
      </c>
      <c r="DO413">
        <v>48100</v>
      </c>
      <c r="DP413">
        <v>48200</v>
      </c>
      <c r="DQ413">
        <v>47700</v>
      </c>
      <c r="DR413">
        <v>47000</v>
      </c>
      <c r="DS413">
        <v>46300</v>
      </c>
      <c r="DT413">
        <v>47200</v>
      </c>
      <c r="DU413">
        <v>48000</v>
      </c>
      <c r="DV413">
        <v>47100</v>
      </c>
      <c r="DW413">
        <v>47700</v>
      </c>
      <c r="DX413">
        <v>48700</v>
      </c>
      <c r="DY413" s="19"/>
      <c r="DZ413" s="19"/>
      <c r="EA413" s="19"/>
      <c r="EB413" s="19"/>
      <c r="ED413" s="31">
        <f t="shared" si="162"/>
        <v>2.9635974304068523E-2</v>
      </c>
      <c r="EE413" s="31">
        <f t="shared" si="163"/>
        <v>2.6212121212121211E-2</v>
      </c>
      <c r="EF413" s="31">
        <f t="shared" si="164"/>
        <v>2.6894273127753304E-2</v>
      </c>
      <c r="EG413" s="31">
        <f t="shared" si="165"/>
        <v>2.6160520607375271E-2</v>
      </c>
      <c r="EH413" s="31">
        <f t="shared" si="166"/>
        <v>2.7932489451476795E-2</v>
      </c>
      <c r="EI413" s="31">
        <f t="shared" si="167"/>
        <v>2.3649789029535864E-2</v>
      </c>
      <c r="EJ413" s="31">
        <f t="shared" si="168"/>
        <v>2.3927038626609443E-2</v>
      </c>
      <c r="EK413" s="31">
        <f t="shared" si="169"/>
        <v>2.3630289532293985E-2</v>
      </c>
      <c r="EL413" s="31">
        <f t="shared" si="170"/>
        <v>2.4473684210526314E-2</v>
      </c>
      <c r="EM413" s="31">
        <f t="shared" si="171"/>
        <v>2.2937219730941705E-2</v>
      </c>
      <c r="EN413" s="31">
        <f t="shared" si="172"/>
        <v>2.711252653927813E-2</v>
      </c>
      <c r="EO413" s="31">
        <f t="shared" si="173"/>
        <v>3.7333333333333336E-2</v>
      </c>
      <c r="EP413" s="31">
        <f t="shared" si="174"/>
        <v>5.6217391304347823E-2</v>
      </c>
      <c r="EQ413" s="31">
        <f t="shared" si="175"/>
        <v>5.7922912205567452E-2</v>
      </c>
      <c r="ER413" s="31">
        <f t="shared" si="176"/>
        <v>5.8181818181818182E-2</v>
      </c>
      <c r="ES413" s="31">
        <f t="shared" si="177"/>
        <v>5.5074946466809424E-2</v>
      </c>
      <c r="ET413" s="31">
        <f t="shared" si="178"/>
        <v>5.298989898989899E-2</v>
      </c>
      <c r="EU413" s="31">
        <f t="shared" si="179"/>
        <v>4.6569646569646572E-2</v>
      </c>
      <c r="EV413" s="31">
        <f t="shared" si="180"/>
        <v>4.5414937759336096E-2</v>
      </c>
      <c r="EW413" s="31">
        <f t="shared" si="181"/>
        <v>4.4842767295597483E-2</v>
      </c>
      <c r="EX413" s="31">
        <f t="shared" si="182"/>
        <v>4.7957446808510641E-2</v>
      </c>
      <c r="EY413" s="31">
        <f t="shared" si="183"/>
        <v>4.4168466522678189E-2</v>
      </c>
      <c r="EZ413" s="31">
        <f t="shared" si="184"/>
        <v>4.8283898305084748E-2</v>
      </c>
      <c r="FA413" s="31">
        <f t="shared" si="185"/>
        <v>4.7083333333333331E-2</v>
      </c>
      <c r="FB413" s="50">
        <f t="shared" si="186"/>
        <v>5.1613588110403397E-2</v>
      </c>
      <c r="FC413" s="50">
        <f t="shared" si="187"/>
        <v>4.6498951781970652E-2</v>
      </c>
      <c r="FD413" s="50">
        <f t="shared" si="188"/>
        <v>4.5790554414784392E-2</v>
      </c>
    </row>
    <row r="414" spans="1:160" ht="15" x14ac:dyDescent="0.25">
      <c r="A414" s="17" t="s">
        <v>457</v>
      </c>
      <c r="B414" s="19">
        <v>1661</v>
      </c>
      <c r="C414" s="19">
        <v>1666</v>
      </c>
      <c r="D414" s="19">
        <v>1711</v>
      </c>
      <c r="E414" s="19">
        <v>1734</v>
      </c>
      <c r="F414" s="19">
        <v>1678</v>
      </c>
      <c r="G414" s="19">
        <v>1720</v>
      </c>
      <c r="H414" s="19">
        <v>1732</v>
      </c>
      <c r="I414" s="19">
        <v>1910</v>
      </c>
      <c r="J414" s="19">
        <v>2100</v>
      </c>
      <c r="K414" s="19">
        <v>2217</v>
      </c>
      <c r="L414" s="19">
        <v>2345</v>
      </c>
      <c r="M414" s="19">
        <v>2168</v>
      </c>
      <c r="N414" s="19">
        <v>2115</v>
      </c>
      <c r="O414" s="19">
        <v>2145</v>
      </c>
      <c r="P414" s="19">
        <v>2191</v>
      </c>
      <c r="Q414" s="19">
        <v>2148</v>
      </c>
      <c r="R414" s="19">
        <v>2060</v>
      </c>
      <c r="S414" s="19">
        <v>1996</v>
      </c>
      <c r="T414" s="19">
        <v>1910</v>
      </c>
      <c r="U414" s="19">
        <v>2041</v>
      </c>
      <c r="V414" s="19">
        <v>2063</v>
      </c>
      <c r="W414" s="19">
        <v>2004</v>
      </c>
      <c r="X414" s="19">
        <v>1857</v>
      </c>
      <c r="Y414" s="19">
        <v>1821</v>
      </c>
      <c r="Z414" s="19">
        <v>1852</v>
      </c>
      <c r="AA414" s="19">
        <v>1870</v>
      </c>
      <c r="AB414" s="19">
        <v>1907</v>
      </c>
      <c r="AC414" s="19">
        <v>1853</v>
      </c>
      <c r="AD414" s="19">
        <v>1742</v>
      </c>
      <c r="AE414" s="19">
        <v>1700</v>
      </c>
      <c r="AF414" s="19">
        <v>1607</v>
      </c>
      <c r="AG414" s="19">
        <v>1769</v>
      </c>
      <c r="AH414" s="19">
        <v>1863</v>
      </c>
      <c r="AI414" s="19">
        <v>1881</v>
      </c>
      <c r="AJ414" s="19">
        <v>1859</v>
      </c>
      <c r="AK414" s="19">
        <v>1808</v>
      </c>
      <c r="AL414" s="19">
        <v>1782</v>
      </c>
      <c r="AM414" s="19">
        <v>1924</v>
      </c>
      <c r="AN414" s="19">
        <v>2026</v>
      </c>
      <c r="AO414" s="19">
        <v>2087</v>
      </c>
      <c r="AP414" s="19">
        <v>2192</v>
      </c>
      <c r="AQ414" s="19">
        <v>2426</v>
      </c>
      <c r="AR414" s="19">
        <v>2694</v>
      </c>
      <c r="AS414" s="19">
        <v>3032</v>
      </c>
      <c r="AT414" s="19">
        <v>3396</v>
      </c>
      <c r="AU414" s="19">
        <v>3591</v>
      </c>
      <c r="AV414" s="19">
        <v>3733</v>
      </c>
      <c r="AW414" s="19">
        <v>3739</v>
      </c>
      <c r="AX414" s="19">
        <v>3644</v>
      </c>
      <c r="AY414" s="19">
        <v>3723</v>
      </c>
      <c r="AZ414" s="19">
        <v>3811</v>
      </c>
      <c r="BA414" s="19">
        <v>3800</v>
      </c>
      <c r="BB414" s="19">
        <v>3810</v>
      </c>
      <c r="BC414" s="19">
        <v>3850</v>
      </c>
      <c r="BD414" s="19">
        <v>3853</v>
      </c>
      <c r="BE414" s="19">
        <v>4098</v>
      </c>
      <c r="BF414" s="19">
        <v>4134</v>
      </c>
      <c r="BG414" s="19">
        <v>4003</v>
      </c>
      <c r="BH414" s="19">
        <v>3959</v>
      </c>
      <c r="BI414" s="19">
        <v>3737</v>
      </c>
      <c r="BJ414" s="19">
        <v>3464</v>
      </c>
      <c r="BK414" s="19">
        <v>3439</v>
      </c>
      <c r="BL414" s="19">
        <v>3566</v>
      </c>
      <c r="BM414" s="19">
        <v>3432</v>
      </c>
      <c r="BN414" s="19">
        <v>3274</v>
      </c>
      <c r="BO414" s="19">
        <v>3254</v>
      </c>
      <c r="BP414" s="19">
        <v>3342</v>
      </c>
      <c r="BQ414" s="19">
        <v>3517</v>
      </c>
      <c r="BR414" s="19">
        <v>3655</v>
      </c>
      <c r="BS414" s="19">
        <v>3572</v>
      </c>
      <c r="BT414" s="19">
        <v>3440</v>
      </c>
      <c r="BU414" s="19">
        <v>3320</v>
      </c>
      <c r="BV414" s="19">
        <v>3240</v>
      </c>
      <c r="BW414" s="19">
        <v>3331</v>
      </c>
      <c r="BX414" s="19">
        <v>3448</v>
      </c>
      <c r="BY414" s="19">
        <v>3451</v>
      </c>
      <c r="BZ414" s="19">
        <v>3439</v>
      </c>
      <c r="CA414" s="19">
        <v>3336</v>
      </c>
      <c r="CB414" s="19">
        <v>3355</v>
      </c>
      <c r="CC414" s="19">
        <v>3603</v>
      </c>
      <c r="CD414" s="19">
        <v>3682</v>
      </c>
      <c r="CE414" s="19">
        <v>3615</v>
      </c>
      <c r="CF414" s="19">
        <v>3472</v>
      </c>
      <c r="CG414" s="19">
        <v>3421</v>
      </c>
      <c r="CH414" s="49">
        <v>3263</v>
      </c>
      <c r="CI414" s="49">
        <v>3248</v>
      </c>
      <c r="CJ414" s="49">
        <v>3253</v>
      </c>
      <c r="CK414" s="49">
        <v>3057</v>
      </c>
      <c r="CL414" s="49">
        <v>3067</v>
      </c>
      <c r="CM414" s="49">
        <v>2968</v>
      </c>
      <c r="CN414" s="49">
        <v>2850</v>
      </c>
      <c r="CO414" s="17" t="s">
        <v>457</v>
      </c>
      <c r="CV414" t="s">
        <v>457</v>
      </c>
      <c r="CX414">
        <v>99700</v>
      </c>
      <c r="CY414">
        <v>101200</v>
      </c>
      <c r="CZ414">
        <v>102600</v>
      </c>
      <c r="DA414">
        <v>104700</v>
      </c>
      <c r="DB414">
        <v>104400</v>
      </c>
      <c r="DC414">
        <v>104200</v>
      </c>
      <c r="DD414">
        <v>102800</v>
      </c>
      <c r="DE414">
        <v>103100</v>
      </c>
      <c r="DF414">
        <v>103700</v>
      </c>
      <c r="DG414">
        <v>105300</v>
      </c>
      <c r="DH414">
        <v>105700</v>
      </c>
      <c r="DI414">
        <v>105600</v>
      </c>
      <c r="DJ414">
        <v>105900</v>
      </c>
      <c r="DK414">
        <v>106000</v>
      </c>
      <c r="DL414">
        <v>105700</v>
      </c>
      <c r="DM414">
        <v>105400</v>
      </c>
      <c r="DN414">
        <v>104600</v>
      </c>
      <c r="DO414">
        <v>104100</v>
      </c>
      <c r="DP414">
        <v>103500</v>
      </c>
      <c r="DQ414">
        <v>103500</v>
      </c>
      <c r="DR414">
        <v>106300</v>
      </c>
      <c r="DS414">
        <v>108100</v>
      </c>
      <c r="DT414">
        <v>108900</v>
      </c>
      <c r="DU414">
        <v>109400</v>
      </c>
      <c r="DV414">
        <v>111400</v>
      </c>
      <c r="DW414">
        <v>112400</v>
      </c>
      <c r="DX414">
        <v>115200</v>
      </c>
      <c r="DY414" s="19"/>
      <c r="DZ414" s="19"/>
      <c r="EA414" s="19"/>
      <c r="EB414" s="19"/>
      <c r="ED414" s="31">
        <f t="shared" si="162"/>
        <v>2.2236710130391173E-2</v>
      </c>
      <c r="EE414" s="31">
        <f t="shared" si="163"/>
        <v>2.0899209486166009E-2</v>
      </c>
      <c r="EF414" s="31">
        <f t="shared" si="164"/>
        <v>2.0935672514619884E-2</v>
      </c>
      <c r="EG414" s="31">
        <f t="shared" si="165"/>
        <v>1.8242597898758359E-2</v>
      </c>
      <c r="EH414" s="31">
        <f t="shared" si="166"/>
        <v>1.9195402298850573E-2</v>
      </c>
      <c r="EI414" s="31">
        <f t="shared" si="167"/>
        <v>1.7773512476007676E-2</v>
      </c>
      <c r="EJ414" s="31">
        <f t="shared" si="168"/>
        <v>1.8025291828793776E-2</v>
      </c>
      <c r="EK414" s="31">
        <f t="shared" si="169"/>
        <v>1.5586808923375363E-2</v>
      </c>
      <c r="EL414" s="31">
        <f t="shared" si="170"/>
        <v>1.8138862102217938E-2</v>
      </c>
      <c r="EM414" s="31">
        <f t="shared" si="171"/>
        <v>1.6923076923076923E-2</v>
      </c>
      <c r="EN414" s="31">
        <f t="shared" si="172"/>
        <v>1.9744560075685903E-2</v>
      </c>
      <c r="EO414" s="31">
        <f t="shared" si="173"/>
        <v>2.5511363636363638E-2</v>
      </c>
      <c r="EP414" s="31">
        <f t="shared" si="174"/>
        <v>3.3909348441926349E-2</v>
      </c>
      <c r="EQ414" s="31">
        <f t="shared" si="175"/>
        <v>3.4377358490566036E-2</v>
      </c>
      <c r="ER414" s="31">
        <f t="shared" si="176"/>
        <v>3.5950804162724691E-2</v>
      </c>
      <c r="ES414" s="31">
        <f t="shared" si="177"/>
        <v>3.6555977229601515E-2</v>
      </c>
      <c r="ET414" s="31">
        <f t="shared" si="178"/>
        <v>3.8269598470363292E-2</v>
      </c>
      <c r="EU414" s="31">
        <f t="shared" si="179"/>
        <v>3.3275696445725263E-2</v>
      </c>
      <c r="EV414" s="31">
        <f t="shared" si="180"/>
        <v>3.3159420289855072E-2</v>
      </c>
      <c r="EW414" s="31">
        <f t="shared" si="181"/>
        <v>3.228985507246377E-2</v>
      </c>
      <c r="EX414" s="31">
        <f t="shared" si="182"/>
        <v>3.3603010348071498E-2</v>
      </c>
      <c r="EY414" s="31">
        <f t="shared" si="183"/>
        <v>2.9972247918593896E-2</v>
      </c>
      <c r="EZ414" s="31">
        <f t="shared" si="184"/>
        <v>3.1689623507805326E-2</v>
      </c>
      <c r="FA414" s="31">
        <f t="shared" si="185"/>
        <v>3.06672760511883E-2</v>
      </c>
      <c r="FB414" s="50">
        <f t="shared" si="186"/>
        <v>3.2450628366247757E-2</v>
      </c>
      <c r="FC414" s="50">
        <f t="shared" si="187"/>
        <v>2.9030249110320285E-2</v>
      </c>
      <c r="FD414" s="50">
        <f t="shared" si="188"/>
        <v>2.6536458333333332E-2</v>
      </c>
    </row>
    <row r="415" spans="1:160" x14ac:dyDescent="0.2">
      <c r="CW415" s="17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</row>
    <row r="416" spans="1:160" ht="15" x14ac:dyDescent="0.2">
      <c r="A416" s="17" t="s">
        <v>24</v>
      </c>
      <c r="B416" s="19">
        <v>25693</v>
      </c>
      <c r="C416" s="19">
        <v>26454</v>
      </c>
      <c r="D416" s="19">
        <v>26885</v>
      </c>
      <c r="E416" s="19">
        <v>26765</v>
      </c>
      <c r="F416" s="19">
        <v>26468</v>
      </c>
      <c r="G416" s="19">
        <v>26485</v>
      </c>
      <c r="H416" s="19">
        <v>27057</v>
      </c>
      <c r="I416" s="19">
        <v>28907</v>
      </c>
      <c r="J416" s="19">
        <v>29682</v>
      </c>
      <c r="K416" s="19">
        <v>30191</v>
      </c>
      <c r="L416" s="19">
        <v>30971</v>
      </c>
      <c r="M416" s="19">
        <v>30460</v>
      </c>
      <c r="N416" s="19">
        <v>30330</v>
      </c>
      <c r="O416" s="19">
        <v>31162</v>
      </c>
      <c r="P416" s="19">
        <v>31384</v>
      </c>
      <c r="Q416" s="19">
        <v>31496</v>
      </c>
      <c r="R416" s="19">
        <v>30188</v>
      </c>
      <c r="S416" s="19">
        <v>29681</v>
      </c>
      <c r="T416" s="19">
        <v>29751</v>
      </c>
      <c r="U416" s="19">
        <v>30634</v>
      </c>
      <c r="V416" s="19">
        <v>30558</v>
      </c>
      <c r="W416" s="19">
        <v>29728</v>
      </c>
      <c r="X416" s="19">
        <v>28770</v>
      </c>
      <c r="Y416" s="19">
        <v>28047</v>
      </c>
      <c r="Z416" s="19">
        <v>26778</v>
      </c>
      <c r="AA416" s="19">
        <v>26761</v>
      </c>
      <c r="AB416" s="19">
        <v>27053</v>
      </c>
      <c r="AC416" s="19">
        <v>26253</v>
      </c>
      <c r="AD416" s="19">
        <v>25530</v>
      </c>
      <c r="AE416" s="19">
        <v>24887</v>
      </c>
      <c r="AF416" s="19">
        <v>24986</v>
      </c>
      <c r="AG416" s="19">
        <v>25948</v>
      </c>
      <c r="AH416" s="19">
        <v>26020</v>
      </c>
      <c r="AI416" s="19">
        <v>25765</v>
      </c>
      <c r="AJ416" s="19">
        <v>25741</v>
      </c>
      <c r="AK416" s="19">
        <v>25744</v>
      </c>
      <c r="AL416" s="19">
        <v>25809</v>
      </c>
      <c r="AM416" s="19">
        <v>26466</v>
      </c>
      <c r="AN416" s="19">
        <v>27864</v>
      </c>
      <c r="AO416" s="19">
        <v>28751</v>
      </c>
      <c r="AP416" s="19">
        <v>29466</v>
      </c>
      <c r="AQ416" s="19">
        <v>31484</v>
      </c>
      <c r="AR416" s="19">
        <v>34300</v>
      </c>
      <c r="AS416" s="19">
        <v>37583</v>
      </c>
      <c r="AT416" s="19">
        <v>41698</v>
      </c>
      <c r="AU416" s="19">
        <v>43356</v>
      </c>
      <c r="AV416" s="19">
        <v>44757</v>
      </c>
      <c r="AW416" s="19">
        <v>45706</v>
      </c>
      <c r="AX416" s="19">
        <v>45752</v>
      </c>
      <c r="AY416" s="19">
        <v>45946</v>
      </c>
      <c r="AZ416" s="19">
        <v>47318</v>
      </c>
      <c r="BA416" s="19">
        <v>47967</v>
      </c>
      <c r="BB416" s="19">
        <v>47885</v>
      </c>
      <c r="BC416" s="19">
        <v>47189</v>
      </c>
      <c r="BD416" s="19">
        <v>47222</v>
      </c>
      <c r="BE416" s="19">
        <v>48548</v>
      </c>
      <c r="BF416" s="19">
        <v>48505</v>
      </c>
      <c r="BG416" s="19">
        <v>46976</v>
      </c>
      <c r="BH416" s="19">
        <v>45752</v>
      </c>
      <c r="BI416" s="19">
        <v>43818</v>
      </c>
      <c r="BJ416" s="19">
        <v>42347</v>
      </c>
      <c r="BK416" s="19">
        <v>42110</v>
      </c>
      <c r="BL416" s="19">
        <v>42157</v>
      </c>
      <c r="BM416" s="19">
        <v>42281</v>
      </c>
      <c r="BN416" s="19">
        <v>41632</v>
      </c>
      <c r="BO416" s="19">
        <v>41675</v>
      </c>
      <c r="BP416" s="19">
        <v>42137</v>
      </c>
      <c r="BQ416" s="19">
        <v>44137</v>
      </c>
      <c r="BR416" s="19">
        <v>44660</v>
      </c>
      <c r="BS416" s="19">
        <v>44602</v>
      </c>
      <c r="BT416" s="19">
        <v>45299</v>
      </c>
      <c r="BU416" s="19">
        <v>45131</v>
      </c>
      <c r="BV416" s="19">
        <v>44833</v>
      </c>
      <c r="BW416" s="19">
        <v>45722</v>
      </c>
      <c r="BX416" s="19">
        <v>46382</v>
      </c>
      <c r="BY416" s="19">
        <v>46376</v>
      </c>
      <c r="BZ416" s="19">
        <v>45908</v>
      </c>
      <c r="CA416" s="19">
        <v>45494</v>
      </c>
      <c r="CB416" s="19">
        <v>45646</v>
      </c>
      <c r="CC416" s="19">
        <v>47183</v>
      </c>
      <c r="CD416" s="19">
        <v>47765</v>
      </c>
      <c r="CE416" s="19">
        <v>47540</v>
      </c>
      <c r="CF416" s="19">
        <v>46719</v>
      </c>
      <c r="CG416" s="19">
        <v>46352</v>
      </c>
      <c r="CH416" s="49">
        <v>46212</v>
      </c>
      <c r="CI416" s="49">
        <v>46570</v>
      </c>
      <c r="CJ416" s="49">
        <v>46901</v>
      </c>
      <c r="CK416" s="49">
        <v>46812</v>
      </c>
      <c r="CL416" s="49">
        <v>46394</v>
      </c>
      <c r="CM416" s="49">
        <v>45947</v>
      </c>
      <c r="CN416" s="49">
        <v>45380</v>
      </c>
      <c r="CV416" s="17" t="s">
        <v>24</v>
      </c>
      <c r="CW416" s="17" t="s">
        <v>24</v>
      </c>
      <c r="CX416" s="49">
        <v>494700</v>
      </c>
      <c r="CY416" s="49">
        <v>495000</v>
      </c>
      <c r="CZ416" s="49">
        <v>491100</v>
      </c>
      <c r="DA416" s="49">
        <v>491600</v>
      </c>
      <c r="DB416" s="49">
        <v>494100</v>
      </c>
      <c r="DC416" s="49">
        <v>495100</v>
      </c>
      <c r="DD416" s="49">
        <v>498100</v>
      </c>
      <c r="DE416" s="49">
        <v>497500</v>
      </c>
      <c r="DF416" s="49">
        <v>502900</v>
      </c>
      <c r="DG416" s="49">
        <v>501800</v>
      </c>
      <c r="DH416" s="49">
        <v>498900</v>
      </c>
      <c r="DI416" s="49">
        <v>496500</v>
      </c>
      <c r="DJ416" s="49">
        <v>496900</v>
      </c>
      <c r="DK416" s="49">
        <v>499800</v>
      </c>
      <c r="DL416" s="49">
        <v>500600</v>
      </c>
      <c r="DM416" s="49">
        <v>501700</v>
      </c>
      <c r="DN416" s="49">
        <v>502300</v>
      </c>
      <c r="DO416" s="49">
        <v>494400</v>
      </c>
      <c r="DP416" s="49">
        <v>491700</v>
      </c>
      <c r="DQ416" s="49">
        <v>492200</v>
      </c>
      <c r="DR416" s="49">
        <v>491500</v>
      </c>
      <c r="DS416" s="49">
        <v>489700</v>
      </c>
      <c r="DT416" s="49">
        <v>495800</v>
      </c>
      <c r="DU416" s="49">
        <v>502800</v>
      </c>
      <c r="DV416" s="49">
        <v>502100</v>
      </c>
      <c r="DW416" s="49">
        <v>503800</v>
      </c>
      <c r="DX416" s="49">
        <v>504600</v>
      </c>
      <c r="DY416" s="49"/>
      <c r="DZ416" s="49"/>
      <c r="EA416" s="49"/>
      <c r="EB416" s="49"/>
      <c r="EC416" s="19"/>
      <c r="ED416" s="31">
        <f t="shared" ref="ED416:ED455" si="189">K416/CX416</f>
        <v>6.1028906407923994E-2</v>
      </c>
      <c r="EE416" s="31">
        <f t="shared" ref="EE416:EE455" si="190">N416/CY416</f>
        <v>6.127272727272727E-2</v>
      </c>
      <c r="EF416" s="31">
        <f t="shared" ref="EF416:EF455" si="191">Q416/CZ416</f>
        <v>6.4133577682753004E-2</v>
      </c>
      <c r="EG416" s="31">
        <f t="shared" ref="EG416:EG455" si="192">T416/DA416</f>
        <v>6.0518714401952806E-2</v>
      </c>
      <c r="EH416" s="31">
        <f t="shared" ref="EH416:EH455" si="193">W416/DB416</f>
        <v>6.0165958308034811E-2</v>
      </c>
      <c r="EI416" s="31">
        <f t="shared" ref="EI416:EI455" si="194">Z416/DC416</f>
        <v>5.4086043223591194E-2</v>
      </c>
      <c r="EJ416" s="31">
        <f t="shared" ref="EJ416:EJ455" si="195">AC416/DD416</f>
        <v>5.2706283878739206E-2</v>
      </c>
      <c r="EK416" s="31">
        <f t="shared" ref="EK416:EK455" si="196">AF416/DE416</f>
        <v>5.022311557788945E-2</v>
      </c>
      <c r="EL416" s="31">
        <f t="shared" ref="EL416:EL455" si="197">AI416/DF416</f>
        <v>5.1232849473056272E-2</v>
      </c>
      <c r="EM416" s="31">
        <f t="shared" ref="EM416:EM455" si="198">AL416/DG416</f>
        <v>5.1432841769629332E-2</v>
      </c>
      <c r="EN416" s="31">
        <f t="shared" ref="EN416:EN455" si="199">AO416/DH416</f>
        <v>5.7628783323311283E-2</v>
      </c>
      <c r="EO416" s="31">
        <f t="shared" ref="EO416:EO455" si="200">AR416/DI416</f>
        <v>6.9083585095669683E-2</v>
      </c>
      <c r="EP416" s="31">
        <f t="shared" ref="EP416:EP455" si="201">AU416/DJ416</f>
        <v>8.7252968404105458E-2</v>
      </c>
      <c r="EQ416" s="31">
        <f t="shared" ref="EQ416:EQ455" si="202">AX416/DK416</f>
        <v>9.1540616246498605E-2</v>
      </c>
      <c r="ER416" s="31">
        <f t="shared" ref="ER416:ER455" si="203">BA416/DL416</f>
        <v>9.5819017179384736E-2</v>
      </c>
      <c r="ES416" s="31">
        <f t="shared" ref="ES416:ES455" si="204">BD416/DM416</f>
        <v>9.412397847319115E-2</v>
      </c>
      <c r="ET416" s="31">
        <f t="shared" ref="ET416:ET455" si="205">BG416/DN416</f>
        <v>9.3521799721282106E-2</v>
      </c>
      <c r="EU416" s="31">
        <f t="shared" ref="EU416:EU455" si="206">BJ416/DO416</f>
        <v>8.5653317152103559E-2</v>
      </c>
      <c r="EV416" s="31">
        <f t="shared" ref="EV416:EV455" si="207">BM416/DP416</f>
        <v>8.598942444580028E-2</v>
      </c>
      <c r="EW416" s="31">
        <f t="shared" ref="EW416:EW455" si="208">BP416/DQ416</f>
        <v>8.5609508329947182E-2</v>
      </c>
      <c r="EX416" s="31">
        <f t="shared" ref="EX416:EX455" si="209">BS416/DR416</f>
        <v>9.0746693794506617E-2</v>
      </c>
      <c r="EY416" s="31">
        <f t="shared" ref="EY416:EY455" si="210">BV416/DS416</f>
        <v>9.1551970594241375E-2</v>
      </c>
      <c r="EZ416" s="31">
        <f t="shared" ref="EZ416:EZ455" si="211">BY416/DT416</f>
        <v>9.3537716821298911E-2</v>
      </c>
      <c r="FA416" s="31">
        <f t="shared" ref="FA416:FA435" si="212">CB416/DU416</f>
        <v>9.0783611774065229E-2</v>
      </c>
      <c r="FB416" s="50">
        <f t="shared" ref="FB416:FB435" si="213">CE416/DV416</f>
        <v>9.4682334196375229E-2</v>
      </c>
      <c r="FC416" s="50">
        <f t="shared" ref="FC416:FC435" si="214">CH416/DW416</f>
        <v>9.1726875744342989E-2</v>
      </c>
      <c r="FD416" s="50">
        <f t="shared" ref="FD416:FD435" si="215">CK416/DX416</f>
        <v>9.2770511296076094E-2</v>
      </c>
    </row>
    <row r="417" spans="1:160" ht="15" x14ac:dyDescent="0.2">
      <c r="A417" s="17" t="s">
        <v>25</v>
      </c>
      <c r="B417" s="19">
        <v>7141</v>
      </c>
      <c r="C417" s="19">
        <v>7441</v>
      </c>
      <c r="D417" s="19">
        <v>7638</v>
      </c>
      <c r="E417" s="19">
        <v>7661</v>
      </c>
      <c r="F417" s="19">
        <v>7681</v>
      </c>
      <c r="G417" s="19">
        <v>7763</v>
      </c>
      <c r="H417" s="19">
        <v>8022</v>
      </c>
      <c r="I417" s="19">
        <v>9039</v>
      </c>
      <c r="J417" s="19">
        <v>9504</v>
      </c>
      <c r="K417" s="19">
        <v>9694</v>
      </c>
      <c r="L417" s="19">
        <v>9623</v>
      </c>
      <c r="M417" s="19">
        <v>9510</v>
      </c>
      <c r="N417" s="19">
        <v>9285</v>
      </c>
      <c r="O417" s="19">
        <v>9468</v>
      </c>
      <c r="P417" s="19">
        <v>9456</v>
      </c>
      <c r="Q417" s="19">
        <v>9507</v>
      </c>
      <c r="R417" s="19">
        <v>9002</v>
      </c>
      <c r="S417" s="19">
        <v>8983</v>
      </c>
      <c r="T417" s="19">
        <v>9180</v>
      </c>
      <c r="U417" s="19">
        <v>9539</v>
      </c>
      <c r="V417" s="19">
        <v>9911</v>
      </c>
      <c r="W417" s="19">
        <v>9636</v>
      </c>
      <c r="X417" s="19">
        <v>9282</v>
      </c>
      <c r="Y417" s="19">
        <v>8775</v>
      </c>
      <c r="Z417" s="19">
        <v>8402</v>
      </c>
      <c r="AA417" s="19">
        <v>8638</v>
      </c>
      <c r="AB417" s="19">
        <v>8895</v>
      </c>
      <c r="AC417" s="19">
        <v>8640</v>
      </c>
      <c r="AD417" s="19">
        <v>8406</v>
      </c>
      <c r="AE417" s="19">
        <v>8168</v>
      </c>
      <c r="AF417" s="19">
        <v>8150</v>
      </c>
      <c r="AG417" s="19">
        <v>8673</v>
      </c>
      <c r="AH417" s="19">
        <v>8885</v>
      </c>
      <c r="AI417" s="19">
        <v>9093</v>
      </c>
      <c r="AJ417" s="19">
        <v>8977</v>
      </c>
      <c r="AK417" s="19">
        <v>8876</v>
      </c>
      <c r="AL417" s="19">
        <v>8818</v>
      </c>
      <c r="AM417" s="19">
        <v>9572</v>
      </c>
      <c r="AN417" s="19">
        <v>10504</v>
      </c>
      <c r="AO417" s="19">
        <v>10873</v>
      </c>
      <c r="AP417" s="19">
        <v>11143</v>
      </c>
      <c r="AQ417" s="19">
        <v>12228</v>
      </c>
      <c r="AR417" s="19">
        <v>13412</v>
      </c>
      <c r="AS417" s="19">
        <v>15436</v>
      </c>
      <c r="AT417" s="19">
        <v>17860</v>
      </c>
      <c r="AU417" s="19">
        <v>18669</v>
      </c>
      <c r="AV417" s="19">
        <v>18916</v>
      </c>
      <c r="AW417" s="19">
        <v>18760</v>
      </c>
      <c r="AX417" s="19">
        <v>18778</v>
      </c>
      <c r="AY417" s="19">
        <v>19534</v>
      </c>
      <c r="AZ417" s="19">
        <v>19768</v>
      </c>
      <c r="BA417" s="19">
        <v>19172</v>
      </c>
      <c r="BB417" s="19">
        <v>18592</v>
      </c>
      <c r="BC417" s="19">
        <v>18247</v>
      </c>
      <c r="BD417" s="19">
        <v>17484</v>
      </c>
      <c r="BE417" s="19">
        <v>19066</v>
      </c>
      <c r="BF417" s="19">
        <v>19032</v>
      </c>
      <c r="BG417" s="19">
        <v>18373</v>
      </c>
      <c r="BH417" s="19">
        <v>17823</v>
      </c>
      <c r="BI417" s="19">
        <v>16817</v>
      </c>
      <c r="BJ417" s="19">
        <v>16262</v>
      </c>
      <c r="BK417" s="19">
        <v>16341</v>
      </c>
      <c r="BL417" s="19">
        <v>16766</v>
      </c>
      <c r="BM417" s="19">
        <v>16450</v>
      </c>
      <c r="BN417" s="19">
        <v>15957</v>
      </c>
      <c r="BO417" s="19">
        <v>15636</v>
      </c>
      <c r="BP417" s="19">
        <v>15366</v>
      </c>
      <c r="BQ417" s="19">
        <v>16448</v>
      </c>
      <c r="BR417" s="19">
        <v>16921</v>
      </c>
      <c r="BS417" s="19">
        <v>16748</v>
      </c>
      <c r="BT417" s="19">
        <v>16380</v>
      </c>
      <c r="BU417" s="19">
        <v>16215</v>
      </c>
      <c r="BV417" s="19">
        <v>16079</v>
      </c>
      <c r="BW417" s="19">
        <v>16915</v>
      </c>
      <c r="BX417" s="19">
        <v>17661</v>
      </c>
      <c r="BY417" s="19">
        <v>17803</v>
      </c>
      <c r="BZ417" s="19">
        <v>17430</v>
      </c>
      <c r="CA417" s="19">
        <v>17462</v>
      </c>
      <c r="CB417" s="19">
        <v>17237</v>
      </c>
      <c r="CC417" s="19">
        <v>18434</v>
      </c>
      <c r="CD417" s="19">
        <v>18962</v>
      </c>
      <c r="CE417" s="19">
        <v>18608</v>
      </c>
      <c r="CF417" s="19">
        <v>18104</v>
      </c>
      <c r="CG417" s="19">
        <v>17686</v>
      </c>
      <c r="CH417" s="49">
        <v>17252</v>
      </c>
      <c r="CI417" s="49">
        <v>17440</v>
      </c>
      <c r="CJ417" s="49">
        <v>17316</v>
      </c>
      <c r="CK417" s="49">
        <v>17083</v>
      </c>
      <c r="CL417" s="49">
        <v>17031</v>
      </c>
      <c r="CM417" s="49">
        <v>16666</v>
      </c>
      <c r="CN417" s="49">
        <v>16199</v>
      </c>
      <c r="CV417" s="17" t="s">
        <v>25</v>
      </c>
      <c r="CW417" s="17" t="s">
        <v>25</v>
      </c>
      <c r="CX417" s="49">
        <v>434500</v>
      </c>
      <c r="CY417" s="49">
        <v>435900</v>
      </c>
      <c r="CZ417" s="49">
        <v>438000</v>
      </c>
      <c r="DA417" s="49">
        <v>439000</v>
      </c>
      <c r="DB417" s="49">
        <v>443600</v>
      </c>
      <c r="DC417" s="49">
        <v>442100</v>
      </c>
      <c r="DD417" s="49">
        <v>433600</v>
      </c>
      <c r="DE417" s="49">
        <v>438600</v>
      </c>
      <c r="DF417" s="49">
        <v>437700</v>
      </c>
      <c r="DG417" s="49">
        <v>436800</v>
      </c>
      <c r="DH417" s="49">
        <v>444600</v>
      </c>
      <c r="DI417" s="49">
        <v>444300</v>
      </c>
      <c r="DJ417" s="49">
        <v>443800</v>
      </c>
      <c r="DK417" s="49">
        <v>445100</v>
      </c>
      <c r="DL417" s="49">
        <v>443800</v>
      </c>
      <c r="DM417" s="49">
        <v>435900</v>
      </c>
      <c r="DN417" s="49">
        <v>435000</v>
      </c>
      <c r="DO417" s="49">
        <v>437500</v>
      </c>
      <c r="DP417" s="49">
        <v>439900</v>
      </c>
      <c r="DQ417" s="49">
        <v>444500</v>
      </c>
      <c r="DR417" s="49">
        <v>442600</v>
      </c>
      <c r="DS417" s="49">
        <v>440800</v>
      </c>
      <c r="DT417" s="49">
        <v>439900</v>
      </c>
      <c r="DU417" s="49">
        <v>441200</v>
      </c>
      <c r="DV417" s="49">
        <v>439800</v>
      </c>
      <c r="DW417" s="49">
        <v>441100</v>
      </c>
      <c r="DX417" s="49">
        <v>436700</v>
      </c>
      <c r="DY417" s="49"/>
      <c r="DZ417" s="49"/>
      <c r="EA417" s="49"/>
      <c r="EB417" s="49"/>
      <c r="EC417" s="19"/>
      <c r="ED417" s="31">
        <f t="shared" si="189"/>
        <v>2.2310701956271578E-2</v>
      </c>
      <c r="EE417" s="31">
        <f t="shared" si="190"/>
        <v>2.1300757054370269E-2</v>
      </c>
      <c r="EF417" s="31">
        <f t="shared" si="191"/>
        <v>2.1705479452054796E-2</v>
      </c>
      <c r="EG417" s="31">
        <f t="shared" si="192"/>
        <v>2.091116173120729E-2</v>
      </c>
      <c r="EH417" s="31">
        <f t="shared" si="193"/>
        <v>2.1722272317403066E-2</v>
      </c>
      <c r="EI417" s="31">
        <f t="shared" si="194"/>
        <v>1.9004750056548291E-2</v>
      </c>
      <c r="EJ417" s="31">
        <f t="shared" si="195"/>
        <v>1.9926199261992621E-2</v>
      </c>
      <c r="EK417" s="31">
        <f t="shared" si="196"/>
        <v>1.8581851345189238E-2</v>
      </c>
      <c r="EL417" s="31">
        <f t="shared" si="197"/>
        <v>2.0774503084304317E-2</v>
      </c>
      <c r="EM417" s="31">
        <f t="shared" si="198"/>
        <v>2.0187728937728938E-2</v>
      </c>
      <c r="EN417" s="31">
        <f t="shared" si="199"/>
        <v>2.4455690508322088E-2</v>
      </c>
      <c r="EO417" s="31">
        <f t="shared" si="200"/>
        <v>3.0186810713481883E-2</v>
      </c>
      <c r="EP417" s="31">
        <f t="shared" si="201"/>
        <v>4.2066246056782337E-2</v>
      </c>
      <c r="EQ417" s="31">
        <f t="shared" si="202"/>
        <v>4.2188272298359919E-2</v>
      </c>
      <c r="ER417" s="31">
        <f t="shared" si="203"/>
        <v>4.3199639477242001E-2</v>
      </c>
      <c r="ES417" s="31">
        <f t="shared" si="204"/>
        <v>4.0110116999311766E-2</v>
      </c>
      <c r="ET417" s="31">
        <f t="shared" si="205"/>
        <v>4.2236781609195403E-2</v>
      </c>
      <c r="EU417" s="31">
        <f t="shared" si="206"/>
        <v>3.7170285714285711E-2</v>
      </c>
      <c r="EV417" s="31">
        <f t="shared" si="207"/>
        <v>3.7394862468742893E-2</v>
      </c>
      <c r="EW417" s="31">
        <f t="shared" si="208"/>
        <v>3.456917885264342E-2</v>
      </c>
      <c r="EX417" s="31">
        <f t="shared" si="209"/>
        <v>3.7840036150022592E-2</v>
      </c>
      <c r="EY417" s="31">
        <f t="shared" si="210"/>
        <v>3.6476860254083483E-2</v>
      </c>
      <c r="EZ417" s="31">
        <f t="shared" si="211"/>
        <v>4.047056149124801E-2</v>
      </c>
      <c r="FA417" s="31">
        <f t="shared" si="212"/>
        <v>3.9068449682683588E-2</v>
      </c>
      <c r="FB417" s="50">
        <f t="shared" si="213"/>
        <v>4.2310140973169624E-2</v>
      </c>
      <c r="FC417" s="50">
        <f t="shared" si="214"/>
        <v>3.9111312627522106E-2</v>
      </c>
      <c r="FD417" s="50">
        <f t="shared" si="215"/>
        <v>3.9118387909319902E-2</v>
      </c>
    </row>
    <row r="418" spans="1:160" ht="15" x14ac:dyDescent="0.2">
      <c r="A418" s="17" t="s">
        <v>26</v>
      </c>
      <c r="B418" s="19">
        <v>19024</v>
      </c>
      <c r="C418" s="19">
        <v>19054</v>
      </c>
      <c r="D418" s="19">
        <v>19201</v>
      </c>
      <c r="E418" s="19">
        <v>19003</v>
      </c>
      <c r="F418" s="19">
        <v>18907</v>
      </c>
      <c r="G418" s="19">
        <v>19431</v>
      </c>
      <c r="H418" s="19">
        <v>19761</v>
      </c>
      <c r="I418" s="19">
        <v>20890</v>
      </c>
      <c r="J418" s="19">
        <v>21401</v>
      </c>
      <c r="K418" s="19">
        <v>21176</v>
      </c>
      <c r="L418" s="19">
        <v>21097</v>
      </c>
      <c r="M418" s="19">
        <v>20935</v>
      </c>
      <c r="N418" s="19">
        <v>20201</v>
      </c>
      <c r="O418" s="19">
        <v>20523</v>
      </c>
      <c r="P418" s="19">
        <v>19795</v>
      </c>
      <c r="Q418" s="19">
        <v>20475</v>
      </c>
      <c r="R418" s="19">
        <v>20150</v>
      </c>
      <c r="S418" s="19">
        <v>19791</v>
      </c>
      <c r="T418" s="19">
        <v>19349</v>
      </c>
      <c r="U418" s="19">
        <v>19905</v>
      </c>
      <c r="V418" s="19">
        <v>20157</v>
      </c>
      <c r="W418" s="19">
        <v>19736</v>
      </c>
      <c r="X418" s="19">
        <v>18624</v>
      </c>
      <c r="Y418" s="19">
        <v>18058</v>
      </c>
      <c r="Z418" s="19">
        <v>17185</v>
      </c>
      <c r="AA418" s="19">
        <v>17289</v>
      </c>
      <c r="AB418" s="19">
        <v>17573</v>
      </c>
      <c r="AC418" s="19">
        <v>16858</v>
      </c>
      <c r="AD418" s="19">
        <v>16478</v>
      </c>
      <c r="AE418" s="19">
        <v>16146</v>
      </c>
      <c r="AF418" s="19">
        <v>16421</v>
      </c>
      <c r="AG418" s="19">
        <v>17129</v>
      </c>
      <c r="AH418" s="19">
        <v>17365</v>
      </c>
      <c r="AI418" s="19">
        <v>17326</v>
      </c>
      <c r="AJ418" s="19">
        <v>17137</v>
      </c>
      <c r="AK418" s="19">
        <v>17227</v>
      </c>
      <c r="AL418" s="19">
        <v>17270</v>
      </c>
      <c r="AM418" s="19">
        <v>18444</v>
      </c>
      <c r="AN418" s="19">
        <v>19528</v>
      </c>
      <c r="AO418" s="19">
        <v>20283</v>
      </c>
      <c r="AP418" s="19">
        <v>21578</v>
      </c>
      <c r="AQ418" s="19">
        <v>23814</v>
      </c>
      <c r="AR418" s="19">
        <v>25614</v>
      </c>
      <c r="AS418" s="19">
        <v>28642</v>
      </c>
      <c r="AT418" s="19">
        <v>33648</v>
      </c>
      <c r="AU418" s="19">
        <v>35270</v>
      </c>
      <c r="AV418" s="19">
        <v>36192</v>
      </c>
      <c r="AW418" s="19">
        <v>36375</v>
      </c>
      <c r="AX418" s="19">
        <v>35892</v>
      </c>
      <c r="AY418" s="19">
        <v>36492</v>
      </c>
      <c r="AZ418" s="19">
        <v>37309</v>
      </c>
      <c r="BA418" s="19">
        <v>37242</v>
      </c>
      <c r="BB418" s="19">
        <v>37137</v>
      </c>
      <c r="BC418" s="19">
        <v>37497</v>
      </c>
      <c r="BD418" s="19">
        <v>36933</v>
      </c>
      <c r="BE418" s="19">
        <v>38439</v>
      </c>
      <c r="BF418" s="19">
        <v>38655</v>
      </c>
      <c r="BG418" s="19">
        <v>37206</v>
      </c>
      <c r="BH418" s="19">
        <v>36042</v>
      </c>
      <c r="BI418" s="19">
        <v>34274</v>
      </c>
      <c r="BJ418" s="19">
        <v>32707</v>
      </c>
      <c r="BK418" s="19">
        <v>32343</v>
      </c>
      <c r="BL418" s="19">
        <v>32619</v>
      </c>
      <c r="BM418" s="19">
        <v>32279</v>
      </c>
      <c r="BN418" s="19">
        <v>31728</v>
      </c>
      <c r="BO418" s="19">
        <v>31612</v>
      </c>
      <c r="BP418" s="19">
        <v>31461</v>
      </c>
      <c r="BQ418" s="19">
        <v>32843</v>
      </c>
      <c r="BR418" s="19">
        <v>33654</v>
      </c>
      <c r="BS418" s="19">
        <v>33439</v>
      </c>
      <c r="BT418" s="19">
        <v>33218</v>
      </c>
      <c r="BU418" s="19">
        <v>32875</v>
      </c>
      <c r="BV418" s="19">
        <v>32370</v>
      </c>
      <c r="BW418" s="19">
        <v>33531</v>
      </c>
      <c r="BX418" s="19">
        <v>34422</v>
      </c>
      <c r="BY418" s="19">
        <v>34544</v>
      </c>
      <c r="BZ418" s="19">
        <v>34236</v>
      </c>
      <c r="CA418" s="19">
        <v>33843</v>
      </c>
      <c r="CB418" s="19">
        <v>33947</v>
      </c>
      <c r="CC418" s="19">
        <v>35478</v>
      </c>
      <c r="CD418" s="19">
        <v>36342</v>
      </c>
      <c r="CE418" s="19">
        <v>35862</v>
      </c>
      <c r="CF418" s="19">
        <v>34433</v>
      </c>
      <c r="CG418" s="19">
        <v>33965</v>
      </c>
      <c r="CH418" s="49">
        <v>33354</v>
      </c>
      <c r="CI418" s="49">
        <v>33398</v>
      </c>
      <c r="CJ418" s="49">
        <v>32857</v>
      </c>
      <c r="CK418" s="49">
        <v>32556</v>
      </c>
      <c r="CL418" s="49">
        <v>32618</v>
      </c>
      <c r="CM418" s="49">
        <v>32159</v>
      </c>
      <c r="CN418" s="49">
        <v>31584</v>
      </c>
      <c r="CV418" s="17" t="s">
        <v>26</v>
      </c>
      <c r="CW418" s="17" t="s">
        <v>26</v>
      </c>
      <c r="CX418" s="49">
        <v>902200</v>
      </c>
      <c r="CY418" s="49">
        <v>901400</v>
      </c>
      <c r="CZ418" s="49">
        <v>906200</v>
      </c>
      <c r="DA418" s="49">
        <v>905400</v>
      </c>
      <c r="DB418" s="49">
        <v>906300</v>
      </c>
      <c r="DC418" s="49">
        <v>914500</v>
      </c>
      <c r="DD418" s="49">
        <v>917000</v>
      </c>
      <c r="DE418" s="49">
        <v>920100</v>
      </c>
      <c r="DF418" s="49">
        <v>926400</v>
      </c>
      <c r="DG418" s="49">
        <v>933200</v>
      </c>
      <c r="DH418" s="49">
        <v>932200</v>
      </c>
      <c r="DI418" s="49">
        <v>939100</v>
      </c>
      <c r="DJ418" s="49">
        <v>934300</v>
      </c>
      <c r="DK418" s="49">
        <v>937600</v>
      </c>
      <c r="DL418" s="49">
        <v>937000</v>
      </c>
      <c r="DM418" s="49">
        <v>934400</v>
      </c>
      <c r="DN418" s="49">
        <v>938900</v>
      </c>
      <c r="DO418" s="49">
        <v>932900</v>
      </c>
      <c r="DP418" s="49">
        <v>943200</v>
      </c>
      <c r="DQ418" s="49">
        <v>949100</v>
      </c>
      <c r="DR418" s="49">
        <v>943100</v>
      </c>
      <c r="DS418" s="49">
        <v>939900</v>
      </c>
      <c r="DT418" s="49">
        <v>927000</v>
      </c>
      <c r="DU418" s="49">
        <v>928400</v>
      </c>
      <c r="DV418" s="49">
        <v>946100</v>
      </c>
      <c r="DW418" s="49">
        <v>948300</v>
      </c>
      <c r="DX418" s="49">
        <v>956700</v>
      </c>
      <c r="DY418" s="49"/>
      <c r="DZ418" s="49"/>
      <c r="EA418" s="49"/>
      <c r="EB418" s="49"/>
      <c r="EC418" s="19"/>
      <c r="ED418" s="31">
        <f t="shared" si="189"/>
        <v>2.3471514076701398E-2</v>
      </c>
      <c r="EE418" s="31">
        <f t="shared" si="190"/>
        <v>2.2410694475260704E-2</v>
      </c>
      <c r="EF418" s="31">
        <f t="shared" si="191"/>
        <v>2.2594350033105275E-2</v>
      </c>
      <c r="EG418" s="31">
        <f t="shared" si="192"/>
        <v>2.1370664899491937E-2</v>
      </c>
      <c r="EH418" s="31">
        <f t="shared" si="193"/>
        <v>2.1776453712898599E-2</v>
      </c>
      <c r="EI418" s="31">
        <f t="shared" si="194"/>
        <v>1.8791689447785677E-2</v>
      </c>
      <c r="EJ418" s="31">
        <f t="shared" si="195"/>
        <v>1.8383860414394767E-2</v>
      </c>
      <c r="EK418" s="31">
        <f t="shared" si="196"/>
        <v>1.7846973155091837E-2</v>
      </c>
      <c r="EL418" s="31">
        <f t="shared" si="197"/>
        <v>1.8702504317789293E-2</v>
      </c>
      <c r="EM418" s="31">
        <f t="shared" si="198"/>
        <v>1.8506215173596227E-2</v>
      </c>
      <c r="EN418" s="31">
        <f t="shared" si="199"/>
        <v>2.1758206393477794E-2</v>
      </c>
      <c r="EO418" s="31">
        <f t="shared" si="200"/>
        <v>2.727505058034288E-2</v>
      </c>
      <c r="EP418" s="31">
        <f t="shared" si="201"/>
        <v>3.7750187306004497E-2</v>
      </c>
      <c r="EQ418" s="31">
        <f t="shared" si="202"/>
        <v>3.8280716723549491E-2</v>
      </c>
      <c r="ER418" s="31">
        <f t="shared" si="203"/>
        <v>3.9745997865528279E-2</v>
      </c>
      <c r="ES418" s="31">
        <f t="shared" si="204"/>
        <v>3.9525898972602738E-2</v>
      </c>
      <c r="ET418" s="31">
        <f t="shared" si="205"/>
        <v>3.9627223346469273E-2</v>
      </c>
      <c r="EU418" s="31">
        <f t="shared" si="206"/>
        <v>3.50594919069568E-2</v>
      </c>
      <c r="EV418" s="31">
        <f t="shared" si="207"/>
        <v>3.4222858354537741E-2</v>
      </c>
      <c r="EW418" s="31">
        <f t="shared" si="208"/>
        <v>3.3148245706458752E-2</v>
      </c>
      <c r="EX418" s="31">
        <f t="shared" si="209"/>
        <v>3.5456473332626443E-2</v>
      </c>
      <c r="EY418" s="31">
        <f t="shared" si="210"/>
        <v>3.4439834024896268E-2</v>
      </c>
      <c r="EZ418" s="31">
        <f t="shared" si="211"/>
        <v>3.7264293419633228E-2</v>
      </c>
      <c r="FA418" s="31">
        <f t="shared" si="212"/>
        <v>3.6565058164584233E-2</v>
      </c>
      <c r="FB418" s="50">
        <f t="shared" si="213"/>
        <v>3.7905084029172392E-2</v>
      </c>
      <c r="FC418" s="50">
        <f t="shared" si="214"/>
        <v>3.5172413793103451E-2</v>
      </c>
      <c r="FD418" s="50">
        <f t="shared" si="215"/>
        <v>3.4029476324866727E-2</v>
      </c>
    </row>
    <row r="419" spans="1:160" ht="15" x14ac:dyDescent="0.2">
      <c r="A419" s="17" t="s">
        <v>27</v>
      </c>
      <c r="B419" s="19">
        <v>4923</v>
      </c>
      <c r="C419" s="19">
        <v>4818</v>
      </c>
      <c r="D419" s="19">
        <v>4709</v>
      </c>
      <c r="E419" s="19">
        <v>4484</v>
      </c>
      <c r="F419" s="19">
        <v>4894</v>
      </c>
      <c r="G419" s="19">
        <v>5310</v>
      </c>
      <c r="H419" s="19">
        <v>5613</v>
      </c>
      <c r="I419" s="19">
        <v>6301</v>
      </c>
      <c r="J419" s="19">
        <v>6447</v>
      </c>
      <c r="K419" s="19">
        <v>6399</v>
      </c>
      <c r="L419" s="19">
        <v>6104</v>
      </c>
      <c r="M419" s="19">
        <v>5707</v>
      </c>
      <c r="N419" s="19">
        <v>5413</v>
      </c>
      <c r="O419" s="19">
        <v>5350</v>
      </c>
      <c r="P419" s="19">
        <v>5384</v>
      </c>
      <c r="Q419" s="19">
        <v>5519</v>
      </c>
      <c r="R419" s="19">
        <v>5782</v>
      </c>
      <c r="S419" s="19">
        <v>5856</v>
      </c>
      <c r="T419" s="19">
        <v>6221</v>
      </c>
      <c r="U419" s="19">
        <v>6647</v>
      </c>
      <c r="V419" s="19">
        <v>6704</v>
      </c>
      <c r="W419" s="19">
        <v>6281</v>
      </c>
      <c r="X419" s="19">
        <v>5293</v>
      </c>
      <c r="Y419" s="19">
        <v>4890</v>
      </c>
      <c r="Z419" s="19">
        <v>4241</v>
      </c>
      <c r="AA419" s="19">
        <v>4024</v>
      </c>
      <c r="AB419" s="19">
        <v>3997</v>
      </c>
      <c r="AC419" s="19">
        <v>3939</v>
      </c>
      <c r="AD419" s="19">
        <v>4068</v>
      </c>
      <c r="AE419" s="19">
        <v>4392</v>
      </c>
      <c r="AF419" s="19">
        <v>4811</v>
      </c>
      <c r="AG419" s="19">
        <v>5252</v>
      </c>
      <c r="AH419" s="19">
        <v>5202</v>
      </c>
      <c r="AI419" s="19">
        <v>4911</v>
      </c>
      <c r="AJ419" s="19">
        <v>4699</v>
      </c>
      <c r="AK419" s="19">
        <v>4413</v>
      </c>
      <c r="AL419" s="19">
        <v>4234</v>
      </c>
      <c r="AM419" s="19">
        <v>4321</v>
      </c>
      <c r="AN419" s="19">
        <v>4737</v>
      </c>
      <c r="AO419" s="19">
        <v>4892</v>
      </c>
      <c r="AP419" s="19">
        <v>5381</v>
      </c>
      <c r="AQ419" s="19">
        <v>6553</v>
      </c>
      <c r="AR419" s="19">
        <v>7864</v>
      </c>
      <c r="AS419" s="19">
        <v>8998</v>
      </c>
      <c r="AT419" s="19">
        <v>10220</v>
      </c>
      <c r="AU419" s="19">
        <v>9883</v>
      </c>
      <c r="AV419" s="19">
        <v>9425</v>
      </c>
      <c r="AW419" s="19">
        <v>8847</v>
      </c>
      <c r="AX419" s="19">
        <v>8161</v>
      </c>
      <c r="AY419" s="19">
        <v>8102</v>
      </c>
      <c r="AZ419" s="19">
        <v>8067</v>
      </c>
      <c r="BA419" s="19">
        <v>8104</v>
      </c>
      <c r="BB419" s="19">
        <v>8336</v>
      </c>
      <c r="BC419" s="19">
        <v>9175</v>
      </c>
      <c r="BD419" s="19">
        <v>9621</v>
      </c>
      <c r="BE419" s="19">
        <v>10320</v>
      </c>
      <c r="BF419" s="19">
        <v>10392</v>
      </c>
      <c r="BG419" s="19">
        <v>9824</v>
      </c>
      <c r="BH419" s="19">
        <v>8835</v>
      </c>
      <c r="BI419" s="19">
        <v>8103</v>
      </c>
      <c r="BJ419" s="19">
        <v>7374</v>
      </c>
      <c r="BK419" s="19">
        <v>7080</v>
      </c>
      <c r="BL419" s="19">
        <v>7064</v>
      </c>
      <c r="BM419" s="19">
        <v>7256</v>
      </c>
      <c r="BN419" s="19">
        <v>7622</v>
      </c>
      <c r="BO419" s="19">
        <v>8305</v>
      </c>
      <c r="BP419" s="19">
        <v>8933</v>
      </c>
      <c r="BQ419" s="19">
        <v>9799</v>
      </c>
      <c r="BR419" s="19">
        <v>10060</v>
      </c>
      <c r="BS419" s="19">
        <v>9646</v>
      </c>
      <c r="BT419" s="19">
        <v>9058</v>
      </c>
      <c r="BU419" s="19">
        <v>8515</v>
      </c>
      <c r="BV419" s="19">
        <v>8075</v>
      </c>
      <c r="BW419" s="19">
        <v>8163</v>
      </c>
      <c r="BX419" s="19">
        <v>8387</v>
      </c>
      <c r="BY419" s="19">
        <v>8709</v>
      </c>
      <c r="BZ419" s="19">
        <v>9013</v>
      </c>
      <c r="CA419" s="19">
        <v>9637</v>
      </c>
      <c r="CB419" s="19">
        <v>10226</v>
      </c>
      <c r="CC419" s="19">
        <v>10794</v>
      </c>
      <c r="CD419" s="19">
        <v>11116</v>
      </c>
      <c r="CE419" s="19">
        <v>10705</v>
      </c>
      <c r="CF419" s="19">
        <v>9631</v>
      </c>
      <c r="CG419" s="19">
        <v>9191</v>
      </c>
      <c r="CH419" s="49">
        <v>8794</v>
      </c>
      <c r="CI419" s="49">
        <v>8666</v>
      </c>
      <c r="CJ419" s="49">
        <v>8635</v>
      </c>
      <c r="CK419" s="49">
        <v>8678</v>
      </c>
      <c r="CL419" s="49">
        <v>9030</v>
      </c>
      <c r="CM419" s="49">
        <v>9513</v>
      </c>
      <c r="CN419" s="49">
        <v>9968</v>
      </c>
      <c r="CV419" s="17" t="s">
        <v>27</v>
      </c>
      <c r="CW419" s="17" t="s">
        <v>27</v>
      </c>
      <c r="CX419" s="49">
        <v>234400</v>
      </c>
      <c r="CY419" s="49">
        <v>236400</v>
      </c>
      <c r="CZ419" s="49">
        <v>237200</v>
      </c>
      <c r="DA419" s="49">
        <v>241500</v>
      </c>
      <c r="DB419" s="49">
        <v>239400</v>
      </c>
      <c r="DC419" s="49">
        <v>243700</v>
      </c>
      <c r="DD419" s="49">
        <v>248100</v>
      </c>
      <c r="DE419" s="49">
        <v>245700</v>
      </c>
      <c r="DF419" s="49">
        <v>248400</v>
      </c>
      <c r="DG419" s="49">
        <v>246800</v>
      </c>
      <c r="DH419" s="49">
        <v>243800</v>
      </c>
      <c r="DI419" s="49">
        <v>246100</v>
      </c>
      <c r="DJ419" s="49">
        <v>241000</v>
      </c>
      <c r="DK419" s="49">
        <v>242500</v>
      </c>
      <c r="DL419" s="49">
        <v>238200</v>
      </c>
      <c r="DM419" s="49">
        <v>238400</v>
      </c>
      <c r="DN419" s="49">
        <v>242300</v>
      </c>
      <c r="DO419" s="49">
        <v>240500</v>
      </c>
      <c r="DP419" s="49">
        <v>247600</v>
      </c>
      <c r="DQ419" s="49">
        <v>246800</v>
      </c>
      <c r="DR419" s="49">
        <v>249200</v>
      </c>
      <c r="DS419" s="49">
        <v>249300</v>
      </c>
      <c r="DT419" s="49">
        <v>249600</v>
      </c>
      <c r="DU419" s="49">
        <v>246400</v>
      </c>
      <c r="DV419" s="49">
        <v>244000</v>
      </c>
      <c r="DW419" s="49">
        <v>245300</v>
      </c>
      <c r="DX419" s="49">
        <v>237900</v>
      </c>
      <c r="DY419" s="49"/>
      <c r="DZ419" s="49"/>
      <c r="EA419" s="49"/>
      <c r="EB419" s="49"/>
      <c r="EC419" s="19"/>
      <c r="ED419" s="31">
        <f t="shared" si="189"/>
        <v>2.729948805460751E-2</v>
      </c>
      <c r="EE419" s="31">
        <f t="shared" si="190"/>
        <v>2.2897631133671742E-2</v>
      </c>
      <c r="EF419" s="31">
        <f t="shared" si="191"/>
        <v>2.3267284991568295E-2</v>
      </c>
      <c r="EG419" s="31">
        <f t="shared" si="192"/>
        <v>2.5759834368530021E-2</v>
      </c>
      <c r="EH419" s="31">
        <f t="shared" si="193"/>
        <v>2.6236424394319131E-2</v>
      </c>
      <c r="EI419" s="31">
        <f t="shared" si="194"/>
        <v>1.7402544111612638E-2</v>
      </c>
      <c r="EJ419" s="31">
        <f t="shared" si="195"/>
        <v>1.5876662636033857E-2</v>
      </c>
      <c r="EK419" s="31">
        <f t="shared" si="196"/>
        <v>1.9580789580789581E-2</v>
      </c>
      <c r="EL419" s="31">
        <f t="shared" si="197"/>
        <v>1.9770531400966185E-2</v>
      </c>
      <c r="EM419" s="31">
        <f t="shared" si="198"/>
        <v>1.7155591572123177E-2</v>
      </c>
      <c r="EN419" s="31">
        <f t="shared" si="199"/>
        <v>2.0065627563576702E-2</v>
      </c>
      <c r="EO419" s="31">
        <f t="shared" si="200"/>
        <v>3.1954490044697276E-2</v>
      </c>
      <c r="EP419" s="31">
        <f t="shared" si="201"/>
        <v>4.1008298755186724E-2</v>
      </c>
      <c r="EQ419" s="31">
        <f t="shared" si="202"/>
        <v>3.3653608247422681E-2</v>
      </c>
      <c r="ER419" s="31">
        <f t="shared" si="203"/>
        <v>3.4021830394626362E-2</v>
      </c>
      <c r="ES419" s="31">
        <f t="shared" si="204"/>
        <v>4.0356543624161072E-2</v>
      </c>
      <c r="ET419" s="31">
        <f t="shared" si="205"/>
        <v>4.0544779199339659E-2</v>
      </c>
      <c r="EU419" s="31">
        <f t="shared" si="206"/>
        <v>3.0661122661122663E-2</v>
      </c>
      <c r="EV419" s="31">
        <f t="shared" si="207"/>
        <v>2.9305331179321485E-2</v>
      </c>
      <c r="EW419" s="31">
        <f t="shared" si="208"/>
        <v>3.6195299837925445E-2</v>
      </c>
      <c r="EX419" s="31">
        <f t="shared" si="209"/>
        <v>3.8707865168539322E-2</v>
      </c>
      <c r="EY419" s="31">
        <f t="shared" si="210"/>
        <v>3.2390693943040512E-2</v>
      </c>
      <c r="EZ419" s="31">
        <f t="shared" si="211"/>
        <v>3.4891826923076921E-2</v>
      </c>
      <c r="FA419" s="31">
        <f t="shared" si="212"/>
        <v>4.150162337662338E-2</v>
      </c>
      <c r="FB419" s="50">
        <f t="shared" si="213"/>
        <v>4.387295081967213E-2</v>
      </c>
      <c r="FC419" s="50">
        <f t="shared" si="214"/>
        <v>3.5849979616795757E-2</v>
      </c>
      <c r="FD419" s="50">
        <f t="shared" si="215"/>
        <v>3.6477511559478773E-2</v>
      </c>
    </row>
    <row r="420" spans="1:160" ht="15" x14ac:dyDescent="0.2">
      <c r="A420" s="17" t="s">
        <v>28</v>
      </c>
      <c r="B420" s="19">
        <v>10600</v>
      </c>
      <c r="C420" s="19">
        <v>10916</v>
      </c>
      <c r="D420" s="19">
        <v>11142</v>
      </c>
      <c r="E420" s="19">
        <v>11065</v>
      </c>
      <c r="F420" s="19">
        <v>10906</v>
      </c>
      <c r="G420" s="19">
        <v>10986</v>
      </c>
      <c r="H420" s="19">
        <v>11293</v>
      </c>
      <c r="I420" s="19">
        <v>12402</v>
      </c>
      <c r="J420" s="19">
        <v>12935</v>
      </c>
      <c r="K420" s="19">
        <v>13059</v>
      </c>
      <c r="L420" s="19">
        <v>12974</v>
      </c>
      <c r="M420" s="19">
        <v>12837</v>
      </c>
      <c r="N420" s="19">
        <v>12904</v>
      </c>
      <c r="O420" s="19">
        <v>12999</v>
      </c>
      <c r="P420" s="19">
        <v>13463</v>
      </c>
      <c r="Q420" s="19">
        <v>13032</v>
      </c>
      <c r="R420" s="19">
        <v>12790</v>
      </c>
      <c r="S420" s="19">
        <v>12881</v>
      </c>
      <c r="T420" s="19">
        <v>13391</v>
      </c>
      <c r="U420" s="19">
        <v>14500</v>
      </c>
      <c r="V420" s="19">
        <v>14621</v>
      </c>
      <c r="W420" s="19">
        <v>14427</v>
      </c>
      <c r="X420" s="19">
        <v>13918</v>
      </c>
      <c r="Y420" s="19">
        <v>13736</v>
      </c>
      <c r="Z420" s="19">
        <v>13366</v>
      </c>
      <c r="AA420" s="19">
        <v>13169</v>
      </c>
      <c r="AB420" s="19">
        <v>13034</v>
      </c>
      <c r="AC420" s="19">
        <v>12765</v>
      </c>
      <c r="AD420" s="19">
        <v>12059</v>
      </c>
      <c r="AE420" s="19">
        <v>11610</v>
      </c>
      <c r="AF420" s="19">
        <v>11614</v>
      </c>
      <c r="AG420" s="19">
        <v>12110</v>
      </c>
      <c r="AH420" s="19">
        <v>12379</v>
      </c>
      <c r="AI420" s="19">
        <v>12512</v>
      </c>
      <c r="AJ420" s="19">
        <v>12269</v>
      </c>
      <c r="AK420" s="19">
        <v>12209</v>
      </c>
      <c r="AL420" s="19">
        <v>12306</v>
      </c>
      <c r="AM420" s="19">
        <v>12795</v>
      </c>
      <c r="AN420" s="19">
        <v>13353</v>
      </c>
      <c r="AO420" s="19">
        <v>13601</v>
      </c>
      <c r="AP420" s="19">
        <v>13720</v>
      </c>
      <c r="AQ420" s="19">
        <v>14678</v>
      </c>
      <c r="AR420" s="19">
        <v>16208</v>
      </c>
      <c r="AS420" s="19">
        <v>18501</v>
      </c>
      <c r="AT420" s="19">
        <v>21326</v>
      </c>
      <c r="AU420" s="19">
        <v>22316</v>
      </c>
      <c r="AV420" s="19">
        <v>23173</v>
      </c>
      <c r="AW420" s="19">
        <v>23436</v>
      </c>
      <c r="AX420" s="19">
        <v>23097</v>
      </c>
      <c r="AY420" s="19">
        <v>23307</v>
      </c>
      <c r="AZ420" s="19">
        <v>23561</v>
      </c>
      <c r="BA420" s="19">
        <v>23538</v>
      </c>
      <c r="BB420" s="19">
        <v>22988</v>
      </c>
      <c r="BC420" s="19">
        <v>22198</v>
      </c>
      <c r="BD420" s="19">
        <v>22037</v>
      </c>
      <c r="BE420" s="19">
        <v>23347</v>
      </c>
      <c r="BF420" s="19">
        <v>23389</v>
      </c>
      <c r="BG420" s="19">
        <v>22561</v>
      </c>
      <c r="BH420" s="19">
        <v>21890</v>
      </c>
      <c r="BI420" s="19">
        <v>20941</v>
      </c>
      <c r="BJ420" s="19">
        <v>20058</v>
      </c>
      <c r="BK420" s="19">
        <v>19482</v>
      </c>
      <c r="BL420" s="19">
        <v>19480</v>
      </c>
      <c r="BM420" s="19">
        <v>19376</v>
      </c>
      <c r="BN420" s="19">
        <v>18584</v>
      </c>
      <c r="BO420" s="19">
        <v>18187</v>
      </c>
      <c r="BP420" s="19">
        <v>18222</v>
      </c>
      <c r="BQ420" s="19">
        <v>19340</v>
      </c>
      <c r="BR420" s="19">
        <v>19775</v>
      </c>
      <c r="BS420" s="19">
        <v>19720</v>
      </c>
      <c r="BT420" s="19">
        <v>19595</v>
      </c>
      <c r="BU420" s="19">
        <v>19312</v>
      </c>
      <c r="BV420" s="19">
        <v>19008</v>
      </c>
      <c r="BW420" s="19">
        <v>19868</v>
      </c>
      <c r="BX420" s="19">
        <v>20137</v>
      </c>
      <c r="BY420" s="19">
        <v>19805</v>
      </c>
      <c r="BZ420" s="19">
        <v>19115</v>
      </c>
      <c r="CA420" s="19">
        <v>18498</v>
      </c>
      <c r="CB420" s="19">
        <v>18347</v>
      </c>
      <c r="CC420" s="19">
        <v>19566</v>
      </c>
      <c r="CD420" s="19">
        <v>19977</v>
      </c>
      <c r="CE420" s="19">
        <v>19464</v>
      </c>
      <c r="CF420" s="19">
        <v>18905</v>
      </c>
      <c r="CG420" s="19">
        <v>18437</v>
      </c>
      <c r="CH420" s="49">
        <v>17904</v>
      </c>
      <c r="CI420" s="49">
        <v>18085</v>
      </c>
      <c r="CJ420" s="49">
        <v>18097</v>
      </c>
      <c r="CK420" s="49">
        <v>17644</v>
      </c>
      <c r="CL420" s="49">
        <v>17195</v>
      </c>
      <c r="CM420" s="49">
        <v>16887</v>
      </c>
      <c r="CN420" s="49">
        <v>16894</v>
      </c>
      <c r="CV420" s="17" t="s">
        <v>28</v>
      </c>
      <c r="CW420" s="17" t="s">
        <v>28</v>
      </c>
      <c r="CX420" s="49">
        <v>415200</v>
      </c>
      <c r="CY420" s="49">
        <v>419300</v>
      </c>
      <c r="CZ420" s="49">
        <v>418900</v>
      </c>
      <c r="DA420" s="49">
        <v>420000</v>
      </c>
      <c r="DB420" s="49">
        <v>425800</v>
      </c>
      <c r="DC420" s="49">
        <v>426700</v>
      </c>
      <c r="DD420" s="49">
        <v>431100</v>
      </c>
      <c r="DE420" s="49">
        <v>428800</v>
      </c>
      <c r="DF420" s="49">
        <v>427300</v>
      </c>
      <c r="DG420" s="49">
        <v>425100</v>
      </c>
      <c r="DH420" s="49">
        <v>421400</v>
      </c>
      <c r="DI420" s="49">
        <v>425600</v>
      </c>
      <c r="DJ420" s="49">
        <v>416100</v>
      </c>
      <c r="DK420" s="49">
        <v>420500</v>
      </c>
      <c r="DL420" s="49">
        <v>420400</v>
      </c>
      <c r="DM420" s="49">
        <v>422100</v>
      </c>
      <c r="DN420" s="49">
        <v>428400</v>
      </c>
      <c r="DO420" s="49">
        <v>416700</v>
      </c>
      <c r="DP420" s="49">
        <v>418200</v>
      </c>
      <c r="DQ420" s="49">
        <v>411600</v>
      </c>
      <c r="DR420" s="49">
        <v>414900</v>
      </c>
      <c r="DS420" s="49">
        <v>421500</v>
      </c>
      <c r="DT420" s="49">
        <v>412900</v>
      </c>
      <c r="DU420" s="49">
        <v>412600</v>
      </c>
      <c r="DV420" s="49">
        <v>416500</v>
      </c>
      <c r="DW420" s="49">
        <v>418500</v>
      </c>
      <c r="DX420" s="49">
        <v>417100</v>
      </c>
      <c r="DY420" s="49"/>
      <c r="DZ420" s="49"/>
      <c r="EA420" s="49"/>
      <c r="EB420" s="49"/>
      <c r="EC420" s="19"/>
      <c r="ED420" s="31">
        <f t="shared" si="189"/>
        <v>3.1452312138728324E-2</v>
      </c>
      <c r="EE420" s="31">
        <f t="shared" si="190"/>
        <v>3.0775101359408537E-2</v>
      </c>
      <c r="EF420" s="31">
        <f t="shared" si="191"/>
        <v>3.1110050131296252E-2</v>
      </c>
      <c r="EG420" s="31">
        <f t="shared" si="192"/>
        <v>3.1883333333333333E-2</v>
      </c>
      <c r="EH420" s="31">
        <f t="shared" si="193"/>
        <v>3.3882104274307184E-2</v>
      </c>
      <c r="EI420" s="31">
        <f t="shared" si="194"/>
        <v>3.1324115303491912E-2</v>
      </c>
      <c r="EJ420" s="31">
        <f t="shared" si="195"/>
        <v>2.9610299234516354E-2</v>
      </c>
      <c r="EK420" s="31">
        <f t="shared" si="196"/>
        <v>2.7084888059701492E-2</v>
      </c>
      <c r="EL420" s="31">
        <f t="shared" si="197"/>
        <v>2.9281535221156098E-2</v>
      </c>
      <c r="EM420" s="31">
        <f t="shared" si="198"/>
        <v>2.8948482709950599E-2</v>
      </c>
      <c r="EN420" s="31">
        <f t="shared" si="199"/>
        <v>3.2275747508305648E-2</v>
      </c>
      <c r="EO420" s="31">
        <f t="shared" si="200"/>
        <v>3.8082706766917294E-2</v>
      </c>
      <c r="EP420" s="31">
        <f t="shared" si="201"/>
        <v>5.3631338620523911E-2</v>
      </c>
      <c r="EQ420" s="31">
        <f t="shared" si="202"/>
        <v>5.4927467300832346E-2</v>
      </c>
      <c r="ER420" s="31">
        <f t="shared" si="203"/>
        <v>5.5989533777354897E-2</v>
      </c>
      <c r="ES420" s="31">
        <f t="shared" si="204"/>
        <v>5.2208007581141906E-2</v>
      </c>
      <c r="ET420" s="31">
        <f t="shared" si="205"/>
        <v>5.2663398692810455E-2</v>
      </c>
      <c r="EU420" s="31">
        <f t="shared" si="206"/>
        <v>4.8135349172066237E-2</v>
      </c>
      <c r="EV420" s="31">
        <f t="shared" si="207"/>
        <v>4.6331898613103779E-2</v>
      </c>
      <c r="EW420" s="31">
        <f t="shared" si="208"/>
        <v>4.4271137026239069E-2</v>
      </c>
      <c r="EX420" s="31">
        <f t="shared" si="209"/>
        <v>4.7529525186791995E-2</v>
      </c>
      <c r="EY420" s="31">
        <f t="shared" si="210"/>
        <v>4.5096085409252668E-2</v>
      </c>
      <c r="EZ420" s="31">
        <f t="shared" si="211"/>
        <v>4.7965609106321146E-2</v>
      </c>
      <c r="FA420" s="31">
        <f t="shared" si="212"/>
        <v>4.4466795928259813E-2</v>
      </c>
      <c r="FB420" s="50">
        <f t="shared" si="213"/>
        <v>4.6732292917166865E-2</v>
      </c>
      <c r="FC420" s="50">
        <f t="shared" si="214"/>
        <v>4.2781362007168457E-2</v>
      </c>
      <c r="FD420" s="50">
        <f t="shared" si="215"/>
        <v>4.2301606329417409E-2</v>
      </c>
    </row>
    <row r="421" spans="1:160" ht="15" x14ac:dyDescent="0.2">
      <c r="A421" s="17" t="s">
        <v>13</v>
      </c>
      <c r="B421" s="19">
        <v>5516</v>
      </c>
      <c r="C421" s="19">
        <v>5568</v>
      </c>
      <c r="D421" s="19">
        <v>5631</v>
      </c>
      <c r="E421" s="19">
        <v>5542</v>
      </c>
      <c r="F421" s="19">
        <v>5444</v>
      </c>
      <c r="G421" s="19">
        <v>5612</v>
      </c>
      <c r="H421" s="19">
        <v>5676</v>
      </c>
      <c r="I421" s="19">
        <v>6257</v>
      </c>
      <c r="J421" s="19">
        <v>6368</v>
      </c>
      <c r="K421" s="19">
        <v>6264</v>
      </c>
      <c r="L421" s="19">
        <v>6071</v>
      </c>
      <c r="M421" s="19">
        <v>5853</v>
      </c>
      <c r="N421" s="19">
        <v>5731</v>
      </c>
      <c r="O421" s="19">
        <v>5721</v>
      </c>
      <c r="P421" s="19">
        <v>5752</v>
      </c>
      <c r="Q421" s="19">
        <v>5607</v>
      </c>
      <c r="R421" s="19">
        <v>5465</v>
      </c>
      <c r="S421" s="19">
        <v>5346</v>
      </c>
      <c r="T421" s="19">
        <v>5407</v>
      </c>
      <c r="U421" s="19">
        <v>5869</v>
      </c>
      <c r="V421" s="19">
        <v>5911</v>
      </c>
      <c r="W421" s="19">
        <v>5672</v>
      </c>
      <c r="X421" s="19">
        <v>5244</v>
      </c>
      <c r="Y421" s="19">
        <v>4962</v>
      </c>
      <c r="Z421" s="19">
        <v>4777</v>
      </c>
      <c r="AA421" s="19">
        <v>4876</v>
      </c>
      <c r="AB421" s="19">
        <v>4784</v>
      </c>
      <c r="AC421" s="19">
        <v>4709</v>
      </c>
      <c r="AD421" s="19">
        <v>4629</v>
      </c>
      <c r="AE421" s="19">
        <v>4586</v>
      </c>
      <c r="AF421" s="19">
        <v>4585</v>
      </c>
      <c r="AG421" s="19">
        <v>5009</v>
      </c>
      <c r="AH421" s="19">
        <v>5115</v>
      </c>
      <c r="AI421" s="19">
        <v>5006</v>
      </c>
      <c r="AJ421" s="19">
        <v>4972</v>
      </c>
      <c r="AK421" s="19">
        <v>4838</v>
      </c>
      <c r="AL421" s="19">
        <v>4788</v>
      </c>
      <c r="AM421" s="19">
        <v>4996</v>
      </c>
      <c r="AN421" s="19">
        <v>5217</v>
      </c>
      <c r="AO421" s="19">
        <v>5286</v>
      </c>
      <c r="AP421" s="19">
        <v>5399</v>
      </c>
      <c r="AQ421" s="19">
        <v>5902</v>
      </c>
      <c r="AR421" s="19">
        <v>6370</v>
      </c>
      <c r="AS421" s="19">
        <v>7369</v>
      </c>
      <c r="AT421" s="19">
        <v>8135</v>
      </c>
      <c r="AU421" s="19">
        <v>8196</v>
      </c>
      <c r="AV421" s="19">
        <v>8086</v>
      </c>
      <c r="AW421" s="19">
        <v>7960</v>
      </c>
      <c r="AX421" s="19">
        <v>7836</v>
      </c>
      <c r="AY421" s="19">
        <v>7944</v>
      </c>
      <c r="AZ421" s="19">
        <v>8167</v>
      </c>
      <c r="BA421" s="19">
        <v>8048</v>
      </c>
      <c r="BB421" s="19">
        <v>7995</v>
      </c>
      <c r="BC421" s="19">
        <v>8013</v>
      </c>
      <c r="BD421" s="19">
        <v>8011</v>
      </c>
      <c r="BE421" s="19">
        <v>8786</v>
      </c>
      <c r="BF421" s="19">
        <v>8791</v>
      </c>
      <c r="BG421" s="19">
        <v>8452</v>
      </c>
      <c r="BH421" s="19">
        <v>8216</v>
      </c>
      <c r="BI421" s="19">
        <v>7901</v>
      </c>
      <c r="BJ421" s="19">
        <v>7572</v>
      </c>
      <c r="BK421" s="19">
        <v>7639</v>
      </c>
      <c r="BL421" s="19">
        <v>7803</v>
      </c>
      <c r="BM421" s="19">
        <v>7595</v>
      </c>
      <c r="BN421" s="19">
        <v>7525</v>
      </c>
      <c r="BO421" s="19">
        <v>7485</v>
      </c>
      <c r="BP421" s="19">
        <v>7617</v>
      </c>
      <c r="BQ421" s="19">
        <v>8367</v>
      </c>
      <c r="BR421" s="19">
        <v>8730</v>
      </c>
      <c r="BS421" s="19">
        <v>8732</v>
      </c>
      <c r="BT421" s="19">
        <v>8573</v>
      </c>
      <c r="BU421" s="19">
        <v>8469</v>
      </c>
      <c r="BV421" s="19">
        <v>8188</v>
      </c>
      <c r="BW421" s="19">
        <v>8496</v>
      </c>
      <c r="BX421" s="19">
        <v>8729</v>
      </c>
      <c r="BY421" s="19">
        <v>8829</v>
      </c>
      <c r="BZ421" s="19">
        <v>8743</v>
      </c>
      <c r="CA421" s="19">
        <v>8728</v>
      </c>
      <c r="CB421" s="19">
        <v>8823</v>
      </c>
      <c r="CC421" s="19">
        <v>9615</v>
      </c>
      <c r="CD421" s="19">
        <v>9853</v>
      </c>
      <c r="CE421" s="19">
        <v>9772</v>
      </c>
      <c r="CF421" s="19">
        <v>9438</v>
      </c>
      <c r="CG421" s="19">
        <v>9122</v>
      </c>
      <c r="CH421" s="49">
        <v>8779</v>
      </c>
      <c r="CI421" s="49">
        <v>8948</v>
      </c>
      <c r="CJ421" s="49">
        <v>8800</v>
      </c>
      <c r="CK421" s="49">
        <v>8710</v>
      </c>
      <c r="CL421" s="49">
        <v>8675</v>
      </c>
      <c r="CM421" s="49">
        <v>8531</v>
      </c>
      <c r="CN421" s="49">
        <v>8438</v>
      </c>
      <c r="CV421" s="17" t="s">
        <v>13</v>
      </c>
      <c r="CW421" s="17" t="s">
        <v>13</v>
      </c>
      <c r="CX421" s="49">
        <v>241300</v>
      </c>
      <c r="CY421" s="49">
        <v>239300</v>
      </c>
      <c r="CZ421" s="49">
        <v>237600</v>
      </c>
      <c r="DA421" s="49">
        <v>239700</v>
      </c>
      <c r="DB421" s="49">
        <v>240000</v>
      </c>
      <c r="DC421" s="49">
        <v>241000</v>
      </c>
      <c r="DD421" s="49">
        <v>240600</v>
      </c>
      <c r="DE421" s="49">
        <v>238800</v>
      </c>
      <c r="DF421" s="49">
        <v>242000</v>
      </c>
      <c r="DG421" s="49">
        <v>244900</v>
      </c>
      <c r="DH421" s="49">
        <v>246400</v>
      </c>
      <c r="DI421" s="49">
        <v>240800</v>
      </c>
      <c r="DJ421" s="49">
        <v>242100</v>
      </c>
      <c r="DK421" s="49">
        <v>242200</v>
      </c>
      <c r="DL421" s="49">
        <v>241800</v>
      </c>
      <c r="DM421" s="49">
        <v>243100</v>
      </c>
      <c r="DN421" s="49">
        <v>240900</v>
      </c>
      <c r="DO421" s="49">
        <v>237700</v>
      </c>
      <c r="DP421" s="49">
        <v>236600</v>
      </c>
      <c r="DQ421" s="49">
        <v>241100</v>
      </c>
      <c r="DR421" s="49">
        <v>236500</v>
      </c>
      <c r="DS421" s="49">
        <v>241900</v>
      </c>
      <c r="DT421" s="49">
        <v>240400</v>
      </c>
      <c r="DU421" s="49">
        <v>237600</v>
      </c>
      <c r="DV421" s="49">
        <v>240500</v>
      </c>
      <c r="DW421" s="49">
        <v>241900</v>
      </c>
      <c r="DX421" s="49">
        <v>241300</v>
      </c>
      <c r="DY421" s="49"/>
      <c r="DZ421" s="49"/>
      <c r="EA421" s="49"/>
      <c r="EB421" s="49"/>
      <c r="EC421" s="19"/>
      <c r="ED421" s="31">
        <f t="shared" si="189"/>
        <v>2.5959386655615417E-2</v>
      </c>
      <c r="EE421" s="31">
        <f t="shared" si="190"/>
        <v>2.3949017969076471E-2</v>
      </c>
      <c r="EF421" s="31">
        <f t="shared" si="191"/>
        <v>2.3598484848484848E-2</v>
      </c>
      <c r="EG421" s="31">
        <f t="shared" si="192"/>
        <v>2.2557363370880268E-2</v>
      </c>
      <c r="EH421" s="31">
        <f t="shared" si="193"/>
        <v>2.3633333333333333E-2</v>
      </c>
      <c r="EI421" s="31">
        <f t="shared" si="194"/>
        <v>1.9821576763485477E-2</v>
      </c>
      <c r="EJ421" s="31">
        <f t="shared" si="195"/>
        <v>1.957190357439734E-2</v>
      </c>
      <c r="EK421" s="31">
        <f t="shared" si="196"/>
        <v>1.9200167504187605E-2</v>
      </c>
      <c r="EL421" s="31">
        <f t="shared" si="197"/>
        <v>2.0685950413223141E-2</v>
      </c>
      <c r="EM421" s="31">
        <f t="shared" si="198"/>
        <v>1.9550837076357696E-2</v>
      </c>
      <c r="EN421" s="31">
        <f t="shared" si="199"/>
        <v>2.1452922077922078E-2</v>
      </c>
      <c r="EO421" s="31">
        <f t="shared" si="200"/>
        <v>2.6453488372093024E-2</v>
      </c>
      <c r="EP421" s="31">
        <f t="shared" si="201"/>
        <v>3.3853779429987609E-2</v>
      </c>
      <c r="EQ421" s="31">
        <f t="shared" si="202"/>
        <v>3.235342691990091E-2</v>
      </c>
      <c r="ER421" s="31">
        <f t="shared" si="203"/>
        <v>3.3283705541770056E-2</v>
      </c>
      <c r="ES421" s="31">
        <f t="shared" si="204"/>
        <v>3.2953517071164132E-2</v>
      </c>
      <c r="ET421" s="31">
        <f t="shared" si="205"/>
        <v>3.5085097550850979E-2</v>
      </c>
      <c r="EU421" s="31">
        <f t="shared" si="206"/>
        <v>3.1855279764408918E-2</v>
      </c>
      <c r="EV421" s="31">
        <f t="shared" si="207"/>
        <v>3.2100591715976332E-2</v>
      </c>
      <c r="EW421" s="31">
        <f t="shared" si="208"/>
        <v>3.1592700124429697E-2</v>
      </c>
      <c r="EX421" s="31">
        <f t="shared" si="209"/>
        <v>3.6921775898520082E-2</v>
      </c>
      <c r="EY421" s="31">
        <f t="shared" si="210"/>
        <v>3.3848697809011986E-2</v>
      </c>
      <c r="EZ421" s="31">
        <f t="shared" si="211"/>
        <v>3.6726289517470881E-2</v>
      </c>
      <c r="FA421" s="31">
        <f t="shared" si="212"/>
        <v>3.7133838383838387E-2</v>
      </c>
      <c r="FB421" s="50">
        <f t="shared" si="213"/>
        <v>4.0632016632016633E-2</v>
      </c>
      <c r="FC421" s="50">
        <f t="shared" si="214"/>
        <v>3.6291856138900375E-2</v>
      </c>
      <c r="FD421" s="50">
        <f t="shared" si="215"/>
        <v>3.6096145876502277E-2</v>
      </c>
    </row>
    <row r="422" spans="1:160" ht="15" x14ac:dyDescent="0.2">
      <c r="A422" s="17" t="s">
        <v>29</v>
      </c>
      <c r="B422" s="19">
        <v>26605</v>
      </c>
      <c r="C422" s="19">
        <v>27060</v>
      </c>
      <c r="D422" s="19">
        <v>27264</v>
      </c>
      <c r="E422" s="19">
        <v>27008</v>
      </c>
      <c r="F422" s="19">
        <v>26798</v>
      </c>
      <c r="G422" s="19">
        <v>27547</v>
      </c>
      <c r="H422" s="19">
        <v>28325</v>
      </c>
      <c r="I422" s="19">
        <v>30441</v>
      </c>
      <c r="J422" s="19">
        <v>31999</v>
      </c>
      <c r="K422" s="19">
        <v>32396</v>
      </c>
      <c r="L422" s="19">
        <v>32380</v>
      </c>
      <c r="M422" s="19">
        <v>31832</v>
      </c>
      <c r="N422" s="19">
        <v>31547</v>
      </c>
      <c r="O422" s="19">
        <v>31757</v>
      </c>
      <c r="P422" s="19">
        <v>32288</v>
      </c>
      <c r="Q422" s="19">
        <v>31893</v>
      </c>
      <c r="R422" s="19">
        <v>30968</v>
      </c>
      <c r="S422" s="19">
        <v>30381</v>
      </c>
      <c r="T422" s="19">
        <v>30170</v>
      </c>
      <c r="U422" s="19">
        <v>32025</v>
      </c>
      <c r="V422" s="19">
        <v>32636</v>
      </c>
      <c r="W422" s="19">
        <v>32337</v>
      </c>
      <c r="X422" s="19">
        <v>30817</v>
      </c>
      <c r="Y422" s="19">
        <v>29705</v>
      </c>
      <c r="Z422" s="19">
        <v>28381</v>
      </c>
      <c r="AA422" s="19">
        <v>28612</v>
      </c>
      <c r="AB422" s="19">
        <v>28197</v>
      </c>
      <c r="AC422" s="19">
        <v>27222</v>
      </c>
      <c r="AD422" s="19">
        <v>26235</v>
      </c>
      <c r="AE422" s="19">
        <v>25455</v>
      </c>
      <c r="AF422" s="19">
        <v>25660</v>
      </c>
      <c r="AG422" s="19">
        <v>27123</v>
      </c>
      <c r="AH422" s="19">
        <v>27823</v>
      </c>
      <c r="AI422" s="19">
        <v>27658</v>
      </c>
      <c r="AJ422" s="19">
        <v>27988</v>
      </c>
      <c r="AK422" s="19">
        <v>27858</v>
      </c>
      <c r="AL422" s="19">
        <v>27791</v>
      </c>
      <c r="AM422" s="19">
        <v>29089</v>
      </c>
      <c r="AN422" s="19">
        <v>31072</v>
      </c>
      <c r="AO422" s="19">
        <v>32080</v>
      </c>
      <c r="AP422" s="19">
        <v>32702</v>
      </c>
      <c r="AQ422" s="19">
        <v>35886</v>
      </c>
      <c r="AR422" s="19">
        <v>39546</v>
      </c>
      <c r="AS422" s="19">
        <v>44124</v>
      </c>
      <c r="AT422" s="19">
        <v>50711</v>
      </c>
      <c r="AU422" s="19">
        <v>52740</v>
      </c>
      <c r="AV422" s="19">
        <v>53992</v>
      </c>
      <c r="AW422" s="19">
        <v>53884</v>
      </c>
      <c r="AX422" s="19">
        <v>52703</v>
      </c>
      <c r="AY422" s="19">
        <v>53090</v>
      </c>
      <c r="AZ422" s="19">
        <v>53804</v>
      </c>
      <c r="BA422" s="19">
        <v>53867</v>
      </c>
      <c r="BB422" s="19">
        <v>53824</v>
      </c>
      <c r="BC422" s="19">
        <v>53453</v>
      </c>
      <c r="BD422" s="19">
        <v>53831</v>
      </c>
      <c r="BE422" s="19">
        <v>56103</v>
      </c>
      <c r="BF422" s="19">
        <v>56530</v>
      </c>
      <c r="BG422" s="19">
        <v>55126</v>
      </c>
      <c r="BH422" s="19">
        <v>53548</v>
      </c>
      <c r="BI422" s="19">
        <v>50717</v>
      </c>
      <c r="BJ422" s="19">
        <v>48219</v>
      </c>
      <c r="BK422" s="19">
        <v>47815</v>
      </c>
      <c r="BL422" s="19">
        <v>48243</v>
      </c>
      <c r="BM422" s="19">
        <v>47902</v>
      </c>
      <c r="BN422" s="19">
        <v>46978</v>
      </c>
      <c r="BO422" s="19">
        <v>46423</v>
      </c>
      <c r="BP422" s="19">
        <v>47551</v>
      </c>
      <c r="BQ422" s="19">
        <v>50004</v>
      </c>
      <c r="BR422" s="19">
        <v>51054</v>
      </c>
      <c r="BS422" s="19">
        <v>51718</v>
      </c>
      <c r="BT422" s="19">
        <v>52404</v>
      </c>
      <c r="BU422" s="19">
        <v>51841</v>
      </c>
      <c r="BV422" s="19">
        <v>51695</v>
      </c>
      <c r="BW422" s="19">
        <v>53380</v>
      </c>
      <c r="BX422" s="19">
        <v>54525</v>
      </c>
      <c r="BY422" s="19">
        <v>54709</v>
      </c>
      <c r="BZ422" s="19">
        <v>53708</v>
      </c>
      <c r="CA422" s="19">
        <v>54032</v>
      </c>
      <c r="CB422" s="19">
        <v>54610</v>
      </c>
      <c r="CC422" s="19">
        <v>58077</v>
      </c>
      <c r="CD422" s="19">
        <v>59591</v>
      </c>
      <c r="CE422" s="19">
        <v>59179</v>
      </c>
      <c r="CF422" s="19">
        <v>57738</v>
      </c>
      <c r="CG422" s="19">
        <v>56581</v>
      </c>
      <c r="CH422" s="49">
        <v>54809</v>
      </c>
      <c r="CI422" s="49">
        <v>54918</v>
      </c>
      <c r="CJ422" s="49">
        <v>54858</v>
      </c>
      <c r="CK422" s="49">
        <v>53982</v>
      </c>
      <c r="CL422" s="49">
        <v>52840</v>
      </c>
      <c r="CM422" s="49">
        <v>52322</v>
      </c>
      <c r="CN422" s="49">
        <v>51559</v>
      </c>
      <c r="CV422" s="17" t="s">
        <v>29</v>
      </c>
      <c r="CW422" s="17" t="s">
        <v>29</v>
      </c>
      <c r="CX422" s="49">
        <v>1014200</v>
      </c>
      <c r="CY422" s="49">
        <v>1016300</v>
      </c>
      <c r="CZ422" s="49">
        <v>1014900</v>
      </c>
      <c r="DA422" s="49">
        <v>1013900</v>
      </c>
      <c r="DB422" s="49">
        <v>1018700</v>
      </c>
      <c r="DC422" s="49">
        <v>1019600</v>
      </c>
      <c r="DD422" s="49">
        <v>1019700</v>
      </c>
      <c r="DE422" s="49">
        <v>1011400</v>
      </c>
      <c r="DF422" s="49">
        <v>1009700</v>
      </c>
      <c r="DG422" s="49">
        <v>1023400</v>
      </c>
      <c r="DH422" s="49">
        <v>1030900</v>
      </c>
      <c r="DI422" s="49">
        <v>1037000</v>
      </c>
      <c r="DJ422" s="49">
        <v>1038700</v>
      </c>
      <c r="DK422" s="49">
        <v>1044500</v>
      </c>
      <c r="DL422" s="49">
        <v>1039600</v>
      </c>
      <c r="DM422" s="49">
        <v>1037300</v>
      </c>
      <c r="DN422" s="49">
        <v>1034700</v>
      </c>
      <c r="DO422" s="49">
        <v>1031200</v>
      </c>
      <c r="DP422" s="49">
        <v>1028800</v>
      </c>
      <c r="DQ422" s="49">
        <v>1026900</v>
      </c>
      <c r="DR422" s="49">
        <v>1020800</v>
      </c>
      <c r="DS422" s="49">
        <v>1024200</v>
      </c>
      <c r="DT422" s="49">
        <v>1025300</v>
      </c>
      <c r="DU422" s="49">
        <v>1034800</v>
      </c>
      <c r="DV422" s="49">
        <v>1039100</v>
      </c>
      <c r="DW422" s="49">
        <v>1042300</v>
      </c>
      <c r="DX422" s="49">
        <v>1050400</v>
      </c>
      <c r="DY422" s="49"/>
      <c r="DZ422" s="49"/>
      <c r="EA422" s="49"/>
      <c r="EB422" s="49"/>
      <c r="EC422" s="19"/>
      <c r="ED422" s="31">
        <f t="shared" si="189"/>
        <v>3.1942417669098798E-2</v>
      </c>
      <c r="EE422" s="31">
        <f t="shared" si="190"/>
        <v>3.1041031191577289E-2</v>
      </c>
      <c r="EF422" s="31">
        <f t="shared" si="191"/>
        <v>3.1424770913390479E-2</v>
      </c>
      <c r="EG422" s="31">
        <f t="shared" si="192"/>
        <v>2.9756386231383766E-2</v>
      </c>
      <c r="EH422" s="31">
        <f t="shared" si="193"/>
        <v>3.1743398449003632E-2</v>
      </c>
      <c r="EI422" s="31">
        <f t="shared" si="194"/>
        <v>2.7835425657120438E-2</v>
      </c>
      <c r="EJ422" s="31">
        <f t="shared" si="195"/>
        <v>2.66960870844366E-2</v>
      </c>
      <c r="EK422" s="31">
        <f t="shared" si="196"/>
        <v>2.5370773185683211E-2</v>
      </c>
      <c r="EL422" s="31">
        <f t="shared" si="197"/>
        <v>2.7392294741012183E-2</v>
      </c>
      <c r="EM422" s="31">
        <f t="shared" si="198"/>
        <v>2.7155559898377955E-2</v>
      </c>
      <c r="EN422" s="31">
        <f t="shared" si="199"/>
        <v>3.1118440197885344E-2</v>
      </c>
      <c r="EO422" s="31">
        <f t="shared" si="200"/>
        <v>3.8135004821600774E-2</v>
      </c>
      <c r="EP422" s="31">
        <f t="shared" si="201"/>
        <v>5.0775007220564168E-2</v>
      </c>
      <c r="EQ422" s="31">
        <f t="shared" si="202"/>
        <v>5.04576352321685E-2</v>
      </c>
      <c r="ER422" s="31">
        <f t="shared" si="203"/>
        <v>5.1815121200461715E-2</v>
      </c>
      <c r="ES422" s="31">
        <f t="shared" si="204"/>
        <v>5.1895305119059099E-2</v>
      </c>
      <c r="ET422" s="31">
        <f t="shared" si="205"/>
        <v>5.3277278438194645E-2</v>
      </c>
      <c r="EU422" s="31">
        <f t="shared" si="206"/>
        <v>4.6760085337470905E-2</v>
      </c>
      <c r="EV422" s="31">
        <f t="shared" si="207"/>
        <v>4.6561041990668739E-2</v>
      </c>
      <c r="EW422" s="31">
        <f t="shared" si="208"/>
        <v>4.6305385139740966E-2</v>
      </c>
      <c r="EX422" s="31">
        <f t="shared" si="209"/>
        <v>5.0664184952978059E-2</v>
      </c>
      <c r="EY422" s="31">
        <f t="shared" si="210"/>
        <v>5.0473540324155436E-2</v>
      </c>
      <c r="EZ422" s="31">
        <f t="shared" si="211"/>
        <v>5.3359016873110308E-2</v>
      </c>
      <c r="FA422" s="31">
        <f t="shared" si="212"/>
        <v>5.2773482798608426E-2</v>
      </c>
      <c r="FB422" s="50">
        <f t="shared" si="213"/>
        <v>5.6952170147242805E-2</v>
      </c>
      <c r="FC422" s="50">
        <f t="shared" si="214"/>
        <v>5.2584668521538903E-2</v>
      </c>
      <c r="FD422" s="50">
        <f t="shared" si="215"/>
        <v>5.1391850723533888E-2</v>
      </c>
    </row>
    <row r="423" spans="1:160" ht="15" x14ac:dyDescent="0.2">
      <c r="A423" s="17" t="s">
        <v>30</v>
      </c>
      <c r="B423" s="19">
        <v>8551</v>
      </c>
      <c r="C423" s="19">
        <v>8707</v>
      </c>
      <c r="D423" s="19">
        <v>8609</v>
      </c>
      <c r="E423" s="19">
        <v>8760</v>
      </c>
      <c r="F423" s="19">
        <v>8807</v>
      </c>
      <c r="G423" s="19">
        <v>8960</v>
      </c>
      <c r="H423" s="19">
        <v>9193</v>
      </c>
      <c r="I423" s="19">
        <v>9878</v>
      </c>
      <c r="J423" s="19">
        <v>10175</v>
      </c>
      <c r="K423" s="19">
        <v>10173</v>
      </c>
      <c r="L423" s="19">
        <v>9827</v>
      </c>
      <c r="M423" s="19">
        <v>9459</v>
      </c>
      <c r="N423" s="19">
        <v>9270</v>
      </c>
      <c r="O423" s="19">
        <v>9883</v>
      </c>
      <c r="P423" s="19">
        <v>9408</v>
      </c>
      <c r="Q423" s="19">
        <v>9813</v>
      </c>
      <c r="R423" s="19">
        <v>9590</v>
      </c>
      <c r="S423" s="19">
        <v>9248</v>
      </c>
      <c r="T423" s="19">
        <v>9051</v>
      </c>
      <c r="U423" s="19">
        <v>9532</v>
      </c>
      <c r="V423" s="19">
        <v>9644</v>
      </c>
      <c r="W423" s="19">
        <v>9473</v>
      </c>
      <c r="X423" s="19">
        <v>9175</v>
      </c>
      <c r="Y423" s="19">
        <v>8856</v>
      </c>
      <c r="Z423" s="19">
        <v>8515</v>
      </c>
      <c r="AA423" s="19">
        <v>8307</v>
      </c>
      <c r="AB423" s="19">
        <v>8269</v>
      </c>
      <c r="AC423" s="19">
        <v>7649</v>
      </c>
      <c r="AD423" s="19">
        <v>7449</v>
      </c>
      <c r="AE423" s="19">
        <v>7236</v>
      </c>
      <c r="AF423" s="19">
        <v>7060</v>
      </c>
      <c r="AG423" s="19">
        <v>7645</v>
      </c>
      <c r="AH423" s="19">
        <v>7967</v>
      </c>
      <c r="AI423" s="19">
        <v>7630</v>
      </c>
      <c r="AJ423" s="19">
        <v>8038</v>
      </c>
      <c r="AK423" s="19">
        <v>7968</v>
      </c>
      <c r="AL423" s="19">
        <v>8388</v>
      </c>
      <c r="AM423" s="19">
        <v>8827</v>
      </c>
      <c r="AN423" s="19">
        <v>9593</v>
      </c>
      <c r="AO423" s="19">
        <v>9993</v>
      </c>
      <c r="AP423" s="19">
        <v>10467</v>
      </c>
      <c r="AQ423" s="19">
        <v>12013</v>
      </c>
      <c r="AR423" s="19">
        <v>13116</v>
      </c>
      <c r="AS423" s="19">
        <v>15174</v>
      </c>
      <c r="AT423" s="19">
        <v>19143</v>
      </c>
      <c r="AU423" s="19">
        <v>20393</v>
      </c>
      <c r="AV423" s="19">
        <v>20753</v>
      </c>
      <c r="AW423" s="19">
        <v>21048</v>
      </c>
      <c r="AX423" s="19">
        <v>21232</v>
      </c>
      <c r="AY423" s="19">
        <v>21384</v>
      </c>
      <c r="AZ423" s="19">
        <v>21873</v>
      </c>
      <c r="BA423" s="19">
        <v>21609</v>
      </c>
      <c r="BB423" s="19">
        <v>21555</v>
      </c>
      <c r="BC423" s="19">
        <v>21690</v>
      </c>
      <c r="BD423" s="19">
        <v>21322</v>
      </c>
      <c r="BE423" s="19">
        <v>22896</v>
      </c>
      <c r="BF423" s="19">
        <v>22767</v>
      </c>
      <c r="BG423" s="19">
        <v>21730</v>
      </c>
      <c r="BH423" s="19">
        <v>20674</v>
      </c>
      <c r="BI423" s="19">
        <v>19455</v>
      </c>
      <c r="BJ423" s="19">
        <v>17986</v>
      </c>
      <c r="BK423" s="19">
        <v>17536</v>
      </c>
      <c r="BL423" s="19">
        <v>17750</v>
      </c>
      <c r="BM423" s="19">
        <v>17530</v>
      </c>
      <c r="BN423" s="19">
        <v>17121</v>
      </c>
      <c r="BO423" s="19">
        <v>17047</v>
      </c>
      <c r="BP423" s="19">
        <v>17044</v>
      </c>
      <c r="BQ423" s="19">
        <v>18083</v>
      </c>
      <c r="BR423" s="19">
        <v>18733</v>
      </c>
      <c r="BS423" s="19">
        <v>18212</v>
      </c>
      <c r="BT423" s="19">
        <v>18042</v>
      </c>
      <c r="BU423" s="19">
        <v>18030</v>
      </c>
      <c r="BV423" s="19">
        <v>17448</v>
      </c>
      <c r="BW423" s="19">
        <v>17620</v>
      </c>
      <c r="BX423" s="19">
        <v>18124</v>
      </c>
      <c r="BY423" s="19">
        <v>18187</v>
      </c>
      <c r="BZ423" s="19">
        <v>18055</v>
      </c>
      <c r="CA423" s="19">
        <v>17483</v>
      </c>
      <c r="CB423" s="19">
        <v>17471</v>
      </c>
      <c r="CC423" s="19">
        <v>18417</v>
      </c>
      <c r="CD423" s="19">
        <v>19009</v>
      </c>
      <c r="CE423" s="19">
        <v>19130</v>
      </c>
      <c r="CF423" s="19">
        <v>17721</v>
      </c>
      <c r="CG423" s="19">
        <v>17579</v>
      </c>
      <c r="CH423" s="49">
        <v>17305</v>
      </c>
      <c r="CI423" s="49">
        <v>16873</v>
      </c>
      <c r="CJ423" s="49">
        <v>16844</v>
      </c>
      <c r="CK423" s="49">
        <v>16856</v>
      </c>
      <c r="CL423" s="49">
        <v>16865</v>
      </c>
      <c r="CM423" s="49">
        <v>16580</v>
      </c>
      <c r="CN423" s="49">
        <v>16427</v>
      </c>
      <c r="CV423" s="17" t="s">
        <v>30</v>
      </c>
      <c r="CW423" s="17" t="s">
        <v>30</v>
      </c>
      <c r="CX423" s="49">
        <v>812800</v>
      </c>
      <c r="CY423" s="49">
        <v>817400</v>
      </c>
      <c r="CZ423" s="49">
        <v>820800</v>
      </c>
      <c r="DA423" s="49">
        <v>824000</v>
      </c>
      <c r="DB423" s="49">
        <v>823000</v>
      </c>
      <c r="DC423" s="49">
        <v>820100</v>
      </c>
      <c r="DD423" s="49">
        <v>818800</v>
      </c>
      <c r="DE423" s="49">
        <v>819200</v>
      </c>
      <c r="DF423" s="49">
        <v>819600</v>
      </c>
      <c r="DG423" s="49">
        <v>816700</v>
      </c>
      <c r="DH423" s="49">
        <v>811100</v>
      </c>
      <c r="DI423" s="49">
        <v>812600</v>
      </c>
      <c r="DJ423" s="49">
        <v>815100</v>
      </c>
      <c r="DK423" s="49">
        <v>809400</v>
      </c>
      <c r="DL423" s="49">
        <v>807100</v>
      </c>
      <c r="DM423" s="49">
        <v>809700</v>
      </c>
      <c r="DN423" s="49">
        <v>810900</v>
      </c>
      <c r="DO423" s="49">
        <v>809200</v>
      </c>
      <c r="DP423" s="49">
        <v>809000</v>
      </c>
      <c r="DQ423" s="49">
        <v>811100</v>
      </c>
      <c r="DR423" s="49">
        <v>811900</v>
      </c>
      <c r="DS423" s="49">
        <v>818300</v>
      </c>
      <c r="DT423" s="49">
        <v>825000</v>
      </c>
      <c r="DU423" s="49">
        <v>818400</v>
      </c>
      <c r="DV423" s="49">
        <v>825100</v>
      </c>
      <c r="DW423" s="49">
        <v>823200</v>
      </c>
      <c r="DX423" s="49">
        <v>824100</v>
      </c>
      <c r="DY423" s="49"/>
      <c r="DZ423" s="49"/>
      <c r="EA423" s="49"/>
      <c r="EB423" s="49"/>
      <c r="EC423" s="19"/>
      <c r="ED423" s="31">
        <f t="shared" si="189"/>
        <v>1.2515994094488189E-2</v>
      </c>
      <c r="EE423" s="31">
        <f t="shared" si="190"/>
        <v>1.1340836799608515E-2</v>
      </c>
      <c r="EF423" s="31">
        <f t="shared" si="191"/>
        <v>1.1955409356725146E-2</v>
      </c>
      <c r="EG423" s="31">
        <f t="shared" si="192"/>
        <v>1.0984223300970875E-2</v>
      </c>
      <c r="EH423" s="31">
        <f t="shared" si="193"/>
        <v>1.1510328068043743E-2</v>
      </c>
      <c r="EI423" s="31">
        <f t="shared" si="194"/>
        <v>1.0382880136568712E-2</v>
      </c>
      <c r="EJ423" s="31">
        <f t="shared" si="195"/>
        <v>9.3417195896433811E-3</v>
      </c>
      <c r="EK423" s="31">
        <f t="shared" si="196"/>
        <v>8.6181640624999993E-3</v>
      </c>
      <c r="EL423" s="31">
        <f t="shared" si="197"/>
        <v>9.3094192288921424E-3</v>
      </c>
      <c r="EM423" s="31">
        <f t="shared" si="198"/>
        <v>1.0270601199951022E-2</v>
      </c>
      <c r="EN423" s="31">
        <f t="shared" si="199"/>
        <v>1.2320305757613118E-2</v>
      </c>
      <c r="EO423" s="31">
        <f t="shared" si="200"/>
        <v>1.6140782672901796E-2</v>
      </c>
      <c r="EP423" s="31">
        <f t="shared" si="201"/>
        <v>2.5019016071647651E-2</v>
      </c>
      <c r="EQ423" s="31">
        <f t="shared" si="202"/>
        <v>2.6231776624660242E-2</v>
      </c>
      <c r="ER423" s="31">
        <f t="shared" si="203"/>
        <v>2.6773633998265396E-2</v>
      </c>
      <c r="ES423" s="31">
        <f t="shared" si="204"/>
        <v>2.6333209830801532E-2</v>
      </c>
      <c r="ET423" s="31">
        <f t="shared" si="205"/>
        <v>2.6797385620915031E-2</v>
      </c>
      <c r="EU423" s="31">
        <f t="shared" si="206"/>
        <v>2.222689075630252E-2</v>
      </c>
      <c r="EV423" s="31">
        <f t="shared" si="207"/>
        <v>2.1668726823238567E-2</v>
      </c>
      <c r="EW423" s="31">
        <f t="shared" si="208"/>
        <v>2.1013438540253976E-2</v>
      </c>
      <c r="EX423" s="31">
        <f t="shared" si="209"/>
        <v>2.2431333908116764E-2</v>
      </c>
      <c r="EY423" s="31">
        <f t="shared" si="210"/>
        <v>2.1322253452279116E-2</v>
      </c>
      <c r="EZ423" s="31">
        <f t="shared" si="211"/>
        <v>2.2044848484848487E-2</v>
      </c>
      <c r="FA423" s="31">
        <f t="shared" si="212"/>
        <v>2.1347751710654936E-2</v>
      </c>
      <c r="FB423" s="50">
        <f t="shared" si="213"/>
        <v>2.3185068476548297E-2</v>
      </c>
      <c r="FC423" s="50">
        <f t="shared" si="214"/>
        <v>2.102162293488824E-2</v>
      </c>
      <c r="FD423" s="50">
        <f t="shared" si="215"/>
        <v>2.0453828418881204E-2</v>
      </c>
    </row>
    <row r="424" spans="1:160" ht="15" x14ac:dyDescent="0.2">
      <c r="A424" s="17" t="s">
        <v>31</v>
      </c>
      <c r="B424" s="19">
        <v>43506</v>
      </c>
      <c r="C424" s="19">
        <v>44040</v>
      </c>
      <c r="D424" s="19">
        <v>43428</v>
      </c>
      <c r="E424" s="19">
        <v>43417</v>
      </c>
      <c r="F424" s="19">
        <v>42668</v>
      </c>
      <c r="G424" s="19">
        <v>43196</v>
      </c>
      <c r="H424" s="19">
        <v>44073</v>
      </c>
      <c r="I424" s="19">
        <v>45968</v>
      </c>
      <c r="J424" s="19">
        <v>46865</v>
      </c>
      <c r="K424" s="19">
        <v>47835</v>
      </c>
      <c r="L424" s="19">
        <v>48961</v>
      </c>
      <c r="M424" s="19">
        <v>48040</v>
      </c>
      <c r="N424" s="19">
        <v>47053</v>
      </c>
      <c r="O424" s="19">
        <v>47127</v>
      </c>
      <c r="P424" s="19">
        <v>47461</v>
      </c>
      <c r="Q424" s="19">
        <v>47300</v>
      </c>
      <c r="R424" s="19">
        <v>46027</v>
      </c>
      <c r="S424" s="19">
        <v>45734</v>
      </c>
      <c r="T424" s="19">
        <v>45904</v>
      </c>
      <c r="U424" s="19">
        <v>47752</v>
      </c>
      <c r="V424" s="19">
        <v>48090</v>
      </c>
      <c r="W424" s="19">
        <v>47281</v>
      </c>
      <c r="X424" s="19">
        <v>45630</v>
      </c>
      <c r="Y424" s="19">
        <v>44714</v>
      </c>
      <c r="Z424" s="19">
        <v>43864</v>
      </c>
      <c r="AA424" s="19">
        <v>43613</v>
      </c>
      <c r="AB424" s="19">
        <v>44276</v>
      </c>
      <c r="AC424" s="19">
        <v>43795</v>
      </c>
      <c r="AD424" s="19">
        <v>42956</v>
      </c>
      <c r="AE424" s="19">
        <v>41394</v>
      </c>
      <c r="AF424" s="19">
        <v>41289</v>
      </c>
      <c r="AG424" s="19">
        <v>41970</v>
      </c>
      <c r="AH424" s="19">
        <v>43061</v>
      </c>
      <c r="AI424" s="19">
        <v>42843</v>
      </c>
      <c r="AJ424" s="19">
        <v>42423</v>
      </c>
      <c r="AK424" s="19">
        <v>42529</v>
      </c>
      <c r="AL424" s="19">
        <v>43201</v>
      </c>
      <c r="AM424" s="19">
        <v>44600</v>
      </c>
      <c r="AN424" s="19">
        <v>47253</v>
      </c>
      <c r="AO424" s="19">
        <v>48044</v>
      </c>
      <c r="AP424" s="19">
        <v>48224</v>
      </c>
      <c r="AQ424" s="19">
        <v>51872</v>
      </c>
      <c r="AR424" s="19">
        <v>55712</v>
      </c>
      <c r="AS424" s="19">
        <v>60361</v>
      </c>
      <c r="AT424" s="19">
        <v>67779</v>
      </c>
      <c r="AU424" s="19">
        <v>70487</v>
      </c>
      <c r="AV424" s="19">
        <v>71861</v>
      </c>
      <c r="AW424" s="19">
        <v>71497</v>
      </c>
      <c r="AX424" s="19">
        <v>71174</v>
      </c>
      <c r="AY424" s="19">
        <v>72003</v>
      </c>
      <c r="AZ424" s="19">
        <v>73597</v>
      </c>
      <c r="BA424" s="19">
        <v>74418</v>
      </c>
      <c r="BB424" s="19">
        <v>73502</v>
      </c>
      <c r="BC424" s="19">
        <v>72618</v>
      </c>
      <c r="BD424" s="19">
        <v>71942</v>
      </c>
      <c r="BE424" s="19">
        <v>74265</v>
      </c>
      <c r="BF424" s="19">
        <v>74002</v>
      </c>
      <c r="BG424" s="19">
        <v>72467</v>
      </c>
      <c r="BH424" s="19">
        <v>70151</v>
      </c>
      <c r="BI424" s="19">
        <v>67355</v>
      </c>
      <c r="BJ424" s="19">
        <v>64792</v>
      </c>
      <c r="BK424" s="19">
        <v>64433</v>
      </c>
      <c r="BL424" s="19">
        <v>65441</v>
      </c>
      <c r="BM424" s="19">
        <v>64793</v>
      </c>
      <c r="BN424" s="19">
        <v>63329</v>
      </c>
      <c r="BO424" s="19">
        <v>63135</v>
      </c>
      <c r="BP424" s="19">
        <v>62955</v>
      </c>
      <c r="BQ424" s="19">
        <v>65528</v>
      </c>
      <c r="BR424" s="19">
        <v>66113</v>
      </c>
      <c r="BS424" s="19">
        <v>65754</v>
      </c>
      <c r="BT424" s="19">
        <v>65866</v>
      </c>
      <c r="BU424" s="19">
        <v>65481</v>
      </c>
      <c r="BV424" s="19">
        <v>64956</v>
      </c>
      <c r="BW424" s="19">
        <v>67219</v>
      </c>
      <c r="BX424" s="19">
        <v>70043</v>
      </c>
      <c r="BY424" s="19">
        <v>70188</v>
      </c>
      <c r="BZ424" s="19">
        <v>69103</v>
      </c>
      <c r="CA424" s="19">
        <v>68473</v>
      </c>
      <c r="CB424" s="19">
        <v>68793</v>
      </c>
      <c r="CC424" s="19">
        <v>71379</v>
      </c>
      <c r="CD424" s="19">
        <v>71668</v>
      </c>
      <c r="CE424" s="19">
        <v>70709</v>
      </c>
      <c r="CF424" s="19">
        <v>68263</v>
      </c>
      <c r="CG424" s="19">
        <v>67374</v>
      </c>
      <c r="CH424" s="49">
        <v>66422</v>
      </c>
      <c r="CI424" s="49">
        <v>66512</v>
      </c>
      <c r="CJ424" s="49">
        <v>67254</v>
      </c>
      <c r="CK424" s="49">
        <v>67227</v>
      </c>
      <c r="CL424" s="49">
        <v>66089</v>
      </c>
      <c r="CM424" s="49">
        <v>64825</v>
      </c>
      <c r="CN424" s="49">
        <v>63948</v>
      </c>
      <c r="CV424" s="17" t="s">
        <v>31</v>
      </c>
      <c r="CW424" s="17" t="s">
        <v>31</v>
      </c>
      <c r="CX424" s="49">
        <v>848900</v>
      </c>
      <c r="CY424" s="49">
        <v>853600</v>
      </c>
      <c r="CZ424" s="49">
        <v>866100</v>
      </c>
      <c r="DA424" s="49">
        <v>874000</v>
      </c>
      <c r="DB424" s="49">
        <v>874000</v>
      </c>
      <c r="DC424" s="49">
        <v>874300</v>
      </c>
      <c r="DD424" s="49">
        <v>868900</v>
      </c>
      <c r="DE424" s="49">
        <v>865200</v>
      </c>
      <c r="DF424" s="49">
        <v>874400</v>
      </c>
      <c r="DG424" s="49">
        <v>872500</v>
      </c>
      <c r="DH424" s="49">
        <v>868400</v>
      </c>
      <c r="DI424" s="49">
        <v>875400</v>
      </c>
      <c r="DJ424" s="49">
        <v>873700</v>
      </c>
      <c r="DK424" s="49">
        <v>869700</v>
      </c>
      <c r="DL424" s="49">
        <v>877700</v>
      </c>
      <c r="DM424" s="49">
        <v>873300</v>
      </c>
      <c r="DN424" s="49">
        <v>879300</v>
      </c>
      <c r="DO424" s="49">
        <v>887900</v>
      </c>
      <c r="DP424" s="49">
        <v>882900</v>
      </c>
      <c r="DQ424" s="49">
        <v>874600</v>
      </c>
      <c r="DR424" s="49">
        <v>872700</v>
      </c>
      <c r="DS424" s="49">
        <v>857400</v>
      </c>
      <c r="DT424" s="49">
        <v>858900</v>
      </c>
      <c r="DU424" s="49">
        <v>869400</v>
      </c>
      <c r="DV424" s="49">
        <v>859100</v>
      </c>
      <c r="DW424" s="49">
        <v>859800</v>
      </c>
      <c r="DX424" s="49">
        <v>869500</v>
      </c>
      <c r="DY424" s="49"/>
      <c r="DZ424" s="49"/>
      <c r="EA424" s="49"/>
      <c r="EB424" s="49"/>
      <c r="EC424" s="19"/>
      <c r="ED424" s="31">
        <f t="shared" si="189"/>
        <v>5.6349393332548001E-2</v>
      </c>
      <c r="EE424" s="31">
        <f t="shared" si="190"/>
        <v>5.5123008434864104E-2</v>
      </c>
      <c r="EF424" s="31">
        <f t="shared" si="191"/>
        <v>5.4612631335873456E-2</v>
      </c>
      <c r="EG424" s="31">
        <f t="shared" si="192"/>
        <v>5.2521739130434786E-2</v>
      </c>
      <c r="EH424" s="31">
        <f t="shared" si="193"/>
        <v>5.4097254004576656E-2</v>
      </c>
      <c r="EI424" s="31">
        <f t="shared" si="194"/>
        <v>5.0170422051927253E-2</v>
      </c>
      <c r="EJ424" s="31">
        <f t="shared" si="195"/>
        <v>5.0402808148233398E-2</v>
      </c>
      <c r="EK424" s="31">
        <f t="shared" si="196"/>
        <v>4.7721914008321778E-2</v>
      </c>
      <c r="EL424" s="31">
        <f t="shared" si="197"/>
        <v>4.8997026532479414E-2</v>
      </c>
      <c r="EM424" s="31">
        <f t="shared" si="198"/>
        <v>4.9514040114613182E-2</v>
      </c>
      <c r="EN424" s="31">
        <f t="shared" si="199"/>
        <v>5.5324735145094429E-2</v>
      </c>
      <c r="EO424" s="31">
        <f t="shared" si="200"/>
        <v>6.3641763765135945E-2</v>
      </c>
      <c r="EP424" s="31">
        <f t="shared" si="201"/>
        <v>8.0676433558429669E-2</v>
      </c>
      <c r="EQ424" s="31">
        <f t="shared" si="202"/>
        <v>8.1837415200643901E-2</v>
      </c>
      <c r="ER424" s="31">
        <f t="shared" si="203"/>
        <v>8.4787512817591434E-2</v>
      </c>
      <c r="ES424" s="31">
        <f t="shared" si="204"/>
        <v>8.2379480132829502E-2</v>
      </c>
      <c r="ET424" s="31">
        <f t="shared" si="205"/>
        <v>8.2414420561810531E-2</v>
      </c>
      <c r="EU424" s="31">
        <f t="shared" si="206"/>
        <v>7.2972181551976573E-2</v>
      </c>
      <c r="EV424" s="31">
        <f t="shared" si="207"/>
        <v>7.3386566995129687E-2</v>
      </c>
      <c r="EW424" s="31">
        <f t="shared" si="208"/>
        <v>7.1981477246741365E-2</v>
      </c>
      <c r="EX424" s="31">
        <f t="shared" si="209"/>
        <v>7.5345479546235813E-2</v>
      </c>
      <c r="EY424" s="31">
        <f t="shared" si="210"/>
        <v>7.5759272218334506E-2</v>
      </c>
      <c r="EZ424" s="31">
        <f t="shared" si="211"/>
        <v>8.1718477121900099E-2</v>
      </c>
      <c r="FA424" s="31">
        <f t="shared" si="212"/>
        <v>7.9126984126984129E-2</v>
      </c>
      <c r="FB424" s="50">
        <f t="shared" si="213"/>
        <v>8.2305901524851593E-2</v>
      </c>
      <c r="FC424" s="50">
        <f t="shared" si="214"/>
        <v>7.7252849499883688E-2</v>
      </c>
      <c r="FD424" s="50">
        <f t="shared" si="215"/>
        <v>7.731684876365727E-2</v>
      </c>
    </row>
    <row r="425" spans="1:160" ht="15" x14ac:dyDescent="0.2">
      <c r="A425" s="17" t="s">
        <v>32</v>
      </c>
      <c r="B425" s="19">
        <v>11381</v>
      </c>
      <c r="C425" s="19">
        <v>11417</v>
      </c>
      <c r="D425" s="19">
        <v>11414</v>
      </c>
      <c r="E425" s="19">
        <v>11139</v>
      </c>
      <c r="F425" s="19">
        <v>11030</v>
      </c>
      <c r="G425" s="19">
        <v>11272</v>
      </c>
      <c r="H425" s="19">
        <v>11467</v>
      </c>
      <c r="I425" s="19">
        <v>12344</v>
      </c>
      <c r="J425" s="19">
        <v>12863</v>
      </c>
      <c r="K425" s="19">
        <v>13193</v>
      </c>
      <c r="L425" s="19">
        <v>13351</v>
      </c>
      <c r="M425" s="19">
        <v>13338</v>
      </c>
      <c r="N425" s="19">
        <v>13322</v>
      </c>
      <c r="O425" s="19">
        <v>12452</v>
      </c>
      <c r="P425" s="19">
        <v>12328</v>
      </c>
      <c r="Q425" s="19">
        <v>12648</v>
      </c>
      <c r="R425" s="19">
        <v>12848</v>
      </c>
      <c r="S425" s="19">
        <v>12827</v>
      </c>
      <c r="T425" s="19">
        <v>12785</v>
      </c>
      <c r="U425" s="19">
        <v>13566</v>
      </c>
      <c r="V425" s="19">
        <v>13832</v>
      </c>
      <c r="W425" s="19">
        <v>13738</v>
      </c>
      <c r="X425" s="19">
        <v>13466</v>
      </c>
      <c r="Y425" s="19">
        <v>12806</v>
      </c>
      <c r="Z425" s="19">
        <v>12148</v>
      </c>
      <c r="AA425" s="19">
        <v>11866</v>
      </c>
      <c r="AB425" s="19">
        <v>11968</v>
      </c>
      <c r="AC425" s="19">
        <v>11689</v>
      </c>
      <c r="AD425" s="19">
        <v>11224</v>
      </c>
      <c r="AE425" s="19">
        <v>10850</v>
      </c>
      <c r="AF425" s="19">
        <v>10953</v>
      </c>
      <c r="AG425" s="19">
        <v>11842</v>
      </c>
      <c r="AH425" s="19">
        <v>12002</v>
      </c>
      <c r="AI425" s="19">
        <v>12039</v>
      </c>
      <c r="AJ425" s="19">
        <v>11957</v>
      </c>
      <c r="AK425" s="19">
        <v>12073</v>
      </c>
      <c r="AL425" s="19">
        <v>11875</v>
      </c>
      <c r="AM425" s="19">
        <v>12032</v>
      </c>
      <c r="AN425" s="19">
        <v>12964</v>
      </c>
      <c r="AO425" s="19">
        <v>13179</v>
      </c>
      <c r="AP425" s="19">
        <v>13455</v>
      </c>
      <c r="AQ425" s="19">
        <v>15091</v>
      </c>
      <c r="AR425" s="19">
        <v>17050</v>
      </c>
      <c r="AS425" s="19">
        <v>19429</v>
      </c>
      <c r="AT425" s="19">
        <v>23291</v>
      </c>
      <c r="AU425" s="19">
        <v>24714</v>
      </c>
      <c r="AV425" s="19">
        <v>25269</v>
      </c>
      <c r="AW425" s="19">
        <v>25154</v>
      </c>
      <c r="AX425" s="19">
        <v>25059</v>
      </c>
      <c r="AY425" s="19">
        <v>24523</v>
      </c>
      <c r="AZ425" s="19">
        <v>25088</v>
      </c>
      <c r="BA425" s="19">
        <v>24749</v>
      </c>
      <c r="BB425" s="19">
        <v>24409</v>
      </c>
      <c r="BC425" s="19">
        <v>24028</v>
      </c>
      <c r="BD425" s="19">
        <v>24067</v>
      </c>
      <c r="BE425" s="19">
        <v>25258</v>
      </c>
      <c r="BF425" s="19">
        <v>25424</v>
      </c>
      <c r="BG425" s="19">
        <v>24720</v>
      </c>
      <c r="BH425" s="19">
        <v>23997</v>
      </c>
      <c r="BI425" s="19">
        <v>22718</v>
      </c>
      <c r="BJ425" s="19">
        <v>21550</v>
      </c>
      <c r="BK425" s="19">
        <v>21096</v>
      </c>
      <c r="BL425" s="19">
        <v>21123</v>
      </c>
      <c r="BM425" s="19">
        <v>20855</v>
      </c>
      <c r="BN425" s="19">
        <v>20507</v>
      </c>
      <c r="BO425" s="19">
        <v>20195</v>
      </c>
      <c r="BP425" s="19">
        <v>20191</v>
      </c>
      <c r="BQ425" s="19">
        <v>21584</v>
      </c>
      <c r="BR425" s="19">
        <v>22305</v>
      </c>
      <c r="BS425" s="19">
        <v>22163</v>
      </c>
      <c r="BT425" s="19">
        <v>22048</v>
      </c>
      <c r="BU425" s="19">
        <v>21510</v>
      </c>
      <c r="BV425" s="19">
        <v>21447</v>
      </c>
      <c r="BW425" s="19">
        <v>22143</v>
      </c>
      <c r="BX425" s="19">
        <v>22475</v>
      </c>
      <c r="BY425" s="19">
        <v>22472</v>
      </c>
      <c r="BZ425" s="19">
        <v>22360</v>
      </c>
      <c r="CA425" s="19">
        <v>22121</v>
      </c>
      <c r="CB425" s="19">
        <v>22160</v>
      </c>
      <c r="CC425" s="19">
        <v>23751</v>
      </c>
      <c r="CD425" s="19">
        <v>24798</v>
      </c>
      <c r="CE425" s="19">
        <v>24722</v>
      </c>
      <c r="CF425" s="19">
        <v>24077</v>
      </c>
      <c r="CG425" s="19">
        <v>23718</v>
      </c>
      <c r="CH425" s="49">
        <v>23039</v>
      </c>
      <c r="CI425" s="49">
        <v>23325</v>
      </c>
      <c r="CJ425" s="49">
        <v>23347</v>
      </c>
      <c r="CK425" s="49">
        <v>23353</v>
      </c>
      <c r="CL425" s="49">
        <v>23217</v>
      </c>
      <c r="CM425" s="49">
        <v>22501</v>
      </c>
      <c r="CN425" s="49">
        <v>22271</v>
      </c>
      <c r="CV425" s="17" t="s">
        <v>32</v>
      </c>
      <c r="CW425" s="17" t="s">
        <v>32</v>
      </c>
      <c r="CX425" s="49">
        <v>644100</v>
      </c>
      <c r="CY425" s="49">
        <v>644100</v>
      </c>
      <c r="CZ425" s="49">
        <v>648500</v>
      </c>
      <c r="DA425" s="49">
        <v>651700</v>
      </c>
      <c r="DB425" s="49">
        <v>651600</v>
      </c>
      <c r="DC425" s="49">
        <v>650100</v>
      </c>
      <c r="DD425" s="49">
        <v>645300</v>
      </c>
      <c r="DE425" s="49">
        <v>649300</v>
      </c>
      <c r="DF425" s="49">
        <v>658600</v>
      </c>
      <c r="DG425" s="49">
        <v>657300</v>
      </c>
      <c r="DH425" s="49">
        <v>660800</v>
      </c>
      <c r="DI425" s="49">
        <v>661500</v>
      </c>
      <c r="DJ425" s="49">
        <v>672000</v>
      </c>
      <c r="DK425" s="49">
        <v>671800</v>
      </c>
      <c r="DL425" s="49">
        <v>668200</v>
      </c>
      <c r="DM425" s="49">
        <v>664700</v>
      </c>
      <c r="DN425" s="49">
        <v>660400</v>
      </c>
      <c r="DO425" s="49">
        <v>667600</v>
      </c>
      <c r="DP425" s="49">
        <v>669400</v>
      </c>
      <c r="DQ425" s="49">
        <v>667200</v>
      </c>
      <c r="DR425" s="49">
        <v>669700</v>
      </c>
      <c r="DS425" s="49">
        <v>679700</v>
      </c>
      <c r="DT425" s="49">
        <v>676900</v>
      </c>
      <c r="DU425" s="49">
        <v>682100</v>
      </c>
      <c r="DV425" s="49">
        <v>680800</v>
      </c>
      <c r="DW425" s="49">
        <v>668800</v>
      </c>
      <c r="DX425" s="49">
        <v>677100</v>
      </c>
      <c r="DY425" s="49"/>
      <c r="DZ425" s="49"/>
      <c r="EA425" s="49"/>
      <c r="EB425" s="49"/>
      <c r="EC425" s="19"/>
      <c r="ED425" s="31">
        <f t="shared" si="189"/>
        <v>2.0482844278838688E-2</v>
      </c>
      <c r="EE425" s="31">
        <f t="shared" si="190"/>
        <v>2.0683123738549913E-2</v>
      </c>
      <c r="EF425" s="31">
        <f t="shared" si="191"/>
        <v>1.9503469545104086E-2</v>
      </c>
      <c r="EG425" s="31">
        <f t="shared" si="192"/>
        <v>1.961792235691269E-2</v>
      </c>
      <c r="EH425" s="31">
        <f t="shared" si="193"/>
        <v>2.1083486801718846E-2</v>
      </c>
      <c r="EI425" s="31">
        <f t="shared" si="194"/>
        <v>1.8686355945239194E-2</v>
      </c>
      <c r="EJ425" s="31">
        <f t="shared" si="195"/>
        <v>1.8114055478072214E-2</v>
      </c>
      <c r="EK425" s="31">
        <f t="shared" si="196"/>
        <v>1.6868935776990605E-2</v>
      </c>
      <c r="EL425" s="31">
        <f t="shared" si="197"/>
        <v>1.8279684178560584E-2</v>
      </c>
      <c r="EM425" s="31">
        <f t="shared" si="198"/>
        <v>1.8066331964095541E-2</v>
      </c>
      <c r="EN425" s="31">
        <f t="shared" si="199"/>
        <v>1.9944007263922519E-2</v>
      </c>
      <c r="EO425" s="31">
        <f t="shared" si="200"/>
        <v>2.5774754346182916E-2</v>
      </c>
      <c r="EP425" s="31">
        <f t="shared" si="201"/>
        <v>3.6776785714285713E-2</v>
      </c>
      <c r="EQ425" s="31">
        <f t="shared" si="202"/>
        <v>3.730128014289967E-2</v>
      </c>
      <c r="ER425" s="31">
        <f t="shared" si="203"/>
        <v>3.7038311882669858E-2</v>
      </c>
      <c r="ES425" s="31">
        <f t="shared" si="204"/>
        <v>3.620731156912893E-2</v>
      </c>
      <c r="ET425" s="31">
        <f t="shared" si="205"/>
        <v>3.7431859479103574E-2</v>
      </c>
      <c r="EU425" s="31">
        <f t="shared" si="206"/>
        <v>3.2279808268424207E-2</v>
      </c>
      <c r="EV425" s="31">
        <f t="shared" si="207"/>
        <v>3.1154765461607409E-2</v>
      </c>
      <c r="EW425" s="31">
        <f t="shared" si="208"/>
        <v>3.0262290167865708E-2</v>
      </c>
      <c r="EX425" s="31">
        <f t="shared" si="209"/>
        <v>3.3093922651933699E-2</v>
      </c>
      <c r="EY425" s="31">
        <f t="shared" si="210"/>
        <v>3.1553626599970575E-2</v>
      </c>
      <c r="EZ425" s="31">
        <f t="shared" si="211"/>
        <v>3.3198404491062199E-2</v>
      </c>
      <c r="FA425" s="31">
        <f t="shared" si="212"/>
        <v>3.2487904999266973E-2</v>
      </c>
      <c r="FB425" s="50">
        <f t="shared" si="213"/>
        <v>3.6313160987074031E-2</v>
      </c>
      <c r="FC425" s="50">
        <f t="shared" si="214"/>
        <v>3.4448265550239235E-2</v>
      </c>
      <c r="FD425" s="50">
        <f t="shared" si="215"/>
        <v>3.4489735637276621E-2</v>
      </c>
    </row>
    <row r="426" spans="1:160" ht="15" x14ac:dyDescent="0.2">
      <c r="A426" s="17" t="s">
        <v>33</v>
      </c>
      <c r="B426" s="19">
        <v>38068</v>
      </c>
      <c r="C426" s="19">
        <v>39118</v>
      </c>
      <c r="D426" s="19">
        <v>40000</v>
      </c>
      <c r="E426" s="19">
        <v>39513</v>
      </c>
      <c r="F426" s="19">
        <v>38762</v>
      </c>
      <c r="G426" s="19">
        <v>38764</v>
      </c>
      <c r="H426" s="19">
        <v>39632</v>
      </c>
      <c r="I426" s="19">
        <v>42763</v>
      </c>
      <c r="J426" s="19">
        <v>44482</v>
      </c>
      <c r="K426" s="19">
        <v>44884</v>
      </c>
      <c r="L426" s="19">
        <v>45180</v>
      </c>
      <c r="M426" s="19">
        <v>44197</v>
      </c>
      <c r="N426" s="19">
        <v>44439</v>
      </c>
      <c r="O426" s="19">
        <v>44609</v>
      </c>
      <c r="P426" s="19">
        <v>43508</v>
      </c>
      <c r="Q426" s="19">
        <v>45034</v>
      </c>
      <c r="R426" s="19">
        <v>44327</v>
      </c>
      <c r="S426" s="19">
        <v>43211</v>
      </c>
      <c r="T426" s="19">
        <v>43264</v>
      </c>
      <c r="U426" s="19">
        <v>45655</v>
      </c>
      <c r="V426" s="19">
        <v>46633</v>
      </c>
      <c r="W426" s="19">
        <v>46092</v>
      </c>
      <c r="X426" s="19">
        <v>44746</v>
      </c>
      <c r="Y426" s="19">
        <v>43470</v>
      </c>
      <c r="Z426" s="19">
        <v>42149</v>
      </c>
      <c r="AA426" s="19">
        <v>42572</v>
      </c>
      <c r="AB426" s="19">
        <v>42774</v>
      </c>
      <c r="AC426" s="19">
        <v>42068</v>
      </c>
      <c r="AD426" s="19">
        <v>40228</v>
      </c>
      <c r="AE426" s="19">
        <v>39430</v>
      </c>
      <c r="AF426" s="19">
        <v>39641</v>
      </c>
      <c r="AG426" s="19">
        <v>41948</v>
      </c>
      <c r="AH426" s="19">
        <v>42903</v>
      </c>
      <c r="AI426" s="19">
        <v>42960</v>
      </c>
      <c r="AJ426" s="19">
        <v>43115</v>
      </c>
      <c r="AK426" s="19">
        <v>43036</v>
      </c>
      <c r="AL426" s="19">
        <v>43554</v>
      </c>
      <c r="AM426" s="19">
        <v>45871</v>
      </c>
      <c r="AN426" s="19">
        <v>48068</v>
      </c>
      <c r="AO426" s="19">
        <v>49438</v>
      </c>
      <c r="AP426" s="19">
        <v>50404</v>
      </c>
      <c r="AQ426" s="19">
        <v>53881</v>
      </c>
      <c r="AR426" s="19">
        <v>58301</v>
      </c>
      <c r="AS426" s="19">
        <v>64677</v>
      </c>
      <c r="AT426" s="19">
        <v>72773</v>
      </c>
      <c r="AU426" s="19">
        <v>76092</v>
      </c>
      <c r="AV426" s="19">
        <v>77901</v>
      </c>
      <c r="AW426" s="19">
        <v>78303</v>
      </c>
      <c r="AX426" s="19">
        <v>77993</v>
      </c>
      <c r="AY426" s="19">
        <v>79283</v>
      </c>
      <c r="AZ426" s="19">
        <v>81622</v>
      </c>
      <c r="BA426" s="19">
        <v>82579</v>
      </c>
      <c r="BB426" s="19">
        <v>82047</v>
      </c>
      <c r="BC426" s="19">
        <v>81240</v>
      </c>
      <c r="BD426" s="19">
        <v>80731</v>
      </c>
      <c r="BE426" s="19">
        <v>85011</v>
      </c>
      <c r="BF426" s="19">
        <v>84611</v>
      </c>
      <c r="BG426" s="19">
        <v>82287</v>
      </c>
      <c r="BH426" s="19">
        <v>80466</v>
      </c>
      <c r="BI426" s="19">
        <v>77200</v>
      </c>
      <c r="BJ426" s="19">
        <v>74435</v>
      </c>
      <c r="BK426" s="19">
        <v>74316</v>
      </c>
      <c r="BL426" s="19">
        <v>74979</v>
      </c>
      <c r="BM426" s="19">
        <v>74678</v>
      </c>
      <c r="BN426" s="19">
        <v>72459</v>
      </c>
      <c r="BO426" s="19">
        <v>71798</v>
      </c>
      <c r="BP426" s="19">
        <v>71113</v>
      </c>
      <c r="BQ426" s="19">
        <v>75267</v>
      </c>
      <c r="BR426" s="19">
        <v>76739</v>
      </c>
      <c r="BS426" s="19">
        <v>75682</v>
      </c>
      <c r="BT426" s="19">
        <v>76733</v>
      </c>
      <c r="BU426" s="19">
        <v>76591</v>
      </c>
      <c r="BV426" s="19">
        <v>76670</v>
      </c>
      <c r="BW426" s="19">
        <v>79069</v>
      </c>
      <c r="BX426" s="19">
        <v>81306</v>
      </c>
      <c r="BY426" s="19">
        <v>82467</v>
      </c>
      <c r="BZ426" s="19">
        <v>82232</v>
      </c>
      <c r="CA426" s="19">
        <v>81732</v>
      </c>
      <c r="CB426" s="19">
        <v>81974</v>
      </c>
      <c r="CC426" s="19">
        <v>86240</v>
      </c>
      <c r="CD426" s="19">
        <v>88021</v>
      </c>
      <c r="CE426" s="19">
        <v>87235</v>
      </c>
      <c r="CF426" s="19">
        <v>85810</v>
      </c>
      <c r="CG426" s="19">
        <v>84432</v>
      </c>
      <c r="CH426" s="49">
        <v>83736</v>
      </c>
      <c r="CI426" s="49">
        <v>84550</v>
      </c>
      <c r="CJ426" s="49">
        <v>85038</v>
      </c>
      <c r="CK426" s="49">
        <v>84909</v>
      </c>
      <c r="CL426" s="49">
        <v>84461</v>
      </c>
      <c r="CM426" s="49">
        <v>83370</v>
      </c>
      <c r="CN426" s="49">
        <v>82059</v>
      </c>
      <c r="CV426" s="17" t="s">
        <v>33</v>
      </c>
      <c r="CW426" s="17" t="s">
        <v>33</v>
      </c>
      <c r="CX426" s="49">
        <v>1229700</v>
      </c>
      <c r="CY426" s="49">
        <v>1235500</v>
      </c>
      <c r="CZ426" s="49">
        <v>1242200</v>
      </c>
      <c r="DA426" s="49">
        <v>1244700</v>
      </c>
      <c r="DB426" s="49">
        <v>1243100</v>
      </c>
      <c r="DC426" s="49">
        <v>1248900</v>
      </c>
      <c r="DD426" s="49">
        <v>1249600</v>
      </c>
      <c r="DE426" s="49">
        <v>1246900</v>
      </c>
      <c r="DF426" s="49">
        <v>1250000</v>
      </c>
      <c r="DG426" s="49">
        <v>1246100</v>
      </c>
      <c r="DH426" s="49">
        <v>1252100</v>
      </c>
      <c r="DI426" s="49">
        <v>1246500</v>
      </c>
      <c r="DJ426" s="49">
        <v>1247700</v>
      </c>
      <c r="DK426" s="49">
        <v>1258700</v>
      </c>
      <c r="DL426" s="49">
        <v>1262900</v>
      </c>
      <c r="DM426" s="49">
        <v>1265500</v>
      </c>
      <c r="DN426" s="49">
        <v>1263100</v>
      </c>
      <c r="DO426" s="49">
        <v>1261400</v>
      </c>
      <c r="DP426" s="49">
        <v>1261200</v>
      </c>
      <c r="DQ426" s="49">
        <v>1264100</v>
      </c>
      <c r="DR426" s="49">
        <v>1258100</v>
      </c>
      <c r="DS426" s="49">
        <v>1263000</v>
      </c>
      <c r="DT426" s="49">
        <v>1261400</v>
      </c>
      <c r="DU426" s="49">
        <v>1271800</v>
      </c>
      <c r="DV426" s="49">
        <v>1274500</v>
      </c>
      <c r="DW426" s="49">
        <v>1282500</v>
      </c>
      <c r="DX426" s="49">
        <v>1289600</v>
      </c>
      <c r="DY426" s="49"/>
      <c r="DZ426" s="49"/>
      <c r="EA426" s="49"/>
      <c r="EB426" s="49"/>
      <c r="EC426" s="19"/>
      <c r="ED426" s="31">
        <f t="shared" si="189"/>
        <v>3.6499959339676341E-2</v>
      </c>
      <c r="EE426" s="31">
        <f t="shared" si="190"/>
        <v>3.5968433832456494E-2</v>
      </c>
      <c r="EF426" s="31">
        <f t="shared" si="191"/>
        <v>3.6253421349219127E-2</v>
      </c>
      <c r="EG426" s="31">
        <f t="shared" si="192"/>
        <v>3.4758576363782434E-2</v>
      </c>
      <c r="EH426" s="31">
        <f t="shared" si="193"/>
        <v>3.7078272061781034E-2</v>
      </c>
      <c r="EI426" s="31">
        <f t="shared" si="194"/>
        <v>3.374889903114741E-2</v>
      </c>
      <c r="EJ426" s="31">
        <f t="shared" si="195"/>
        <v>3.3665172855313702E-2</v>
      </c>
      <c r="EK426" s="31">
        <f t="shared" si="196"/>
        <v>3.1791643275322801E-2</v>
      </c>
      <c r="EL426" s="31">
        <f t="shared" si="197"/>
        <v>3.4368000000000003E-2</v>
      </c>
      <c r="EM426" s="31">
        <f t="shared" si="198"/>
        <v>3.4952251023192361E-2</v>
      </c>
      <c r="EN426" s="31">
        <f t="shared" si="199"/>
        <v>3.9484066767830048E-2</v>
      </c>
      <c r="EO426" s="31">
        <f t="shared" si="200"/>
        <v>4.6771760930605699E-2</v>
      </c>
      <c r="EP426" s="31">
        <f t="shared" si="201"/>
        <v>6.0985813897571531E-2</v>
      </c>
      <c r="EQ426" s="31">
        <f t="shared" si="202"/>
        <v>6.1963136569476447E-2</v>
      </c>
      <c r="ER426" s="31">
        <f t="shared" si="203"/>
        <v>6.5388391796658479E-2</v>
      </c>
      <c r="ES426" s="31">
        <f t="shared" si="204"/>
        <v>6.3793757408139071E-2</v>
      </c>
      <c r="ET426" s="31">
        <f t="shared" si="205"/>
        <v>6.5146860897791148E-2</v>
      </c>
      <c r="EU426" s="31">
        <f t="shared" si="206"/>
        <v>5.9009830347233234E-2</v>
      </c>
      <c r="EV426" s="31">
        <f t="shared" si="207"/>
        <v>5.9211861718997782E-2</v>
      </c>
      <c r="EW426" s="31">
        <f t="shared" si="208"/>
        <v>5.6255834190333046E-2</v>
      </c>
      <c r="EX426" s="31">
        <f t="shared" si="209"/>
        <v>6.0155790477704474E-2</v>
      </c>
      <c r="EY426" s="31">
        <f t="shared" si="210"/>
        <v>6.0704671417260492E-2</v>
      </c>
      <c r="EZ426" s="31">
        <f t="shared" si="211"/>
        <v>6.5377358490566043E-2</v>
      </c>
      <c r="FA426" s="31">
        <f t="shared" si="212"/>
        <v>6.4455103003616926E-2</v>
      </c>
      <c r="FB426" s="50">
        <f t="shared" si="213"/>
        <v>6.8446449588073749E-2</v>
      </c>
      <c r="FC426" s="50">
        <f t="shared" si="214"/>
        <v>6.5291228070175442E-2</v>
      </c>
      <c r="FD426" s="50">
        <f t="shared" si="215"/>
        <v>6.5841346153846153E-2</v>
      </c>
    </row>
    <row r="427" spans="1:160" ht="15" x14ac:dyDescent="0.2">
      <c r="A427" s="17" t="s">
        <v>34</v>
      </c>
      <c r="B427" s="19">
        <v>13132</v>
      </c>
      <c r="C427" s="19">
        <v>13290</v>
      </c>
      <c r="D427" s="19">
        <v>13479</v>
      </c>
      <c r="E427" s="19">
        <v>13422</v>
      </c>
      <c r="F427" s="19">
        <v>13417</v>
      </c>
      <c r="G427" s="19">
        <v>13562</v>
      </c>
      <c r="H427" s="19">
        <v>14034</v>
      </c>
      <c r="I427" s="19">
        <v>15312</v>
      </c>
      <c r="J427" s="19">
        <v>16154</v>
      </c>
      <c r="K427" s="19">
        <v>16250</v>
      </c>
      <c r="L427" s="19">
        <v>16521</v>
      </c>
      <c r="M427" s="19">
        <v>15836</v>
      </c>
      <c r="N427" s="19">
        <v>15324</v>
      </c>
      <c r="O427" s="19">
        <v>15327</v>
      </c>
      <c r="P427" s="19">
        <v>15565</v>
      </c>
      <c r="Q427" s="19">
        <v>15294</v>
      </c>
      <c r="R427" s="19">
        <v>14704</v>
      </c>
      <c r="S427" s="19">
        <v>15069</v>
      </c>
      <c r="T427" s="19">
        <v>15578</v>
      </c>
      <c r="U427" s="19">
        <v>16715</v>
      </c>
      <c r="V427" s="19">
        <v>17108</v>
      </c>
      <c r="W427" s="19">
        <v>16440</v>
      </c>
      <c r="X427" s="19">
        <v>15120</v>
      </c>
      <c r="Y427" s="19">
        <v>14595</v>
      </c>
      <c r="Z427" s="19">
        <v>14144</v>
      </c>
      <c r="AA427" s="19">
        <v>13540</v>
      </c>
      <c r="AB427" s="19">
        <v>13442</v>
      </c>
      <c r="AC427" s="19">
        <v>12767</v>
      </c>
      <c r="AD427" s="19">
        <v>12473</v>
      </c>
      <c r="AE427" s="19">
        <v>12446</v>
      </c>
      <c r="AF427" s="19">
        <v>12617</v>
      </c>
      <c r="AG427" s="19">
        <v>13802</v>
      </c>
      <c r="AH427" s="19">
        <v>14252</v>
      </c>
      <c r="AI427" s="19">
        <v>13647</v>
      </c>
      <c r="AJ427" s="19">
        <v>13040</v>
      </c>
      <c r="AK427" s="19">
        <v>13030</v>
      </c>
      <c r="AL427" s="19">
        <v>12913</v>
      </c>
      <c r="AM427" s="19">
        <v>13990</v>
      </c>
      <c r="AN427" s="19">
        <v>15496</v>
      </c>
      <c r="AO427" s="19">
        <v>15737</v>
      </c>
      <c r="AP427" s="19">
        <v>16935</v>
      </c>
      <c r="AQ427" s="19">
        <v>19133</v>
      </c>
      <c r="AR427" s="19">
        <v>21686</v>
      </c>
      <c r="AS427" s="19">
        <v>24686</v>
      </c>
      <c r="AT427" s="19">
        <v>29000</v>
      </c>
      <c r="AU427" s="19">
        <v>29566</v>
      </c>
      <c r="AV427" s="19">
        <v>29737</v>
      </c>
      <c r="AW427" s="19">
        <v>29412</v>
      </c>
      <c r="AX427" s="19">
        <v>28318</v>
      </c>
      <c r="AY427" s="19">
        <v>28200</v>
      </c>
      <c r="AZ427" s="19">
        <v>28263</v>
      </c>
      <c r="BA427" s="19">
        <v>27955</v>
      </c>
      <c r="BB427" s="19">
        <v>27088</v>
      </c>
      <c r="BC427" s="19">
        <v>26908</v>
      </c>
      <c r="BD427" s="19">
        <v>26467</v>
      </c>
      <c r="BE427" s="19">
        <v>29259</v>
      </c>
      <c r="BF427" s="19">
        <v>29752</v>
      </c>
      <c r="BG427" s="19">
        <v>28679</v>
      </c>
      <c r="BH427" s="19">
        <v>26838</v>
      </c>
      <c r="BI427" s="19">
        <v>24851</v>
      </c>
      <c r="BJ427" s="19">
        <v>23792</v>
      </c>
      <c r="BK427" s="19">
        <v>23605</v>
      </c>
      <c r="BL427" s="19">
        <v>23779</v>
      </c>
      <c r="BM427" s="19">
        <v>23735</v>
      </c>
      <c r="BN427" s="19">
        <v>23729</v>
      </c>
      <c r="BO427" s="19">
        <v>24425</v>
      </c>
      <c r="BP427" s="19">
        <v>24691</v>
      </c>
      <c r="BQ427" s="19">
        <v>26871</v>
      </c>
      <c r="BR427" s="19">
        <v>27990</v>
      </c>
      <c r="BS427" s="19">
        <v>27589</v>
      </c>
      <c r="BT427" s="19">
        <v>26545</v>
      </c>
      <c r="BU427" s="19">
        <v>25619</v>
      </c>
      <c r="BV427" s="19">
        <v>25177</v>
      </c>
      <c r="BW427" s="19">
        <v>25866</v>
      </c>
      <c r="BX427" s="19">
        <v>26751</v>
      </c>
      <c r="BY427" s="19">
        <v>27289</v>
      </c>
      <c r="BZ427" s="19">
        <v>26777</v>
      </c>
      <c r="CA427" s="19">
        <v>27185</v>
      </c>
      <c r="CB427" s="19">
        <v>27573</v>
      </c>
      <c r="CC427" s="19">
        <v>29846</v>
      </c>
      <c r="CD427" s="19">
        <v>30670</v>
      </c>
      <c r="CE427" s="19">
        <v>29957</v>
      </c>
      <c r="CF427" s="19">
        <v>28221</v>
      </c>
      <c r="CG427" s="19">
        <v>27296</v>
      </c>
      <c r="CH427" s="49">
        <v>26231</v>
      </c>
      <c r="CI427" s="49">
        <v>26117</v>
      </c>
      <c r="CJ427" s="49">
        <v>26056</v>
      </c>
      <c r="CK427" s="49">
        <v>25516</v>
      </c>
      <c r="CL427" s="49">
        <v>25554</v>
      </c>
      <c r="CM427" s="49">
        <v>25390</v>
      </c>
      <c r="CN427" s="49">
        <v>25172</v>
      </c>
      <c r="CV427" s="17" t="s">
        <v>34</v>
      </c>
      <c r="CW427" s="17" t="s">
        <v>34</v>
      </c>
      <c r="CX427" s="49">
        <v>769400</v>
      </c>
      <c r="CY427" s="49">
        <v>776600</v>
      </c>
      <c r="CZ427" s="49">
        <v>779000</v>
      </c>
      <c r="DA427" s="49">
        <v>781300</v>
      </c>
      <c r="DB427" s="49">
        <v>785200</v>
      </c>
      <c r="DC427" s="49">
        <v>792600</v>
      </c>
      <c r="DD427" s="49">
        <v>797300</v>
      </c>
      <c r="DE427" s="49">
        <v>797700</v>
      </c>
      <c r="DF427" s="49">
        <v>795500</v>
      </c>
      <c r="DG427" s="49">
        <v>800300</v>
      </c>
      <c r="DH427" s="49">
        <v>804100</v>
      </c>
      <c r="DI427" s="49">
        <v>804700</v>
      </c>
      <c r="DJ427" s="49">
        <v>809200</v>
      </c>
      <c r="DK427" s="49">
        <v>806600</v>
      </c>
      <c r="DL427" s="49">
        <v>804500</v>
      </c>
      <c r="DM427" s="49">
        <v>800900</v>
      </c>
      <c r="DN427" s="49">
        <v>793300</v>
      </c>
      <c r="DO427" s="49">
        <v>790600</v>
      </c>
      <c r="DP427" s="49">
        <v>787200</v>
      </c>
      <c r="DQ427" s="49">
        <v>784500</v>
      </c>
      <c r="DR427" s="49">
        <v>779100</v>
      </c>
      <c r="DS427" s="49">
        <v>772200</v>
      </c>
      <c r="DT427" s="49">
        <v>778000</v>
      </c>
      <c r="DU427" s="49">
        <v>782600</v>
      </c>
      <c r="DV427" s="49">
        <v>787000</v>
      </c>
      <c r="DW427" s="49">
        <v>792200</v>
      </c>
      <c r="DX427" s="49">
        <v>784200</v>
      </c>
      <c r="DY427" s="49"/>
      <c r="DZ427" s="49"/>
      <c r="EA427" s="49"/>
      <c r="EB427" s="49"/>
      <c r="EC427" s="19"/>
      <c r="ED427" s="31">
        <f t="shared" si="189"/>
        <v>2.1120353522225112E-2</v>
      </c>
      <c r="EE427" s="31">
        <f t="shared" si="190"/>
        <v>1.9732165851146021E-2</v>
      </c>
      <c r="EF427" s="31">
        <f t="shared" si="191"/>
        <v>1.9632862644415917E-2</v>
      </c>
      <c r="EG427" s="31">
        <f t="shared" si="192"/>
        <v>1.9938563931908359E-2</v>
      </c>
      <c r="EH427" s="31">
        <f t="shared" si="193"/>
        <v>2.0937340804890472E-2</v>
      </c>
      <c r="EI427" s="31">
        <f t="shared" si="194"/>
        <v>1.7845066868533939E-2</v>
      </c>
      <c r="EJ427" s="31">
        <f t="shared" si="195"/>
        <v>1.6012793176972281E-2</v>
      </c>
      <c r="EK427" s="31">
        <f t="shared" si="196"/>
        <v>1.5816723078851697E-2</v>
      </c>
      <c r="EL427" s="31">
        <f t="shared" si="197"/>
        <v>1.715524827152734E-2</v>
      </c>
      <c r="EM427" s="31">
        <f t="shared" si="198"/>
        <v>1.6135199300262401E-2</v>
      </c>
      <c r="EN427" s="31">
        <f t="shared" si="199"/>
        <v>1.9570948886954358E-2</v>
      </c>
      <c r="EO427" s="31">
        <f t="shared" si="200"/>
        <v>2.6949173605070213E-2</v>
      </c>
      <c r="EP427" s="31">
        <f t="shared" si="201"/>
        <v>3.6537320810677211E-2</v>
      </c>
      <c r="EQ427" s="31">
        <f t="shared" si="202"/>
        <v>3.5107860153731713E-2</v>
      </c>
      <c r="ER427" s="31">
        <f t="shared" si="203"/>
        <v>3.4748290863890613E-2</v>
      </c>
      <c r="ES427" s="31">
        <f t="shared" si="204"/>
        <v>3.3046572605818454E-2</v>
      </c>
      <c r="ET427" s="31">
        <f t="shared" si="205"/>
        <v>3.6151518971385355E-2</v>
      </c>
      <c r="EU427" s="31">
        <f t="shared" si="206"/>
        <v>3.0093599797622061E-2</v>
      </c>
      <c r="EV427" s="31">
        <f t="shared" si="207"/>
        <v>3.0151168699186992E-2</v>
      </c>
      <c r="EW427" s="31">
        <f t="shared" si="208"/>
        <v>3.1473550031867428E-2</v>
      </c>
      <c r="EX427" s="31">
        <f t="shared" si="209"/>
        <v>3.5411372096008212E-2</v>
      </c>
      <c r="EY427" s="31">
        <f t="shared" si="210"/>
        <v>3.2604247604247606E-2</v>
      </c>
      <c r="EZ427" s="31">
        <f t="shared" si="211"/>
        <v>3.507583547557841E-2</v>
      </c>
      <c r="FA427" s="31">
        <f t="shared" si="212"/>
        <v>3.5232558139534881E-2</v>
      </c>
      <c r="FB427" s="50">
        <f t="shared" si="213"/>
        <v>3.8064803049555271E-2</v>
      </c>
      <c r="FC427" s="50">
        <f t="shared" si="214"/>
        <v>3.3111587982832619E-2</v>
      </c>
      <c r="FD427" s="50">
        <f t="shared" si="215"/>
        <v>3.2537617954603415E-2</v>
      </c>
    </row>
    <row r="428" spans="1:160" ht="15" x14ac:dyDescent="0.2">
      <c r="A428" s="17" t="s">
        <v>17</v>
      </c>
      <c r="B428" s="19">
        <v>9026</v>
      </c>
      <c r="C428" s="19">
        <v>9359</v>
      </c>
      <c r="D428" s="19">
        <v>9675</v>
      </c>
      <c r="E428" s="19">
        <v>9509</v>
      </c>
      <c r="F428" s="19">
        <v>9273</v>
      </c>
      <c r="G428" s="19">
        <v>9201</v>
      </c>
      <c r="H428" s="19">
        <v>9082</v>
      </c>
      <c r="I428" s="19">
        <v>9760</v>
      </c>
      <c r="J428" s="19">
        <v>10410</v>
      </c>
      <c r="K428" s="19">
        <v>10579</v>
      </c>
      <c r="L428" s="19">
        <v>10493</v>
      </c>
      <c r="M428" s="19">
        <v>10312</v>
      </c>
      <c r="N428" s="19">
        <v>10296</v>
      </c>
      <c r="O428" s="19">
        <v>10767</v>
      </c>
      <c r="P428" s="19">
        <v>10736</v>
      </c>
      <c r="Q428" s="19">
        <v>10669</v>
      </c>
      <c r="R428" s="19">
        <v>10384</v>
      </c>
      <c r="S428" s="19">
        <v>10184</v>
      </c>
      <c r="T428" s="19">
        <v>9480</v>
      </c>
      <c r="U428" s="19">
        <v>10068</v>
      </c>
      <c r="V428" s="19">
        <v>10178</v>
      </c>
      <c r="W428" s="19">
        <v>9977</v>
      </c>
      <c r="X428" s="19">
        <v>9429</v>
      </c>
      <c r="Y428" s="19">
        <v>9283</v>
      </c>
      <c r="Z428" s="19">
        <v>9108</v>
      </c>
      <c r="AA428" s="19">
        <v>8960</v>
      </c>
      <c r="AB428" s="19">
        <v>8978</v>
      </c>
      <c r="AC428" s="19">
        <v>8481</v>
      </c>
      <c r="AD428" s="19">
        <v>8199</v>
      </c>
      <c r="AE428" s="19">
        <v>7727</v>
      </c>
      <c r="AF428" s="19">
        <v>7481</v>
      </c>
      <c r="AG428" s="19">
        <v>8005</v>
      </c>
      <c r="AH428" s="19">
        <v>8327</v>
      </c>
      <c r="AI428" s="19">
        <v>8391</v>
      </c>
      <c r="AJ428" s="19">
        <v>8311</v>
      </c>
      <c r="AK428" s="19">
        <v>8252</v>
      </c>
      <c r="AL428" s="19">
        <v>8295</v>
      </c>
      <c r="AM428" s="19">
        <v>8681</v>
      </c>
      <c r="AN428" s="19">
        <v>9418</v>
      </c>
      <c r="AO428" s="19">
        <v>9765</v>
      </c>
      <c r="AP428" s="19">
        <v>10163</v>
      </c>
      <c r="AQ428" s="19">
        <v>11070</v>
      </c>
      <c r="AR428" s="19">
        <v>12327</v>
      </c>
      <c r="AS428" s="19">
        <v>14242</v>
      </c>
      <c r="AT428" s="19">
        <v>17078</v>
      </c>
      <c r="AU428" s="19">
        <v>18217</v>
      </c>
      <c r="AV428" s="19">
        <v>19154</v>
      </c>
      <c r="AW428" s="19">
        <v>19693</v>
      </c>
      <c r="AX428" s="19">
        <v>19368</v>
      </c>
      <c r="AY428" s="19">
        <v>19680</v>
      </c>
      <c r="AZ428" s="19">
        <v>20006</v>
      </c>
      <c r="BA428" s="19">
        <v>19784</v>
      </c>
      <c r="BB428" s="19">
        <v>19623</v>
      </c>
      <c r="BC428" s="19">
        <v>19248</v>
      </c>
      <c r="BD428" s="19">
        <v>18969</v>
      </c>
      <c r="BE428" s="19">
        <v>20362</v>
      </c>
      <c r="BF428" s="19">
        <v>20449</v>
      </c>
      <c r="BG428" s="19">
        <v>19792</v>
      </c>
      <c r="BH428" s="19">
        <v>19947</v>
      </c>
      <c r="BI428" s="19">
        <v>18755</v>
      </c>
      <c r="BJ428" s="19">
        <v>17680</v>
      </c>
      <c r="BK428" s="19">
        <v>17500</v>
      </c>
      <c r="BL428" s="19">
        <v>17798</v>
      </c>
      <c r="BM428" s="19">
        <v>17584</v>
      </c>
      <c r="BN428" s="19">
        <v>17131</v>
      </c>
      <c r="BO428" s="19">
        <v>16916</v>
      </c>
      <c r="BP428" s="19">
        <v>16713</v>
      </c>
      <c r="BQ428" s="19">
        <v>17411</v>
      </c>
      <c r="BR428" s="19">
        <v>18070</v>
      </c>
      <c r="BS428" s="19">
        <v>17913</v>
      </c>
      <c r="BT428" s="19">
        <v>17862</v>
      </c>
      <c r="BU428" s="19">
        <v>17602</v>
      </c>
      <c r="BV428" s="19">
        <v>17424</v>
      </c>
      <c r="BW428" s="19">
        <v>18136</v>
      </c>
      <c r="BX428" s="19">
        <v>18358</v>
      </c>
      <c r="BY428" s="19">
        <v>18487</v>
      </c>
      <c r="BZ428" s="19">
        <v>18096</v>
      </c>
      <c r="CA428" s="19">
        <v>18034</v>
      </c>
      <c r="CB428" s="19">
        <v>17953</v>
      </c>
      <c r="CC428" s="19">
        <v>18874</v>
      </c>
      <c r="CD428" s="19">
        <v>19462</v>
      </c>
      <c r="CE428" s="19">
        <v>19127</v>
      </c>
      <c r="CF428" s="19">
        <v>18281</v>
      </c>
      <c r="CG428" s="19">
        <v>18018</v>
      </c>
      <c r="CH428" s="49">
        <v>17369</v>
      </c>
      <c r="CI428" s="49">
        <v>17576</v>
      </c>
      <c r="CJ428" s="49">
        <v>17465</v>
      </c>
      <c r="CK428" s="49">
        <v>17526</v>
      </c>
      <c r="CL428" s="49">
        <v>17317</v>
      </c>
      <c r="CM428" s="49">
        <v>17054</v>
      </c>
      <c r="CN428" s="49">
        <v>16875</v>
      </c>
      <c r="CV428" s="17" t="s">
        <v>17</v>
      </c>
      <c r="CW428" s="17" t="s">
        <v>17</v>
      </c>
      <c r="CX428" s="49">
        <v>551100</v>
      </c>
      <c r="CY428" s="49">
        <v>555700</v>
      </c>
      <c r="CZ428" s="49">
        <v>552900</v>
      </c>
      <c r="DA428" s="49">
        <v>546000</v>
      </c>
      <c r="DB428" s="49">
        <v>543700</v>
      </c>
      <c r="DC428" s="49">
        <v>541200</v>
      </c>
      <c r="DD428" s="49">
        <v>538800</v>
      </c>
      <c r="DE428" s="49">
        <v>544800</v>
      </c>
      <c r="DF428" s="49">
        <v>551200</v>
      </c>
      <c r="DG428" s="49">
        <v>555400</v>
      </c>
      <c r="DH428" s="49">
        <v>556000</v>
      </c>
      <c r="DI428" s="49">
        <v>564300</v>
      </c>
      <c r="DJ428" s="49">
        <v>564200</v>
      </c>
      <c r="DK428" s="49">
        <v>562400</v>
      </c>
      <c r="DL428" s="49">
        <v>566500</v>
      </c>
      <c r="DM428" s="49">
        <v>562500</v>
      </c>
      <c r="DN428" s="49">
        <v>566000</v>
      </c>
      <c r="DO428" s="49">
        <v>568500</v>
      </c>
      <c r="DP428" s="49">
        <v>568500</v>
      </c>
      <c r="DQ428" s="49">
        <v>565000</v>
      </c>
      <c r="DR428" s="49">
        <v>562400</v>
      </c>
      <c r="DS428" s="49">
        <v>563600</v>
      </c>
      <c r="DT428" s="49">
        <v>566600</v>
      </c>
      <c r="DU428" s="49">
        <v>571400</v>
      </c>
      <c r="DV428" s="49">
        <v>575200</v>
      </c>
      <c r="DW428" s="49">
        <v>578500</v>
      </c>
      <c r="DX428" s="49">
        <v>577800</v>
      </c>
      <c r="DY428" s="49"/>
      <c r="DZ428" s="49"/>
      <c r="EA428" s="49"/>
      <c r="EB428" s="49"/>
      <c r="EC428" s="19"/>
      <c r="ED428" s="31">
        <f t="shared" si="189"/>
        <v>1.9196153148248955E-2</v>
      </c>
      <c r="EE428" s="31">
        <f t="shared" si="190"/>
        <v>1.8527982724491632E-2</v>
      </c>
      <c r="EF428" s="31">
        <f t="shared" si="191"/>
        <v>1.9296436968710435E-2</v>
      </c>
      <c r="EG428" s="31">
        <f t="shared" si="192"/>
        <v>1.7362637362637361E-2</v>
      </c>
      <c r="EH428" s="31">
        <f t="shared" si="193"/>
        <v>1.8350193121206549E-2</v>
      </c>
      <c r="EI428" s="31">
        <f t="shared" si="194"/>
        <v>1.6829268292682928E-2</v>
      </c>
      <c r="EJ428" s="31">
        <f t="shared" si="195"/>
        <v>1.5740534521158128E-2</v>
      </c>
      <c r="EK428" s="31">
        <f t="shared" si="196"/>
        <v>1.3731644640234948E-2</v>
      </c>
      <c r="EL428" s="31">
        <f t="shared" si="197"/>
        <v>1.5223149492017416E-2</v>
      </c>
      <c r="EM428" s="31">
        <f t="shared" si="198"/>
        <v>1.4935181850918256E-2</v>
      </c>
      <c r="EN428" s="31">
        <f t="shared" si="199"/>
        <v>1.7562949640287769E-2</v>
      </c>
      <c r="EO428" s="31">
        <f t="shared" si="200"/>
        <v>2.1844763423710792E-2</v>
      </c>
      <c r="EP428" s="31">
        <f t="shared" si="201"/>
        <v>3.2288195675292453E-2</v>
      </c>
      <c r="EQ428" s="31">
        <f t="shared" si="202"/>
        <v>3.4438122332859172E-2</v>
      </c>
      <c r="ER428" s="31">
        <f t="shared" si="203"/>
        <v>3.4923212709620476E-2</v>
      </c>
      <c r="ES428" s="31">
        <f t="shared" si="204"/>
        <v>3.3722666666666665E-2</v>
      </c>
      <c r="ET428" s="31">
        <f t="shared" si="205"/>
        <v>3.4968197879858658E-2</v>
      </c>
      <c r="EU428" s="31">
        <f t="shared" si="206"/>
        <v>3.1099384344766931E-2</v>
      </c>
      <c r="EV428" s="31">
        <f t="shared" si="207"/>
        <v>3.0930518909410731E-2</v>
      </c>
      <c r="EW428" s="31">
        <f t="shared" si="208"/>
        <v>2.9580530973451327E-2</v>
      </c>
      <c r="EX428" s="31">
        <f t="shared" si="209"/>
        <v>3.1850995732574681E-2</v>
      </c>
      <c r="EY428" s="31">
        <f t="shared" si="210"/>
        <v>3.0915542938254079E-2</v>
      </c>
      <c r="EZ428" s="31">
        <f t="shared" si="211"/>
        <v>3.2627956230144722E-2</v>
      </c>
      <c r="FA428" s="31">
        <f t="shared" si="212"/>
        <v>3.1419320966048304E-2</v>
      </c>
      <c r="FB428" s="50">
        <f t="shared" si="213"/>
        <v>3.3252781641168287E-2</v>
      </c>
      <c r="FC428" s="50">
        <f t="shared" si="214"/>
        <v>3.0024200518582542E-2</v>
      </c>
      <c r="FD428" s="50">
        <f t="shared" si="215"/>
        <v>3.0332294911734163E-2</v>
      </c>
    </row>
    <row r="429" spans="1:160" ht="15" x14ac:dyDescent="0.2">
      <c r="A429" s="17" t="s">
        <v>35</v>
      </c>
      <c r="B429" s="19">
        <v>40389</v>
      </c>
      <c r="C429" s="19">
        <v>40325</v>
      </c>
      <c r="D429" s="19">
        <v>41034</v>
      </c>
      <c r="E429" s="19">
        <v>41702</v>
      </c>
      <c r="F429" s="19">
        <v>42128</v>
      </c>
      <c r="G429" s="19">
        <v>42652</v>
      </c>
      <c r="H429" s="19">
        <v>43952</v>
      </c>
      <c r="I429" s="19">
        <v>47161</v>
      </c>
      <c r="J429" s="19">
        <v>49572</v>
      </c>
      <c r="K429" s="19">
        <v>49834</v>
      </c>
      <c r="L429" s="19">
        <v>49078</v>
      </c>
      <c r="M429" s="19">
        <v>48361</v>
      </c>
      <c r="N429" s="19">
        <v>47048</v>
      </c>
      <c r="O429" s="19">
        <v>47369</v>
      </c>
      <c r="P429" s="19">
        <v>46560</v>
      </c>
      <c r="Q429" s="19">
        <v>46388</v>
      </c>
      <c r="R429" s="19">
        <v>45957</v>
      </c>
      <c r="S429" s="19">
        <v>45743</v>
      </c>
      <c r="T429" s="19">
        <v>45555</v>
      </c>
      <c r="U429" s="19">
        <v>47580</v>
      </c>
      <c r="V429" s="19">
        <v>49088</v>
      </c>
      <c r="W429" s="19">
        <v>47603</v>
      </c>
      <c r="X429" s="19">
        <v>46191</v>
      </c>
      <c r="Y429" s="19">
        <v>44411</v>
      </c>
      <c r="Z429" s="19">
        <v>42210</v>
      </c>
      <c r="AA429" s="19">
        <v>41249</v>
      </c>
      <c r="AB429" s="19">
        <v>40816</v>
      </c>
      <c r="AC429" s="19">
        <v>39738</v>
      </c>
      <c r="AD429" s="19">
        <v>38613</v>
      </c>
      <c r="AE429" s="19">
        <v>37926</v>
      </c>
      <c r="AF429" s="19">
        <v>38311</v>
      </c>
      <c r="AG429" s="19">
        <v>40125</v>
      </c>
      <c r="AH429" s="19">
        <v>40614</v>
      </c>
      <c r="AI429" s="19">
        <v>40384</v>
      </c>
      <c r="AJ429" s="19">
        <v>39992</v>
      </c>
      <c r="AK429" s="19">
        <v>39962</v>
      </c>
      <c r="AL429" s="19">
        <v>39588</v>
      </c>
      <c r="AM429" s="19">
        <v>41094</v>
      </c>
      <c r="AN429" s="19">
        <v>43840</v>
      </c>
      <c r="AO429" s="19">
        <v>45205</v>
      </c>
      <c r="AP429" s="19">
        <v>47393</v>
      </c>
      <c r="AQ429" s="19">
        <v>53087</v>
      </c>
      <c r="AR429" s="19">
        <v>58968</v>
      </c>
      <c r="AS429" s="19">
        <v>66465</v>
      </c>
      <c r="AT429" s="19">
        <v>78183</v>
      </c>
      <c r="AU429" s="19">
        <v>81653</v>
      </c>
      <c r="AV429" s="19">
        <v>83778</v>
      </c>
      <c r="AW429" s="19">
        <v>84176</v>
      </c>
      <c r="AX429" s="19">
        <v>81784</v>
      </c>
      <c r="AY429" s="19">
        <v>81391</v>
      </c>
      <c r="AZ429" s="19">
        <v>83043</v>
      </c>
      <c r="BA429" s="19">
        <v>82377</v>
      </c>
      <c r="BB429" s="19">
        <v>82366</v>
      </c>
      <c r="BC429" s="19">
        <v>82009</v>
      </c>
      <c r="BD429" s="19">
        <v>82479</v>
      </c>
      <c r="BE429" s="19">
        <v>87419</v>
      </c>
      <c r="BF429" s="19">
        <v>87874</v>
      </c>
      <c r="BG429" s="19">
        <v>86005</v>
      </c>
      <c r="BH429" s="19">
        <v>83291</v>
      </c>
      <c r="BI429" s="19">
        <v>79176</v>
      </c>
      <c r="BJ429" s="19">
        <v>75266</v>
      </c>
      <c r="BK429" s="19">
        <v>74263</v>
      </c>
      <c r="BL429" s="19">
        <v>74782</v>
      </c>
      <c r="BM429" s="19">
        <v>73492</v>
      </c>
      <c r="BN429" s="19">
        <v>72466</v>
      </c>
      <c r="BO429" s="19">
        <v>72600</v>
      </c>
      <c r="BP429" s="19">
        <v>73714</v>
      </c>
      <c r="BQ429" s="19">
        <v>77503</v>
      </c>
      <c r="BR429" s="19">
        <v>79275</v>
      </c>
      <c r="BS429" s="19">
        <v>78739</v>
      </c>
      <c r="BT429" s="19">
        <v>78034</v>
      </c>
      <c r="BU429" s="19">
        <v>77913</v>
      </c>
      <c r="BV429" s="19">
        <v>76845</v>
      </c>
      <c r="BW429" s="19">
        <v>78963</v>
      </c>
      <c r="BX429" s="19">
        <v>80192</v>
      </c>
      <c r="BY429" s="19">
        <v>81184</v>
      </c>
      <c r="BZ429" s="19">
        <v>81504</v>
      </c>
      <c r="CA429" s="19">
        <v>81515</v>
      </c>
      <c r="CB429" s="19">
        <v>82373</v>
      </c>
      <c r="CC429" s="19">
        <v>86204</v>
      </c>
      <c r="CD429" s="19">
        <v>89120</v>
      </c>
      <c r="CE429" s="19">
        <v>87944</v>
      </c>
      <c r="CF429" s="19">
        <v>84555</v>
      </c>
      <c r="CG429" s="19">
        <v>82967</v>
      </c>
      <c r="CH429" s="49">
        <v>80736</v>
      </c>
      <c r="CI429" s="49">
        <v>80375</v>
      </c>
      <c r="CJ429" s="49">
        <v>79854</v>
      </c>
      <c r="CK429" s="49">
        <v>78883</v>
      </c>
      <c r="CL429" s="49">
        <v>78839</v>
      </c>
      <c r="CM429" s="49">
        <v>78773</v>
      </c>
      <c r="CN429" s="49">
        <v>78686</v>
      </c>
      <c r="CV429" s="17" t="s">
        <v>35</v>
      </c>
      <c r="CW429" s="17" t="s">
        <v>35</v>
      </c>
      <c r="CX429" s="49">
        <v>1848800</v>
      </c>
      <c r="CY429" s="49">
        <v>1847900</v>
      </c>
      <c r="CZ429" s="49">
        <v>1854600</v>
      </c>
      <c r="DA429" s="49">
        <v>1858800</v>
      </c>
      <c r="DB429" s="49">
        <v>1865300</v>
      </c>
      <c r="DC429" s="49">
        <v>1866600</v>
      </c>
      <c r="DD429" s="49">
        <v>1874000</v>
      </c>
      <c r="DE429" s="49">
        <v>1890300</v>
      </c>
      <c r="DF429" s="49">
        <v>1894600</v>
      </c>
      <c r="DG429" s="49">
        <v>1899900</v>
      </c>
      <c r="DH429" s="49">
        <v>1891900</v>
      </c>
      <c r="DI429" s="49">
        <v>1887800</v>
      </c>
      <c r="DJ429" s="49">
        <v>1900900</v>
      </c>
      <c r="DK429" s="49">
        <v>1905200</v>
      </c>
      <c r="DL429" s="49">
        <v>1903500</v>
      </c>
      <c r="DM429" s="49">
        <v>1916300</v>
      </c>
      <c r="DN429" s="49">
        <v>1903800</v>
      </c>
      <c r="DO429" s="49">
        <v>1905300</v>
      </c>
      <c r="DP429" s="49">
        <v>1917700</v>
      </c>
      <c r="DQ429" s="49">
        <v>1921100</v>
      </c>
      <c r="DR429" s="49">
        <v>1925200</v>
      </c>
      <c r="DS429" s="49">
        <v>1922900</v>
      </c>
      <c r="DT429" s="49">
        <v>1919300</v>
      </c>
      <c r="DU429" s="49">
        <v>1919400</v>
      </c>
      <c r="DV429" s="49">
        <v>1928000</v>
      </c>
      <c r="DW429" s="49">
        <v>1925900</v>
      </c>
      <c r="DX429" s="49">
        <v>1926000</v>
      </c>
      <c r="DY429" s="49"/>
      <c r="DZ429" s="49"/>
      <c r="EA429" s="49"/>
      <c r="EB429" s="49"/>
      <c r="EC429" s="19"/>
      <c r="ED429" s="31">
        <f t="shared" si="189"/>
        <v>2.6954781479878839E-2</v>
      </c>
      <c r="EE429" s="31">
        <f t="shared" si="190"/>
        <v>2.5460252178148169E-2</v>
      </c>
      <c r="EF429" s="31">
        <f t="shared" si="191"/>
        <v>2.5012401596031488E-2</v>
      </c>
      <c r="EG429" s="31">
        <f t="shared" si="192"/>
        <v>2.4507746933505489E-2</v>
      </c>
      <c r="EH429" s="31">
        <f t="shared" si="193"/>
        <v>2.5520291642095107E-2</v>
      </c>
      <c r="EI429" s="31">
        <f t="shared" si="194"/>
        <v>2.2613307618129221E-2</v>
      </c>
      <c r="EJ429" s="31">
        <f t="shared" si="195"/>
        <v>2.1204909284951973E-2</v>
      </c>
      <c r="EK429" s="31">
        <f t="shared" si="196"/>
        <v>2.0267153361900228E-2</v>
      </c>
      <c r="EL429" s="31">
        <f t="shared" si="197"/>
        <v>2.1315317217354586E-2</v>
      </c>
      <c r="EM429" s="31">
        <f t="shared" si="198"/>
        <v>2.0836886151902732E-2</v>
      </c>
      <c r="EN429" s="31">
        <f t="shared" si="199"/>
        <v>2.389396902584703E-2</v>
      </c>
      <c r="EO429" s="31">
        <f t="shared" si="200"/>
        <v>3.1236359783875411E-2</v>
      </c>
      <c r="EP429" s="31">
        <f t="shared" si="201"/>
        <v>4.2954916092377296E-2</v>
      </c>
      <c r="EQ429" s="31">
        <f t="shared" si="202"/>
        <v>4.2926726852823852E-2</v>
      </c>
      <c r="ER429" s="31">
        <f t="shared" si="203"/>
        <v>4.3276595744680853E-2</v>
      </c>
      <c r="ES429" s="31">
        <f t="shared" si="204"/>
        <v>4.30407556228148E-2</v>
      </c>
      <c r="ET429" s="31">
        <f t="shared" si="205"/>
        <v>4.517543859649123E-2</v>
      </c>
      <c r="EU429" s="31">
        <f t="shared" si="206"/>
        <v>3.9503490264000421E-2</v>
      </c>
      <c r="EV429" s="31">
        <f t="shared" si="207"/>
        <v>3.8322991083068261E-2</v>
      </c>
      <c r="EW429" s="31">
        <f t="shared" si="208"/>
        <v>3.8370725105408357E-2</v>
      </c>
      <c r="EX429" s="31">
        <f t="shared" si="209"/>
        <v>4.0899127363390818E-2</v>
      </c>
      <c r="EY429" s="31">
        <f t="shared" si="210"/>
        <v>3.996307660304748E-2</v>
      </c>
      <c r="EZ429" s="31">
        <f t="shared" si="211"/>
        <v>4.2298754754337517E-2</v>
      </c>
      <c r="FA429" s="31">
        <f t="shared" si="212"/>
        <v>4.2916015421485883E-2</v>
      </c>
      <c r="FB429" s="50">
        <f t="shared" si="213"/>
        <v>4.561410788381743E-2</v>
      </c>
      <c r="FC429" s="50">
        <f t="shared" si="214"/>
        <v>4.1921179708188379E-2</v>
      </c>
      <c r="FD429" s="50">
        <f t="shared" si="215"/>
        <v>4.0956905503634476E-2</v>
      </c>
    </row>
    <row r="430" spans="1:160" ht="15" x14ac:dyDescent="0.2">
      <c r="A430" s="17" t="s">
        <v>36</v>
      </c>
      <c r="B430" s="19">
        <v>38815</v>
      </c>
      <c r="C430" s="19">
        <v>39529</v>
      </c>
      <c r="D430" s="19">
        <v>40306</v>
      </c>
      <c r="E430" s="19">
        <v>40157</v>
      </c>
      <c r="F430" s="19">
        <v>39561</v>
      </c>
      <c r="G430" s="19">
        <v>40143</v>
      </c>
      <c r="H430" s="19">
        <v>41619</v>
      </c>
      <c r="I430" s="19">
        <v>45432</v>
      </c>
      <c r="J430" s="19">
        <v>47062</v>
      </c>
      <c r="K430" s="19">
        <v>47674</v>
      </c>
      <c r="L430" s="19">
        <v>47752</v>
      </c>
      <c r="M430" s="19">
        <v>47174</v>
      </c>
      <c r="N430" s="19">
        <v>46258</v>
      </c>
      <c r="O430" s="19">
        <v>47037</v>
      </c>
      <c r="P430" s="19">
        <v>47615</v>
      </c>
      <c r="Q430" s="19">
        <v>46734</v>
      </c>
      <c r="R430" s="19">
        <v>45760</v>
      </c>
      <c r="S430" s="19">
        <v>44796</v>
      </c>
      <c r="T430" s="19">
        <v>45132</v>
      </c>
      <c r="U430" s="19">
        <v>47531</v>
      </c>
      <c r="V430" s="19">
        <v>47992</v>
      </c>
      <c r="W430" s="19">
        <v>47058</v>
      </c>
      <c r="X430" s="19">
        <v>45833</v>
      </c>
      <c r="Y430" s="19">
        <v>44635</v>
      </c>
      <c r="Z430" s="19">
        <v>42901</v>
      </c>
      <c r="AA430" s="19">
        <v>42833</v>
      </c>
      <c r="AB430" s="19">
        <v>43031</v>
      </c>
      <c r="AC430" s="19">
        <v>41608</v>
      </c>
      <c r="AD430" s="19">
        <v>39844</v>
      </c>
      <c r="AE430" s="19">
        <v>38973</v>
      </c>
      <c r="AF430" s="19">
        <v>39602</v>
      </c>
      <c r="AG430" s="19">
        <v>41711</v>
      </c>
      <c r="AH430" s="19">
        <v>42898</v>
      </c>
      <c r="AI430" s="19">
        <v>43043</v>
      </c>
      <c r="AJ430" s="19">
        <v>43007</v>
      </c>
      <c r="AK430" s="19">
        <v>43337</v>
      </c>
      <c r="AL430" s="19">
        <v>43583</v>
      </c>
      <c r="AM430" s="19">
        <v>45505</v>
      </c>
      <c r="AN430" s="19">
        <v>48394</v>
      </c>
      <c r="AO430" s="19">
        <v>49925</v>
      </c>
      <c r="AP430" s="19">
        <v>51176</v>
      </c>
      <c r="AQ430" s="19">
        <v>55006</v>
      </c>
      <c r="AR430" s="19">
        <v>60851</v>
      </c>
      <c r="AS430" s="19">
        <v>66740</v>
      </c>
      <c r="AT430" s="19">
        <v>75757</v>
      </c>
      <c r="AU430" s="19">
        <v>79125</v>
      </c>
      <c r="AV430" s="19">
        <v>81808</v>
      </c>
      <c r="AW430" s="19">
        <v>82876</v>
      </c>
      <c r="AX430" s="19">
        <v>82569</v>
      </c>
      <c r="AY430" s="19">
        <v>83664</v>
      </c>
      <c r="AZ430" s="19">
        <v>85001</v>
      </c>
      <c r="BA430" s="19">
        <v>84114</v>
      </c>
      <c r="BB430" s="19">
        <v>82909</v>
      </c>
      <c r="BC430" s="19">
        <v>81281</v>
      </c>
      <c r="BD430" s="19">
        <v>81864</v>
      </c>
      <c r="BE430" s="19">
        <v>86259</v>
      </c>
      <c r="BF430" s="19">
        <v>87165</v>
      </c>
      <c r="BG430" s="19">
        <v>84591</v>
      </c>
      <c r="BH430" s="19">
        <v>83020</v>
      </c>
      <c r="BI430" s="19">
        <v>80602</v>
      </c>
      <c r="BJ430" s="19">
        <v>75817</v>
      </c>
      <c r="BK430" s="19">
        <v>75293</v>
      </c>
      <c r="BL430" s="19">
        <v>77490</v>
      </c>
      <c r="BM430" s="19">
        <v>77036</v>
      </c>
      <c r="BN430" s="19">
        <v>75745</v>
      </c>
      <c r="BO430" s="19">
        <v>75229</v>
      </c>
      <c r="BP430" s="19">
        <v>76282</v>
      </c>
      <c r="BQ430" s="19">
        <v>79873</v>
      </c>
      <c r="BR430" s="19">
        <v>81358</v>
      </c>
      <c r="BS430" s="19">
        <v>80914</v>
      </c>
      <c r="BT430" s="19">
        <v>80048</v>
      </c>
      <c r="BU430" s="19">
        <v>79109</v>
      </c>
      <c r="BV430" s="19">
        <v>78601</v>
      </c>
      <c r="BW430" s="19">
        <v>81722</v>
      </c>
      <c r="BX430" s="19">
        <v>84499</v>
      </c>
      <c r="BY430" s="19">
        <v>84857</v>
      </c>
      <c r="BZ430" s="19">
        <v>83970</v>
      </c>
      <c r="CA430" s="19">
        <v>83649</v>
      </c>
      <c r="CB430" s="19">
        <v>85348</v>
      </c>
      <c r="CC430" s="19">
        <v>89947</v>
      </c>
      <c r="CD430" s="19">
        <v>91643</v>
      </c>
      <c r="CE430" s="19">
        <v>90843</v>
      </c>
      <c r="CF430" s="19">
        <v>89323</v>
      </c>
      <c r="CG430" s="19">
        <v>89229</v>
      </c>
      <c r="CH430" s="49">
        <v>87608</v>
      </c>
      <c r="CI430" s="49">
        <v>88487</v>
      </c>
      <c r="CJ430" s="49">
        <v>88950</v>
      </c>
      <c r="CK430" s="49">
        <v>87471</v>
      </c>
      <c r="CL430" s="49">
        <v>86780</v>
      </c>
      <c r="CM430" s="49">
        <v>85888</v>
      </c>
      <c r="CN430" s="49">
        <v>85898</v>
      </c>
      <c r="CV430" s="17" t="s">
        <v>36</v>
      </c>
      <c r="CW430" s="17" t="s">
        <v>36</v>
      </c>
      <c r="CX430" s="49">
        <v>1413100</v>
      </c>
      <c r="CY430" s="49">
        <v>1426900</v>
      </c>
      <c r="CZ430" s="49">
        <v>1424400</v>
      </c>
      <c r="DA430" s="49">
        <v>1437700</v>
      </c>
      <c r="DB430" s="49">
        <v>1435100</v>
      </c>
      <c r="DC430" s="49">
        <v>1436200</v>
      </c>
      <c r="DD430" s="49">
        <v>1438900</v>
      </c>
      <c r="DE430" s="49">
        <v>1435000</v>
      </c>
      <c r="DF430" s="49">
        <v>1443400</v>
      </c>
      <c r="DG430" s="49">
        <v>1445500</v>
      </c>
      <c r="DH430" s="49">
        <v>1460600</v>
      </c>
      <c r="DI430" s="49">
        <v>1458100</v>
      </c>
      <c r="DJ430" s="49">
        <v>1461400</v>
      </c>
      <c r="DK430" s="49">
        <v>1460600</v>
      </c>
      <c r="DL430" s="49">
        <v>1461300</v>
      </c>
      <c r="DM430" s="49">
        <v>1458500</v>
      </c>
      <c r="DN430" s="49">
        <v>1461700</v>
      </c>
      <c r="DO430" s="49">
        <v>1472800</v>
      </c>
      <c r="DP430" s="49">
        <v>1454000</v>
      </c>
      <c r="DQ430" s="49">
        <v>1459800</v>
      </c>
      <c r="DR430" s="49">
        <v>1449200</v>
      </c>
      <c r="DS430" s="49">
        <v>1447100</v>
      </c>
      <c r="DT430" s="49">
        <v>1463300</v>
      </c>
      <c r="DU430" s="49">
        <v>1461600</v>
      </c>
      <c r="DV430" s="49">
        <v>1473300</v>
      </c>
      <c r="DW430" s="49">
        <v>1477400</v>
      </c>
      <c r="DX430" s="49">
        <v>1484900</v>
      </c>
      <c r="DY430" s="49"/>
      <c r="DZ430" s="49"/>
      <c r="EA430" s="49"/>
      <c r="EB430" s="49"/>
      <c r="EC430" s="19"/>
      <c r="ED430" s="31">
        <f t="shared" si="189"/>
        <v>3.3737173589979477E-2</v>
      </c>
      <c r="EE430" s="31">
        <f t="shared" si="190"/>
        <v>3.2418529679725278E-2</v>
      </c>
      <c r="EF430" s="31">
        <f t="shared" si="191"/>
        <v>3.2809604043807922E-2</v>
      </c>
      <c r="EG430" s="31">
        <f t="shared" si="192"/>
        <v>3.1391806357376366E-2</v>
      </c>
      <c r="EH430" s="31">
        <f t="shared" si="193"/>
        <v>3.2790746289457183E-2</v>
      </c>
      <c r="EI430" s="31">
        <f t="shared" si="194"/>
        <v>2.987118785684445E-2</v>
      </c>
      <c r="EJ430" s="31">
        <f t="shared" si="195"/>
        <v>2.8916533463062062E-2</v>
      </c>
      <c r="EK430" s="31">
        <f t="shared" si="196"/>
        <v>2.7597212543554007E-2</v>
      </c>
      <c r="EL430" s="31">
        <f t="shared" si="197"/>
        <v>2.9820562560620757E-2</v>
      </c>
      <c r="EM430" s="31">
        <f t="shared" si="198"/>
        <v>3.0150812867519888E-2</v>
      </c>
      <c r="EN430" s="31">
        <f t="shared" si="199"/>
        <v>3.4181158428043271E-2</v>
      </c>
      <c r="EO430" s="31">
        <f t="shared" si="200"/>
        <v>4.1733077292366777E-2</v>
      </c>
      <c r="EP430" s="31">
        <f t="shared" si="201"/>
        <v>5.4143287258792937E-2</v>
      </c>
      <c r="EQ430" s="31">
        <f t="shared" si="202"/>
        <v>5.6530877721484324E-2</v>
      </c>
      <c r="ER430" s="31">
        <f t="shared" si="203"/>
        <v>5.7561075754465202E-2</v>
      </c>
      <c r="ES430" s="31">
        <f t="shared" si="204"/>
        <v>5.6128899554336649E-2</v>
      </c>
      <c r="ET430" s="31">
        <f t="shared" si="205"/>
        <v>5.7871656290620507E-2</v>
      </c>
      <c r="EU430" s="31">
        <f t="shared" si="206"/>
        <v>5.147813688212928E-2</v>
      </c>
      <c r="EV430" s="31">
        <f t="shared" si="207"/>
        <v>5.2982118294360385E-2</v>
      </c>
      <c r="EW430" s="31">
        <f t="shared" si="208"/>
        <v>5.2255103438827236E-2</v>
      </c>
      <c r="EX430" s="31">
        <f t="shared" si="209"/>
        <v>5.5833563345293956E-2</v>
      </c>
      <c r="EY430" s="31">
        <f t="shared" si="210"/>
        <v>5.431621864418492E-2</v>
      </c>
      <c r="EZ430" s="31">
        <f t="shared" si="211"/>
        <v>5.7990159229139616E-2</v>
      </c>
      <c r="FA430" s="31">
        <f t="shared" si="212"/>
        <v>5.8393541324575804E-2</v>
      </c>
      <c r="FB430" s="50">
        <f t="shared" si="213"/>
        <v>6.1659539808592956E-2</v>
      </c>
      <c r="FC430" s="50">
        <f t="shared" si="214"/>
        <v>5.9298768106132396E-2</v>
      </c>
      <c r="FD430" s="50">
        <f t="shared" si="215"/>
        <v>5.8906997104182103E-2</v>
      </c>
    </row>
    <row r="431" spans="1:160" ht="15" x14ac:dyDescent="0.2">
      <c r="A431" s="17" t="s">
        <v>37</v>
      </c>
      <c r="B431" s="19">
        <v>13062</v>
      </c>
      <c r="C431" s="19">
        <v>13501</v>
      </c>
      <c r="D431" s="19">
        <v>13789</v>
      </c>
      <c r="E431" s="19">
        <v>13850</v>
      </c>
      <c r="F431" s="19">
        <v>13625</v>
      </c>
      <c r="G431" s="19">
        <v>13781</v>
      </c>
      <c r="H431" s="19">
        <v>14009</v>
      </c>
      <c r="I431" s="19">
        <v>14646</v>
      </c>
      <c r="J431" s="19">
        <v>15019</v>
      </c>
      <c r="K431" s="19">
        <v>14949</v>
      </c>
      <c r="L431" s="19">
        <v>14850</v>
      </c>
      <c r="M431" s="19">
        <v>14519</v>
      </c>
      <c r="N431" s="19">
        <v>14348</v>
      </c>
      <c r="O431" s="19">
        <v>14514</v>
      </c>
      <c r="P431" s="19">
        <v>14880</v>
      </c>
      <c r="Q431" s="19">
        <v>14804</v>
      </c>
      <c r="R431" s="19">
        <v>14333</v>
      </c>
      <c r="S431" s="19">
        <v>13805</v>
      </c>
      <c r="T431" s="19">
        <v>13785</v>
      </c>
      <c r="U431" s="19">
        <v>14337</v>
      </c>
      <c r="V431" s="19">
        <v>14545</v>
      </c>
      <c r="W431" s="19">
        <v>14307</v>
      </c>
      <c r="X431" s="19">
        <v>14012</v>
      </c>
      <c r="Y431" s="19">
        <v>14435</v>
      </c>
      <c r="Z431" s="19">
        <v>13662</v>
      </c>
      <c r="AA431" s="19">
        <v>13277</v>
      </c>
      <c r="AB431" s="19">
        <v>13750</v>
      </c>
      <c r="AC431" s="19">
        <v>12677</v>
      </c>
      <c r="AD431" s="19">
        <v>12121</v>
      </c>
      <c r="AE431" s="19">
        <v>11881</v>
      </c>
      <c r="AF431" s="19">
        <v>11556</v>
      </c>
      <c r="AG431" s="19">
        <v>12129</v>
      </c>
      <c r="AH431" s="19">
        <v>12160</v>
      </c>
      <c r="AI431" s="19">
        <v>12297</v>
      </c>
      <c r="AJ431" s="19">
        <v>12116</v>
      </c>
      <c r="AK431" s="19">
        <v>12349</v>
      </c>
      <c r="AL431" s="19">
        <v>12488</v>
      </c>
      <c r="AM431" s="19">
        <v>13308</v>
      </c>
      <c r="AN431" s="19">
        <v>14181</v>
      </c>
      <c r="AO431" s="19">
        <v>14372</v>
      </c>
      <c r="AP431" s="19">
        <v>14503</v>
      </c>
      <c r="AQ431" s="19">
        <v>15632</v>
      </c>
      <c r="AR431" s="19">
        <v>16848</v>
      </c>
      <c r="AS431" s="19">
        <v>19022</v>
      </c>
      <c r="AT431" s="19">
        <v>22110</v>
      </c>
      <c r="AU431" s="19">
        <v>23096</v>
      </c>
      <c r="AV431" s="19">
        <v>24094</v>
      </c>
      <c r="AW431" s="19">
        <v>24297</v>
      </c>
      <c r="AX431" s="19">
        <v>24173</v>
      </c>
      <c r="AY431" s="19">
        <v>24499</v>
      </c>
      <c r="AZ431" s="19">
        <v>25257</v>
      </c>
      <c r="BA431" s="19">
        <v>24885</v>
      </c>
      <c r="BB431" s="19">
        <v>25222</v>
      </c>
      <c r="BC431" s="19">
        <v>23985</v>
      </c>
      <c r="BD431" s="19">
        <v>23590</v>
      </c>
      <c r="BE431" s="19">
        <v>24607</v>
      </c>
      <c r="BF431" s="19">
        <v>24560</v>
      </c>
      <c r="BG431" s="19">
        <v>23997</v>
      </c>
      <c r="BH431" s="19">
        <v>23437</v>
      </c>
      <c r="BI431" s="19">
        <v>22369</v>
      </c>
      <c r="BJ431" s="19">
        <v>21125</v>
      </c>
      <c r="BK431" s="19">
        <v>20914</v>
      </c>
      <c r="BL431" s="19">
        <v>20965</v>
      </c>
      <c r="BM431" s="19">
        <v>20641</v>
      </c>
      <c r="BN431" s="19">
        <v>19689</v>
      </c>
      <c r="BO431" s="19">
        <v>19566</v>
      </c>
      <c r="BP431" s="19">
        <v>19668</v>
      </c>
      <c r="BQ431" s="19">
        <v>21003</v>
      </c>
      <c r="BR431" s="19">
        <v>21570</v>
      </c>
      <c r="BS431" s="19">
        <v>21501</v>
      </c>
      <c r="BT431" s="19">
        <v>21770</v>
      </c>
      <c r="BU431" s="19">
        <v>21435</v>
      </c>
      <c r="BV431" s="19">
        <v>21507</v>
      </c>
      <c r="BW431" s="19">
        <v>22307</v>
      </c>
      <c r="BX431" s="19">
        <v>22854</v>
      </c>
      <c r="BY431" s="19">
        <v>22534</v>
      </c>
      <c r="BZ431" s="19">
        <v>21949</v>
      </c>
      <c r="CA431" s="19">
        <v>21707</v>
      </c>
      <c r="CB431" s="19">
        <v>21746</v>
      </c>
      <c r="CC431" s="19">
        <v>23022</v>
      </c>
      <c r="CD431" s="19">
        <v>23692</v>
      </c>
      <c r="CE431" s="19">
        <v>23703</v>
      </c>
      <c r="CF431" s="19">
        <v>23449</v>
      </c>
      <c r="CG431" s="19">
        <v>23146</v>
      </c>
      <c r="CH431" s="49">
        <v>22631</v>
      </c>
      <c r="CI431" s="49">
        <v>22843</v>
      </c>
      <c r="CJ431" s="49">
        <v>22647</v>
      </c>
      <c r="CK431" s="49">
        <v>22400</v>
      </c>
      <c r="CL431" s="49">
        <v>22067</v>
      </c>
      <c r="CM431" s="49">
        <v>21416</v>
      </c>
      <c r="CN431" s="49">
        <v>21210</v>
      </c>
      <c r="CV431" s="17" t="s">
        <v>37</v>
      </c>
      <c r="CW431" s="17" t="s">
        <v>37</v>
      </c>
      <c r="CX431" s="49">
        <v>471800</v>
      </c>
      <c r="CY431" s="49">
        <v>473800</v>
      </c>
      <c r="CZ431" s="49">
        <v>477900</v>
      </c>
      <c r="DA431" s="49">
        <v>484900</v>
      </c>
      <c r="DB431" s="49">
        <v>482300</v>
      </c>
      <c r="DC431" s="49">
        <v>483100</v>
      </c>
      <c r="DD431" s="49">
        <v>484700</v>
      </c>
      <c r="DE431" s="49">
        <v>479900</v>
      </c>
      <c r="DF431" s="49">
        <v>481800</v>
      </c>
      <c r="DG431" s="49">
        <v>480800</v>
      </c>
      <c r="DH431" s="49">
        <v>482200</v>
      </c>
      <c r="DI431" s="49">
        <v>484400</v>
      </c>
      <c r="DJ431" s="49">
        <v>482500</v>
      </c>
      <c r="DK431" s="49">
        <v>479800</v>
      </c>
      <c r="DL431" s="49">
        <v>476100</v>
      </c>
      <c r="DM431" s="49">
        <v>478000</v>
      </c>
      <c r="DN431" s="49">
        <v>471800</v>
      </c>
      <c r="DO431" s="49">
        <v>470300</v>
      </c>
      <c r="DP431" s="49">
        <v>467700</v>
      </c>
      <c r="DQ431" s="49">
        <v>464000</v>
      </c>
      <c r="DR431" s="49">
        <v>468600</v>
      </c>
      <c r="DS431" s="49">
        <v>468500</v>
      </c>
      <c r="DT431" s="49">
        <v>475800</v>
      </c>
      <c r="DU431" s="49">
        <v>475500</v>
      </c>
      <c r="DV431" s="49">
        <v>480900</v>
      </c>
      <c r="DW431" s="49">
        <v>481900</v>
      </c>
      <c r="DX431" s="49">
        <v>480700</v>
      </c>
      <c r="DY431" s="49"/>
      <c r="DZ431" s="49"/>
      <c r="EA431" s="49"/>
      <c r="EB431" s="49"/>
      <c r="EC431" s="19"/>
      <c r="ED431" s="31">
        <f t="shared" si="189"/>
        <v>3.1685036032217041E-2</v>
      </c>
      <c r="EE431" s="31">
        <f t="shared" si="190"/>
        <v>3.028281975517096E-2</v>
      </c>
      <c r="EF431" s="31">
        <f t="shared" si="191"/>
        <v>3.0977191881146685E-2</v>
      </c>
      <c r="EG431" s="31">
        <f t="shared" si="192"/>
        <v>2.8428541967415961E-2</v>
      </c>
      <c r="EH431" s="31">
        <f t="shared" si="193"/>
        <v>2.9664109475430231E-2</v>
      </c>
      <c r="EI431" s="31">
        <f t="shared" si="194"/>
        <v>2.8279859242392881E-2</v>
      </c>
      <c r="EJ431" s="31">
        <f t="shared" si="195"/>
        <v>2.6154322261192492E-2</v>
      </c>
      <c r="EK431" s="31">
        <f t="shared" si="196"/>
        <v>2.4080016670139613E-2</v>
      </c>
      <c r="EL431" s="31">
        <f t="shared" si="197"/>
        <v>2.5523038605230385E-2</v>
      </c>
      <c r="EM431" s="31">
        <f t="shared" si="198"/>
        <v>2.5973377703826954E-2</v>
      </c>
      <c r="EN431" s="31">
        <f t="shared" si="199"/>
        <v>2.9805060141020325E-2</v>
      </c>
      <c r="EO431" s="31">
        <f t="shared" si="200"/>
        <v>3.4781172584640793E-2</v>
      </c>
      <c r="EP431" s="31">
        <f t="shared" si="201"/>
        <v>4.7867357512953367E-2</v>
      </c>
      <c r="EQ431" s="31">
        <f t="shared" si="202"/>
        <v>5.0381408920383494E-2</v>
      </c>
      <c r="ER431" s="31">
        <f t="shared" si="203"/>
        <v>5.226843100189036E-2</v>
      </c>
      <c r="ES431" s="31">
        <f t="shared" si="204"/>
        <v>4.9351464435146444E-2</v>
      </c>
      <c r="ET431" s="31">
        <f t="shared" si="205"/>
        <v>5.0862653666807971E-2</v>
      </c>
      <c r="EU431" s="31">
        <f t="shared" si="206"/>
        <v>4.4918137359132471E-2</v>
      </c>
      <c r="EV431" s="31">
        <f t="shared" si="207"/>
        <v>4.4132991233696815E-2</v>
      </c>
      <c r="EW431" s="31">
        <f t="shared" si="208"/>
        <v>4.2387931034482761E-2</v>
      </c>
      <c r="EX431" s="31">
        <f t="shared" si="209"/>
        <v>4.5883482714468633E-2</v>
      </c>
      <c r="EY431" s="31">
        <f t="shared" si="210"/>
        <v>4.590608324439701E-2</v>
      </c>
      <c r="EZ431" s="31">
        <f t="shared" si="211"/>
        <v>4.7360235393022275E-2</v>
      </c>
      <c r="FA431" s="31">
        <f t="shared" si="212"/>
        <v>4.5732912723449003E-2</v>
      </c>
      <c r="FB431" s="50">
        <f t="shared" si="213"/>
        <v>4.928883343730505E-2</v>
      </c>
      <c r="FC431" s="50">
        <f t="shared" si="214"/>
        <v>4.6962025316455699E-2</v>
      </c>
      <c r="FD431" s="50">
        <f t="shared" si="215"/>
        <v>4.6598710214270853E-2</v>
      </c>
    </row>
    <row r="432" spans="1:160" ht="15" x14ac:dyDescent="0.2">
      <c r="A432" s="17" t="s">
        <v>38</v>
      </c>
      <c r="B432" s="19">
        <v>12420</v>
      </c>
      <c r="C432" s="19">
        <v>12466</v>
      </c>
      <c r="D432" s="19">
        <v>12707</v>
      </c>
      <c r="E432" s="19">
        <v>12374</v>
      </c>
      <c r="F432" s="19">
        <v>12464</v>
      </c>
      <c r="G432" s="19">
        <v>13147</v>
      </c>
      <c r="H432" s="19">
        <v>13996</v>
      </c>
      <c r="I432" s="19">
        <v>15068</v>
      </c>
      <c r="J432" s="19">
        <v>15333</v>
      </c>
      <c r="K432" s="19">
        <v>15492</v>
      </c>
      <c r="L432" s="19">
        <v>14798</v>
      </c>
      <c r="M432" s="19">
        <v>14511</v>
      </c>
      <c r="N432" s="19">
        <v>14134</v>
      </c>
      <c r="O432" s="19">
        <v>14078</v>
      </c>
      <c r="P432" s="19">
        <v>14029</v>
      </c>
      <c r="Q432" s="19">
        <v>14136</v>
      </c>
      <c r="R432" s="19">
        <v>14013</v>
      </c>
      <c r="S432" s="19">
        <v>14292</v>
      </c>
      <c r="T432" s="19">
        <v>14780</v>
      </c>
      <c r="U432" s="19">
        <v>15535</v>
      </c>
      <c r="V432" s="19">
        <v>15683</v>
      </c>
      <c r="W432" s="19">
        <v>15344</v>
      </c>
      <c r="X432" s="19">
        <v>14793</v>
      </c>
      <c r="Y432" s="19">
        <v>14206</v>
      </c>
      <c r="Z432" s="19">
        <v>13769</v>
      </c>
      <c r="AA432" s="19">
        <v>13670</v>
      </c>
      <c r="AB432" s="19">
        <v>13889</v>
      </c>
      <c r="AC432" s="19">
        <v>13830</v>
      </c>
      <c r="AD432" s="19">
        <v>13663</v>
      </c>
      <c r="AE432" s="19">
        <v>13407</v>
      </c>
      <c r="AF432" s="19">
        <v>13481</v>
      </c>
      <c r="AG432" s="19">
        <v>13671</v>
      </c>
      <c r="AH432" s="19">
        <v>13910</v>
      </c>
      <c r="AI432" s="19">
        <v>13489</v>
      </c>
      <c r="AJ432" s="19">
        <v>13239</v>
      </c>
      <c r="AK432" s="19">
        <v>13111</v>
      </c>
      <c r="AL432" s="19">
        <v>13193</v>
      </c>
      <c r="AM432" s="19">
        <v>13716</v>
      </c>
      <c r="AN432" s="19">
        <v>14552</v>
      </c>
      <c r="AO432" s="19">
        <v>15013</v>
      </c>
      <c r="AP432" s="19">
        <v>15700</v>
      </c>
      <c r="AQ432" s="19">
        <v>17695</v>
      </c>
      <c r="AR432" s="19">
        <v>19921</v>
      </c>
      <c r="AS432" s="19">
        <v>21832</v>
      </c>
      <c r="AT432" s="19">
        <v>25043</v>
      </c>
      <c r="AU432" s="19">
        <v>25464</v>
      </c>
      <c r="AV432" s="19">
        <v>25404</v>
      </c>
      <c r="AW432" s="19">
        <v>25501</v>
      </c>
      <c r="AX432" s="19">
        <v>25473</v>
      </c>
      <c r="AY432" s="19">
        <v>25352</v>
      </c>
      <c r="AZ432" s="19">
        <v>25694</v>
      </c>
      <c r="BA432" s="19">
        <v>25428</v>
      </c>
      <c r="BB432" s="19">
        <v>25775</v>
      </c>
      <c r="BC432" s="19">
        <v>26443</v>
      </c>
      <c r="BD432" s="19">
        <v>27167</v>
      </c>
      <c r="BE432" s="19">
        <v>28407</v>
      </c>
      <c r="BF432" s="19">
        <v>28207</v>
      </c>
      <c r="BG432" s="19">
        <v>27292</v>
      </c>
      <c r="BH432" s="19">
        <v>26124</v>
      </c>
      <c r="BI432" s="19">
        <v>24498</v>
      </c>
      <c r="BJ432" s="19">
        <v>23541</v>
      </c>
      <c r="BK432" s="19">
        <v>23133</v>
      </c>
      <c r="BL432" s="19">
        <v>22919</v>
      </c>
      <c r="BM432" s="19">
        <v>22978</v>
      </c>
      <c r="BN432" s="19">
        <v>22602</v>
      </c>
      <c r="BO432" s="19">
        <v>22842</v>
      </c>
      <c r="BP432" s="19">
        <v>23838</v>
      </c>
      <c r="BQ432" s="19">
        <v>25253</v>
      </c>
      <c r="BR432" s="19">
        <v>25614</v>
      </c>
      <c r="BS432" s="19">
        <v>25156</v>
      </c>
      <c r="BT432" s="19">
        <v>24595</v>
      </c>
      <c r="BU432" s="19">
        <v>23962</v>
      </c>
      <c r="BV432" s="19">
        <v>23787</v>
      </c>
      <c r="BW432" s="19">
        <v>24492</v>
      </c>
      <c r="BX432" s="19">
        <v>24762</v>
      </c>
      <c r="BY432" s="19">
        <v>25015</v>
      </c>
      <c r="BZ432" s="19">
        <v>24846</v>
      </c>
      <c r="CA432" s="19">
        <v>25683</v>
      </c>
      <c r="CB432" s="19">
        <v>26512</v>
      </c>
      <c r="CC432" s="19">
        <v>28354</v>
      </c>
      <c r="CD432" s="19">
        <v>28859</v>
      </c>
      <c r="CE432" s="19">
        <v>28253</v>
      </c>
      <c r="CF432" s="19">
        <v>26840</v>
      </c>
      <c r="CG432" s="19">
        <v>26557</v>
      </c>
      <c r="CH432" s="49">
        <v>25733</v>
      </c>
      <c r="CI432" s="49">
        <v>25816</v>
      </c>
      <c r="CJ432" s="49">
        <v>25339</v>
      </c>
      <c r="CK432" s="49">
        <v>24952</v>
      </c>
      <c r="CL432" s="49">
        <v>24985</v>
      </c>
      <c r="CM432" s="49">
        <v>25002</v>
      </c>
      <c r="CN432" s="49">
        <v>25386</v>
      </c>
      <c r="CV432" s="17" t="s">
        <v>38</v>
      </c>
      <c r="CW432" s="17" t="s">
        <v>38</v>
      </c>
      <c r="CX432" s="49">
        <v>476600</v>
      </c>
      <c r="CY432" s="49">
        <v>482100</v>
      </c>
      <c r="CZ432" s="49">
        <v>487600</v>
      </c>
      <c r="DA432" s="49">
        <v>486900</v>
      </c>
      <c r="DB432" s="49">
        <v>486700</v>
      </c>
      <c r="DC432" s="49">
        <v>484200</v>
      </c>
      <c r="DD432" s="49">
        <v>487100</v>
      </c>
      <c r="DE432" s="49">
        <v>488400</v>
      </c>
      <c r="DF432" s="49">
        <v>491500</v>
      </c>
      <c r="DG432" s="49">
        <v>493500</v>
      </c>
      <c r="DH432" s="49">
        <v>493400</v>
      </c>
      <c r="DI432" s="49">
        <v>491700</v>
      </c>
      <c r="DJ432" s="49">
        <v>487100</v>
      </c>
      <c r="DK432" s="49">
        <v>489400</v>
      </c>
      <c r="DL432" s="49">
        <v>488300</v>
      </c>
      <c r="DM432" s="49">
        <v>488700</v>
      </c>
      <c r="DN432" s="49">
        <v>486500</v>
      </c>
      <c r="DO432" s="49">
        <v>485800</v>
      </c>
      <c r="DP432" s="49">
        <v>487700</v>
      </c>
      <c r="DQ432" s="49">
        <v>489400</v>
      </c>
      <c r="DR432" s="49">
        <v>493700</v>
      </c>
      <c r="DS432" s="49">
        <v>495100</v>
      </c>
      <c r="DT432" s="49">
        <v>488300</v>
      </c>
      <c r="DU432" s="49">
        <v>489300</v>
      </c>
      <c r="DV432" s="49">
        <v>485000</v>
      </c>
      <c r="DW432" s="49">
        <v>483700</v>
      </c>
      <c r="DX432" s="49">
        <v>485500</v>
      </c>
      <c r="DY432" s="49"/>
      <c r="DZ432" s="49"/>
      <c r="EA432" s="49"/>
      <c r="EB432" s="49"/>
      <c r="EC432" s="19"/>
      <c r="ED432" s="31">
        <f t="shared" si="189"/>
        <v>3.2505245488879564E-2</v>
      </c>
      <c r="EE432" s="31">
        <f t="shared" si="190"/>
        <v>2.9317568969093551E-2</v>
      </c>
      <c r="EF432" s="31">
        <f t="shared" si="191"/>
        <v>2.8990976210008203E-2</v>
      </c>
      <c r="EG432" s="31">
        <f t="shared" si="192"/>
        <v>3.0355309098377491E-2</v>
      </c>
      <c r="EH432" s="31">
        <f t="shared" si="193"/>
        <v>3.152660776659133E-2</v>
      </c>
      <c r="EI432" s="31">
        <f t="shared" si="194"/>
        <v>2.8436596447748864E-2</v>
      </c>
      <c r="EJ432" s="31">
        <f t="shared" si="195"/>
        <v>2.839252720180661E-2</v>
      </c>
      <c r="EK432" s="31">
        <f t="shared" si="196"/>
        <v>2.7602375102375103E-2</v>
      </c>
      <c r="EL432" s="31">
        <f t="shared" si="197"/>
        <v>2.7444557477110883E-2</v>
      </c>
      <c r="EM432" s="31">
        <f t="shared" si="198"/>
        <v>2.673353596757852E-2</v>
      </c>
      <c r="EN432" s="31">
        <f t="shared" si="199"/>
        <v>3.0427644912849616E-2</v>
      </c>
      <c r="EO432" s="31">
        <f t="shared" si="200"/>
        <v>4.0514541387024608E-2</v>
      </c>
      <c r="EP432" s="31">
        <f t="shared" si="201"/>
        <v>5.2276739889139806E-2</v>
      </c>
      <c r="EQ432" s="31">
        <f t="shared" si="202"/>
        <v>5.2049448304045773E-2</v>
      </c>
      <c r="ER432" s="31">
        <f t="shared" si="203"/>
        <v>5.207454433749744E-2</v>
      </c>
      <c r="ES432" s="31">
        <f t="shared" si="204"/>
        <v>5.5590341722938405E-2</v>
      </c>
      <c r="ET432" s="31">
        <f t="shared" si="205"/>
        <v>5.6098663926002053E-2</v>
      </c>
      <c r="EU432" s="31">
        <f t="shared" si="206"/>
        <v>4.8458213256484146E-2</v>
      </c>
      <c r="EV432" s="31">
        <f t="shared" si="207"/>
        <v>4.7115029731392248E-2</v>
      </c>
      <c r="EW432" s="31">
        <f t="shared" si="208"/>
        <v>4.8708622803432772E-2</v>
      </c>
      <c r="EX432" s="31">
        <f t="shared" si="209"/>
        <v>5.095402066032003E-2</v>
      </c>
      <c r="EY432" s="31">
        <f t="shared" si="210"/>
        <v>4.8044839426378508E-2</v>
      </c>
      <c r="EZ432" s="31">
        <f t="shared" si="211"/>
        <v>5.122875281589187E-2</v>
      </c>
      <c r="FA432" s="31">
        <f t="shared" si="212"/>
        <v>5.418352748824852E-2</v>
      </c>
      <c r="FB432" s="50">
        <f t="shared" si="213"/>
        <v>5.8253608247422678E-2</v>
      </c>
      <c r="FC432" s="50">
        <f t="shared" si="214"/>
        <v>5.3200330783543519E-2</v>
      </c>
      <c r="FD432" s="50">
        <f t="shared" si="215"/>
        <v>5.1394438722966014E-2</v>
      </c>
    </row>
    <row r="433" spans="1:160" ht="15" x14ac:dyDescent="0.2">
      <c r="A433" s="17" t="s">
        <v>39</v>
      </c>
      <c r="B433" s="19">
        <v>32976</v>
      </c>
      <c r="C433" s="19">
        <v>33495</v>
      </c>
      <c r="D433" s="19">
        <v>33503</v>
      </c>
      <c r="E433" s="19">
        <v>33413</v>
      </c>
      <c r="F433" s="19">
        <v>33254</v>
      </c>
      <c r="G433" s="19">
        <v>33656</v>
      </c>
      <c r="H433" s="19">
        <v>34645</v>
      </c>
      <c r="I433" s="19">
        <v>37232</v>
      </c>
      <c r="J433" s="19">
        <v>38675</v>
      </c>
      <c r="K433" s="19">
        <v>38914</v>
      </c>
      <c r="L433" s="19">
        <v>38855</v>
      </c>
      <c r="M433" s="19">
        <v>38548</v>
      </c>
      <c r="N433" s="19">
        <v>38150</v>
      </c>
      <c r="O433" s="19">
        <v>38457</v>
      </c>
      <c r="P433" s="19">
        <v>38732</v>
      </c>
      <c r="Q433" s="19">
        <v>38200</v>
      </c>
      <c r="R433" s="19">
        <v>37261</v>
      </c>
      <c r="S433" s="19">
        <v>36874</v>
      </c>
      <c r="T433" s="19">
        <v>37702</v>
      </c>
      <c r="U433" s="19">
        <v>39076</v>
      </c>
      <c r="V433" s="19">
        <v>39033</v>
      </c>
      <c r="W433" s="19">
        <v>38132</v>
      </c>
      <c r="X433" s="19">
        <v>37184</v>
      </c>
      <c r="Y433" s="19">
        <v>36113</v>
      </c>
      <c r="Z433" s="19">
        <v>34913</v>
      </c>
      <c r="AA433" s="19">
        <v>35264</v>
      </c>
      <c r="AB433" s="19">
        <v>35346</v>
      </c>
      <c r="AC433" s="19">
        <v>34707</v>
      </c>
      <c r="AD433" s="19">
        <v>34083</v>
      </c>
      <c r="AE433" s="19">
        <v>33474</v>
      </c>
      <c r="AF433" s="19">
        <v>34395</v>
      </c>
      <c r="AG433" s="19">
        <v>35909</v>
      </c>
      <c r="AH433" s="19">
        <v>36687</v>
      </c>
      <c r="AI433" s="19">
        <v>36587</v>
      </c>
      <c r="AJ433" s="19">
        <v>36352</v>
      </c>
      <c r="AK433" s="19">
        <v>35965</v>
      </c>
      <c r="AL433" s="19">
        <v>35714</v>
      </c>
      <c r="AM433" s="19">
        <v>36919</v>
      </c>
      <c r="AN433" s="19">
        <v>38452</v>
      </c>
      <c r="AO433" s="19">
        <v>39119</v>
      </c>
      <c r="AP433" s="19">
        <v>39840</v>
      </c>
      <c r="AQ433" s="19">
        <v>42328</v>
      </c>
      <c r="AR433" s="19">
        <v>45273</v>
      </c>
      <c r="AS433" s="19">
        <v>48770</v>
      </c>
      <c r="AT433" s="19">
        <v>52523</v>
      </c>
      <c r="AU433" s="19">
        <v>54133</v>
      </c>
      <c r="AV433" s="19">
        <v>55265</v>
      </c>
      <c r="AW433" s="19">
        <v>56557</v>
      </c>
      <c r="AX433" s="19">
        <v>56575</v>
      </c>
      <c r="AY433" s="19">
        <v>57336</v>
      </c>
      <c r="AZ433" s="19">
        <v>57838</v>
      </c>
      <c r="BA433" s="19">
        <v>57039</v>
      </c>
      <c r="BB433" s="19">
        <v>56401</v>
      </c>
      <c r="BC433" s="19">
        <v>55953</v>
      </c>
      <c r="BD433" s="19">
        <v>55898</v>
      </c>
      <c r="BE433" s="19">
        <v>58194</v>
      </c>
      <c r="BF433" s="19">
        <v>57387</v>
      </c>
      <c r="BG433" s="19">
        <v>55572</v>
      </c>
      <c r="BH433" s="19">
        <v>53996</v>
      </c>
      <c r="BI433" s="19">
        <v>51931</v>
      </c>
      <c r="BJ433" s="19">
        <v>50304</v>
      </c>
      <c r="BK433" s="19">
        <v>49951</v>
      </c>
      <c r="BL433" s="19">
        <v>50810</v>
      </c>
      <c r="BM433" s="19">
        <v>50550</v>
      </c>
      <c r="BN433" s="19">
        <v>50307</v>
      </c>
      <c r="BO433" s="19">
        <v>50397</v>
      </c>
      <c r="BP433" s="19">
        <v>50324</v>
      </c>
      <c r="BQ433" s="19">
        <v>52809</v>
      </c>
      <c r="BR433" s="19">
        <v>53771</v>
      </c>
      <c r="BS433" s="19">
        <v>53572</v>
      </c>
      <c r="BT433" s="19">
        <v>53609</v>
      </c>
      <c r="BU433" s="19">
        <v>53355</v>
      </c>
      <c r="BV433" s="19">
        <v>53139</v>
      </c>
      <c r="BW433" s="19">
        <v>54067</v>
      </c>
      <c r="BX433" s="19">
        <v>54930</v>
      </c>
      <c r="BY433" s="19">
        <v>55762</v>
      </c>
      <c r="BZ433" s="19">
        <v>54702</v>
      </c>
      <c r="CA433" s="19">
        <v>54305</v>
      </c>
      <c r="CB433" s="19">
        <v>54356</v>
      </c>
      <c r="CC433" s="19">
        <v>56795</v>
      </c>
      <c r="CD433" s="19">
        <v>58398</v>
      </c>
      <c r="CE433" s="19">
        <v>57643</v>
      </c>
      <c r="CF433" s="19">
        <v>56249</v>
      </c>
      <c r="CG433" s="19">
        <v>55181</v>
      </c>
      <c r="CH433" s="49">
        <v>54553</v>
      </c>
      <c r="CI433" s="49">
        <v>54480</v>
      </c>
      <c r="CJ433" s="49">
        <v>53911</v>
      </c>
      <c r="CK433" s="49">
        <v>53643</v>
      </c>
      <c r="CL433" s="49">
        <v>53518</v>
      </c>
      <c r="CM433" s="49">
        <v>52628</v>
      </c>
      <c r="CN433" s="49">
        <v>51774</v>
      </c>
      <c r="CV433" s="17" t="s">
        <v>39</v>
      </c>
      <c r="CW433" s="17" t="s">
        <v>39</v>
      </c>
      <c r="CX433" s="49">
        <v>669200</v>
      </c>
      <c r="CY433" s="49">
        <v>665800</v>
      </c>
      <c r="CZ433" s="49">
        <v>669900</v>
      </c>
      <c r="DA433" s="49">
        <v>668600</v>
      </c>
      <c r="DB433" s="49">
        <v>673800</v>
      </c>
      <c r="DC433" s="49">
        <v>676200</v>
      </c>
      <c r="DD433" s="49">
        <v>672700</v>
      </c>
      <c r="DE433" s="49">
        <v>677100</v>
      </c>
      <c r="DF433" s="49">
        <v>670500</v>
      </c>
      <c r="DG433" s="49">
        <v>664600</v>
      </c>
      <c r="DH433" s="49">
        <v>660500</v>
      </c>
      <c r="DI433" s="49">
        <v>657400</v>
      </c>
      <c r="DJ433" s="49">
        <v>663000</v>
      </c>
      <c r="DK433" s="49">
        <v>670600</v>
      </c>
      <c r="DL433" s="49">
        <v>673500</v>
      </c>
      <c r="DM433" s="49">
        <v>676800</v>
      </c>
      <c r="DN433" s="49">
        <v>678800</v>
      </c>
      <c r="DO433" s="49">
        <v>681300</v>
      </c>
      <c r="DP433" s="49">
        <v>688000</v>
      </c>
      <c r="DQ433" s="49">
        <v>684800</v>
      </c>
      <c r="DR433" s="49">
        <v>684200</v>
      </c>
      <c r="DS433" s="49">
        <v>687300</v>
      </c>
      <c r="DT433" s="49">
        <v>682200</v>
      </c>
      <c r="DU433" s="49">
        <v>682000</v>
      </c>
      <c r="DV433" s="49">
        <v>684400</v>
      </c>
      <c r="DW433" s="49">
        <v>681800</v>
      </c>
      <c r="DX433" s="49">
        <v>681400</v>
      </c>
      <c r="DY433" s="49"/>
      <c r="DZ433" s="49"/>
      <c r="EA433" s="49"/>
      <c r="EB433" s="49"/>
      <c r="EC433" s="19"/>
      <c r="ED433" s="31">
        <f t="shared" si="189"/>
        <v>5.8150029886431559E-2</v>
      </c>
      <c r="EE433" s="31">
        <f t="shared" si="190"/>
        <v>5.7299489336136981E-2</v>
      </c>
      <c r="EF433" s="31">
        <f t="shared" si="191"/>
        <v>5.7023436333781159E-2</v>
      </c>
      <c r="EG433" s="31">
        <f t="shared" si="192"/>
        <v>5.6389470535447205E-2</v>
      </c>
      <c r="EH433" s="31">
        <f t="shared" si="193"/>
        <v>5.6592460670822201E-2</v>
      </c>
      <c r="EI433" s="31">
        <f t="shared" si="194"/>
        <v>5.1631174208813961E-2</v>
      </c>
      <c r="EJ433" s="31">
        <f t="shared" si="195"/>
        <v>5.1593578118031815E-2</v>
      </c>
      <c r="EK433" s="31">
        <f t="shared" si="196"/>
        <v>5.0797518830305713E-2</v>
      </c>
      <c r="EL433" s="31">
        <f t="shared" si="197"/>
        <v>5.4566741237882174E-2</v>
      </c>
      <c r="EM433" s="31">
        <f t="shared" si="198"/>
        <v>5.373758651820644E-2</v>
      </c>
      <c r="EN433" s="31">
        <f t="shared" si="199"/>
        <v>5.922634367903104E-2</v>
      </c>
      <c r="EO433" s="31">
        <f t="shared" si="200"/>
        <v>6.8866747794341349E-2</v>
      </c>
      <c r="EP433" s="31">
        <f t="shared" si="201"/>
        <v>8.1648567119155357E-2</v>
      </c>
      <c r="EQ433" s="31">
        <f t="shared" si="202"/>
        <v>8.4364747986877417E-2</v>
      </c>
      <c r="ER433" s="31">
        <f t="shared" si="203"/>
        <v>8.4690423162583517E-2</v>
      </c>
      <c r="ES433" s="31">
        <f t="shared" si="204"/>
        <v>8.2591607565011826E-2</v>
      </c>
      <c r="ET433" s="31">
        <f t="shared" si="205"/>
        <v>8.1868002357100761E-2</v>
      </c>
      <c r="EU433" s="31">
        <f t="shared" si="206"/>
        <v>7.3835314839277855E-2</v>
      </c>
      <c r="EV433" s="31">
        <f t="shared" si="207"/>
        <v>7.3473837209302326E-2</v>
      </c>
      <c r="EW433" s="31">
        <f t="shared" si="208"/>
        <v>7.348714953271028E-2</v>
      </c>
      <c r="EX433" s="31">
        <f t="shared" si="209"/>
        <v>7.8298743057585496E-2</v>
      </c>
      <c r="EY433" s="31">
        <f t="shared" si="210"/>
        <v>7.7315582714971631E-2</v>
      </c>
      <c r="EZ433" s="31">
        <f t="shared" si="211"/>
        <v>8.1738493110524779E-2</v>
      </c>
      <c r="FA433" s="31">
        <f t="shared" si="212"/>
        <v>7.9700879765395888E-2</v>
      </c>
      <c r="FB433" s="50">
        <f t="shared" si="213"/>
        <v>8.4224137931034476E-2</v>
      </c>
      <c r="FC433" s="50">
        <f t="shared" si="214"/>
        <v>8.0013200352009387E-2</v>
      </c>
      <c r="FD433" s="50">
        <f t="shared" si="215"/>
        <v>7.8724684473143527E-2</v>
      </c>
    </row>
    <row r="434" spans="1:160" ht="15" x14ac:dyDescent="0.2">
      <c r="A434" s="17" t="s">
        <v>40</v>
      </c>
      <c r="B434" s="19">
        <v>16969</v>
      </c>
      <c r="C434" s="19">
        <v>17136</v>
      </c>
      <c r="D434" s="19">
        <v>16802</v>
      </c>
      <c r="E434" s="19">
        <v>16334</v>
      </c>
      <c r="F434" s="19">
        <v>16634</v>
      </c>
      <c r="G434" s="19">
        <v>17711</v>
      </c>
      <c r="H434" s="19">
        <v>18346</v>
      </c>
      <c r="I434" s="19">
        <v>20141</v>
      </c>
      <c r="J434" s="19">
        <v>21100</v>
      </c>
      <c r="K434" s="19">
        <v>21242</v>
      </c>
      <c r="L434" s="19">
        <v>20629</v>
      </c>
      <c r="M434" s="19">
        <v>20046</v>
      </c>
      <c r="N434" s="19">
        <v>19247</v>
      </c>
      <c r="O434" s="19">
        <v>18916</v>
      </c>
      <c r="P434" s="19">
        <v>18428</v>
      </c>
      <c r="Q434" s="19">
        <v>19054</v>
      </c>
      <c r="R434" s="19">
        <v>19164</v>
      </c>
      <c r="S434" s="19">
        <v>19384</v>
      </c>
      <c r="T434" s="19">
        <v>19907</v>
      </c>
      <c r="U434" s="19">
        <v>21193</v>
      </c>
      <c r="V434" s="19">
        <v>21695</v>
      </c>
      <c r="W434" s="19">
        <v>21009</v>
      </c>
      <c r="X434" s="19">
        <v>19574</v>
      </c>
      <c r="Y434" s="19">
        <v>18673</v>
      </c>
      <c r="Z434" s="19">
        <v>17537</v>
      </c>
      <c r="AA434" s="19">
        <v>17598</v>
      </c>
      <c r="AB434" s="19">
        <v>17389</v>
      </c>
      <c r="AC434" s="19">
        <v>16622</v>
      </c>
      <c r="AD434" s="19">
        <v>16331</v>
      </c>
      <c r="AE434" s="19">
        <v>16396</v>
      </c>
      <c r="AF434" s="19">
        <v>16660</v>
      </c>
      <c r="AG434" s="19">
        <v>17986</v>
      </c>
      <c r="AH434" s="19">
        <v>18496</v>
      </c>
      <c r="AI434" s="19">
        <v>18181</v>
      </c>
      <c r="AJ434" s="19">
        <v>17942</v>
      </c>
      <c r="AK434" s="19">
        <v>17858</v>
      </c>
      <c r="AL434" s="19">
        <v>17514</v>
      </c>
      <c r="AM434" s="19">
        <v>17794</v>
      </c>
      <c r="AN434" s="19">
        <v>18980</v>
      </c>
      <c r="AO434" s="19">
        <v>18982</v>
      </c>
      <c r="AP434" s="19">
        <v>19633</v>
      </c>
      <c r="AQ434" s="19">
        <v>21803</v>
      </c>
      <c r="AR434" s="19">
        <v>24129</v>
      </c>
      <c r="AS434" s="19">
        <v>27990</v>
      </c>
      <c r="AT434" s="19">
        <v>32244</v>
      </c>
      <c r="AU434" s="19">
        <v>33444</v>
      </c>
      <c r="AV434" s="19">
        <v>32941</v>
      </c>
      <c r="AW434" s="19">
        <v>32197</v>
      </c>
      <c r="AX434" s="19">
        <v>31126</v>
      </c>
      <c r="AY434" s="19">
        <v>31057</v>
      </c>
      <c r="AZ434" s="19">
        <v>31606</v>
      </c>
      <c r="BA434" s="19">
        <v>30935</v>
      </c>
      <c r="BB434" s="19">
        <v>30873</v>
      </c>
      <c r="BC434" s="19">
        <v>31128</v>
      </c>
      <c r="BD434" s="19">
        <v>31366</v>
      </c>
      <c r="BE434" s="19">
        <v>33676</v>
      </c>
      <c r="BF434" s="19">
        <v>33851</v>
      </c>
      <c r="BG434" s="19">
        <v>32628</v>
      </c>
      <c r="BH434" s="19">
        <v>31203</v>
      </c>
      <c r="BI434" s="19">
        <v>29462</v>
      </c>
      <c r="BJ434" s="19">
        <v>27773</v>
      </c>
      <c r="BK434" s="19">
        <v>27795</v>
      </c>
      <c r="BL434" s="19">
        <v>28009</v>
      </c>
      <c r="BM434" s="19">
        <v>27937</v>
      </c>
      <c r="BN434" s="19">
        <v>28231</v>
      </c>
      <c r="BO434" s="19">
        <v>28059</v>
      </c>
      <c r="BP434" s="19">
        <v>28265</v>
      </c>
      <c r="BQ434" s="19">
        <v>30709</v>
      </c>
      <c r="BR434" s="19">
        <v>31394</v>
      </c>
      <c r="BS434" s="19">
        <v>31036</v>
      </c>
      <c r="BT434" s="19">
        <v>30060</v>
      </c>
      <c r="BU434" s="19">
        <v>29234</v>
      </c>
      <c r="BV434" s="19">
        <v>28876</v>
      </c>
      <c r="BW434" s="19">
        <v>29705</v>
      </c>
      <c r="BX434" s="19">
        <v>30145</v>
      </c>
      <c r="BY434" s="19">
        <v>30036</v>
      </c>
      <c r="BZ434" s="19">
        <v>30409</v>
      </c>
      <c r="CA434" s="19">
        <v>30949</v>
      </c>
      <c r="CB434" s="19">
        <v>31596</v>
      </c>
      <c r="CC434" s="19">
        <v>33459</v>
      </c>
      <c r="CD434" s="19">
        <v>34492</v>
      </c>
      <c r="CE434" s="19">
        <v>34065</v>
      </c>
      <c r="CF434" s="19">
        <v>32392</v>
      </c>
      <c r="CG434" s="19">
        <v>31842</v>
      </c>
      <c r="CH434" s="49">
        <v>30852</v>
      </c>
      <c r="CI434" s="49">
        <v>30502</v>
      </c>
      <c r="CJ434" s="49">
        <v>30172</v>
      </c>
      <c r="CK434" s="49">
        <v>30267</v>
      </c>
      <c r="CL434" s="49">
        <v>30128</v>
      </c>
      <c r="CM434" s="49">
        <v>30342</v>
      </c>
      <c r="CN434" s="49">
        <v>30466</v>
      </c>
      <c r="CV434" s="17" t="s">
        <v>40</v>
      </c>
      <c r="CW434" s="17" t="s">
        <v>40</v>
      </c>
      <c r="CX434" s="49">
        <v>729700</v>
      </c>
      <c r="CY434" s="49">
        <v>733500</v>
      </c>
      <c r="CZ434" s="49">
        <v>736000</v>
      </c>
      <c r="DA434" s="49">
        <v>736700</v>
      </c>
      <c r="DB434" s="49">
        <v>738900</v>
      </c>
      <c r="DC434" s="49">
        <v>737200</v>
      </c>
      <c r="DD434" s="49">
        <v>729100</v>
      </c>
      <c r="DE434" s="49">
        <v>742900</v>
      </c>
      <c r="DF434" s="49">
        <v>744800</v>
      </c>
      <c r="DG434" s="49">
        <v>742700</v>
      </c>
      <c r="DH434" s="49">
        <v>748000</v>
      </c>
      <c r="DI434" s="49">
        <v>745800</v>
      </c>
      <c r="DJ434" s="49">
        <v>752900</v>
      </c>
      <c r="DK434" s="49">
        <v>763700</v>
      </c>
      <c r="DL434" s="49">
        <v>770200</v>
      </c>
      <c r="DM434" s="49">
        <v>762900</v>
      </c>
      <c r="DN434" s="49">
        <v>758600</v>
      </c>
      <c r="DO434" s="49">
        <v>752100</v>
      </c>
      <c r="DP434" s="49">
        <v>753700</v>
      </c>
      <c r="DQ434" s="49">
        <v>752200</v>
      </c>
      <c r="DR434" s="49">
        <v>758700</v>
      </c>
      <c r="DS434" s="49">
        <v>764100</v>
      </c>
      <c r="DT434" s="49">
        <v>764000</v>
      </c>
      <c r="DU434" s="49">
        <v>780600</v>
      </c>
      <c r="DV434" s="49">
        <v>784300</v>
      </c>
      <c r="DW434" s="49">
        <v>783300</v>
      </c>
      <c r="DX434" s="49">
        <v>790200</v>
      </c>
      <c r="DY434" s="49"/>
      <c r="DZ434" s="49"/>
      <c r="EA434" s="49"/>
      <c r="EB434" s="49"/>
      <c r="EC434" s="19"/>
      <c r="ED434" s="31">
        <f t="shared" si="189"/>
        <v>2.9110593394545702E-2</v>
      </c>
      <c r="EE434" s="31">
        <f t="shared" si="190"/>
        <v>2.6239945466939332E-2</v>
      </c>
      <c r="EF434" s="31">
        <f t="shared" si="191"/>
        <v>2.5888586956521738E-2</v>
      </c>
      <c r="EG434" s="31">
        <f t="shared" si="192"/>
        <v>2.7021854214741414E-2</v>
      </c>
      <c r="EH434" s="31">
        <f t="shared" si="193"/>
        <v>2.8432805521721477E-2</v>
      </c>
      <c r="EI434" s="31">
        <f t="shared" si="194"/>
        <v>2.3788659793814435E-2</v>
      </c>
      <c r="EJ434" s="31">
        <f t="shared" si="195"/>
        <v>2.2797970100123442E-2</v>
      </c>
      <c r="EK434" s="31">
        <f t="shared" si="196"/>
        <v>2.2425629290617848E-2</v>
      </c>
      <c r="EL434" s="31">
        <f t="shared" si="197"/>
        <v>2.4410580021482275E-2</v>
      </c>
      <c r="EM434" s="31">
        <f t="shared" si="198"/>
        <v>2.3581526861451461E-2</v>
      </c>
      <c r="EN434" s="31">
        <f t="shared" si="199"/>
        <v>2.5377005347593583E-2</v>
      </c>
      <c r="EO434" s="31">
        <f t="shared" si="200"/>
        <v>3.235317779565567E-2</v>
      </c>
      <c r="EP434" s="31">
        <f t="shared" si="201"/>
        <v>4.442024173196972E-2</v>
      </c>
      <c r="EQ434" s="31">
        <f t="shared" si="202"/>
        <v>4.075684169176378E-2</v>
      </c>
      <c r="ER434" s="31">
        <f t="shared" si="203"/>
        <v>4.0164892235782915E-2</v>
      </c>
      <c r="ES434" s="31">
        <f t="shared" si="204"/>
        <v>4.1114169615939181E-2</v>
      </c>
      <c r="ET434" s="31">
        <f t="shared" si="205"/>
        <v>4.3010809385710516E-2</v>
      </c>
      <c r="EU434" s="31">
        <f t="shared" si="206"/>
        <v>3.6927270309799226E-2</v>
      </c>
      <c r="EV434" s="31">
        <f t="shared" si="207"/>
        <v>3.7066472071115832E-2</v>
      </c>
      <c r="EW434" s="31">
        <f t="shared" si="208"/>
        <v>3.7576442435522467E-2</v>
      </c>
      <c r="EX434" s="31">
        <f t="shared" si="209"/>
        <v>4.0906814287597203E-2</v>
      </c>
      <c r="EY434" s="31">
        <f t="shared" si="210"/>
        <v>3.7790865070017013E-2</v>
      </c>
      <c r="EZ434" s="31">
        <f t="shared" si="211"/>
        <v>3.9314136125654452E-2</v>
      </c>
      <c r="FA434" s="31">
        <f t="shared" si="212"/>
        <v>4.047655649500384E-2</v>
      </c>
      <c r="FB434" s="50">
        <f t="shared" si="213"/>
        <v>4.3433635088614052E-2</v>
      </c>
      <c r="FC434" s="50">
        <f t="shared" si="214"/>
        <v>3.9387207966296439E-2</v>
      </c>
      <c r="FD434" s="50">
        <f t="shared" si="215"/>
        <v>3.8302961275626421E-2</v>
      </c>
    </row>
    <row r="435" spans="1:160" ht="15" x14ac:dyDescent="0.2">
      <c r="A435" s="17" t="s">
        <v>41</v>
      </c>
      <c r="B435" s="19">
        <v>31610</v>
      </c>
      <c r="C435" s="19">
        <v>31887</v>
      </c>
      <c r="D435" s="19">
        <v>32469</v>
      </c>
      <c r="E435" s="19">
        <v>32102</v>
      </c>
      <c r="F435" s="19">
        <v>31896</v>
      </c>
      <c r="G435" s="19">
        <v>32386</v>
      </c>
      <c r="H435" s="19">
        <v>32770</v>
      </c>
      <c r="I435" s="19">
        <v>35769</v>
      </c>
      <c r="J435" s="19">
        <v>36705</v>
      </c>
      <c r="K435" s="19">
        <v>36593</v>
      </c>
      <c r="L435" s="19">
        <v>36183</v>
      </c>
      <c r="M435" s="19">
        <v>35705</v>
      </c>
      <c r="N435" s="19">
        <v>35053</v>
      </c>
      <c r="O435" s="19">
        <v>34812</v>
      </c>
      <c r="P435" s="19">
        <v>34994</v>
      </c>
      <c r="Q435" s="19">
        <v>34693</v>
      </c>
      <c r="R435" s="19">
        <v>34337</v>
      </c>
      <c r="S435" s="19">
        <v>34722</v>
      </c>
      <c r="T435" s="19">
        <v>35606</v>
      </c>
      <c r="U435" s="19">
        <v>37999</v>
      </c>
      <c r="V435" s="19">
        <v>38257</v>
      </c>
      <c r="W435" s="19">
        <v>37368</v>
      </c>
      <c r="X435" s="19">
        <v>36303</v>
      </c>
      <c r="Y435" s="19">
        <v>35046</v>
      </c>
      <c r="Z435" s="19">
        <v>33751</v>
      </c>
      <c r="AA435" s="19">
        <v>33560</v>
      </c>
      <c r="AB435" s="19">
        <v>33316</v>
      </c>
      <c r="AC435" s="19">
        <v>32284</v>
      </c>
      <c r="AD435" s="19">
        <v>31684</v>
      </c>
      <c r="AE435" s="19">
        <v>31535</v>
      </c>
      <c r="AF435" s="19">
        <v>32085</v>
      </c>
      <c r="AG435" s="19">
        <v>34940</v>
      </c>
      <c r="AH435" s="19">
        <v>35729</v>
      </c>
      <c r="AI435" s="19">
        <v>35349</v>
      </c>
      <c r="AJ435" s="19">
        <v>34888</v>
      </c>
      <c r="AK435" s="19">
        <v>34533</v>
      </c>
      <c r="AL435" s="19">
        <v>34250</v>
      </c>
      <c r="AM435" s="19">
        <v>35013</v>
      </c>
      <c r="AN435" s="19">
        <v>36956</v>
      </c>
      <c r="AO435" s="19">
        <v>38526</v>
      </c>
      <c r="AP435" s="19">
        <v>40060</v>
      </c>
      <c r="AQ435" s="19">
        <v>43701</v>
      </c>
      <c r="AR435" s="19">
        <v>48015</v>
      </c>
      <c r="AS435" s="19">
        <v>54046</v>
      </c>
      <c r="AT435" s="19">
        <v>59466</v>
      </c>
      <c r="AU435" s="19">
        <v>60531</v>
      </c>
      <c r="AV435" s="19">
        <v>61452</v>
      </c>
      <c r="AW435" s="19">
        <v>61253</v>
      </c>
      <c r="AX435" s="19">
        <v>60099</v>
      </c>
      <c r="AY435" s="19">
        <v>60639</v>
      </c>
      <c r="AZ435" s="19">
        <v>60187</v>
      </c>
      <c r="BA435" s="19">
        <v>59747</v>
      </c>
      <c r="BB435" s="19">
        <v>59596</v>
      </c>
      <c r="BC435" s="19">
        <v>58856</v>
      </c>
      <c r="BD435" s="19">
        <v>59418</v>
      </c>
      <c r="BE435" s="19">
        <v>63273</v>
      </c>
      <c r="BF435" s="19">
        <v>62581</v>
      </c>
      <c r="BG435" s="19">
        <v>60180</v>
      </c>
      <c r="BH435" s="19">
        <v>57775</v>
      </c>
      <c r="BI435" s="19">
        <v>55377</v>
      </c>
      <c r="BJ435" s="19">
        <v>53620</v>
      </c>
      <c r="BK435" s="19">
        <v>53559</v>
      </c>
      <c r="BL435" s="19">
        <v>54137</v>
      </c>
      <c r="BM435" s="19">
        <v>54371</v>
      </c>
      <c r="BN435" s="19">
        <v>54136</v>
      </c>
      <c r="BO435" s="19">
        <v>53987</v>
      </c>
      <c r="BP435" s="19">
        <v>54319</v>
      </c>
      <c r="BQ435" s="19">
        <v>57228</v>
      </c>
      <c r="BR435" s="19">
        <v>58023</v>
      </c>
      <c r="BS435" s="19">
        <v>57178</v>
      </c>
      <c r="BT435" s="19">
        <v>58140</v>
      </c>
      <c r="BU435" s="19">
        <v>57171</v>
      </c>
      <c r="BV435" s="19">
        <v>56225</v>
      </c>
      <c r="BW435" s="19">
        <v>58557</v>
      </c>
      <c r="BX435" s="19">
        <v>59894</v>
      </c>
      <c r="BY435" s="19">
        <v>61142</v>
      </c>
      <c r="BZ435" s="19">
        <v>60542</v>
      </c>
      <c r="CA435" s="19">
        <v>61177</v>
      </c>
      <c r="CB435" s="19">
        <v>62062</v>
      </c>
      <c r="CC435" s="19">
        <v>65569</v>
      </c>
      <c r="CD435" s="19">
        <v>66585</v>
      </c>
      <c r="CE435" s="19">
        <v>66021</v>
      </c>
      <c r="CF435" s="19">
        <v>65351</v>
      </c>
      <c r="CG435" s="19">
        <v>64850</v>
      </c>
      <c r="CH435" s="49">
        <v>64042</v>
      </c>
      <c r="CI435" s="49">
        <v>64121</v>
      </c>
      <c r="CJ435" s="49">
        <v>63892</v>
      </c>
      <c r="CK435" s="49">
        <v>64443</v>
      </c>
      <c r="CL435" s="49">
        <v>64836</v>
      </c>
      <c r="CM435" s="49">
        <v>64702</v>
      </c>
      <c r="CN435" s="49">
        <v>64370</v>
      </c>
      <c r="CV435" s="17" t="s">
        <v>41</v>
      </c>
      <c r="CW435" s="17" t="s">
        <v>41</v>
      </c>
      <c r="CX435" s="49">
        <v>891400</v>
      </c>
      <c r="CY435" s="49">
        <v>895200</v>
      </c>
      <c r="CZ435" s="49">
        <v>901100</v>
      </c>
      <c r="DA435" s="49">
        <v>906600</v>
      </c>
      <c r="DB435" s="49">
        <v>911500</v>
      </c>
      <c r="DC435" s="49">
        <v>916000</v>
      </c>
      <c r="DD435" s="49">
        <v>916700</v>
      </c>
      <c r="DE435" s="49">
        <v>916100</v>
      </c>
      <c r="DF435" s="49">
        <v>917800</v>
      </c>
      <c r="DG435" s="49">
        <v>915200</v>
      </c>
      <c r="DH435" s="49">
        <v>921400</v>
      </c>
      <c r="DI435" s="49">
        <v>925900</v>
      </c>
      <c r="DJ435" s="49">
        <v>930100</v>
      </c>
      <c r="DK435" s="49">
        <v>928700</v>
      </c>
      <c r="DL435" s="49">
        <v>924500</v>
      </c>
      <c r="DM435" s="49">
        <v>919400</v>
      </c>
      <c r="DN435" s="49">
        <v>915000</v>
      </c>
      <c r="DO435" s="49">
        <v>926500</v>
      </c>
      <c r="DP435" s="49">
        <v>931300</v>
      </c>
      <c r="DQ435" s="49">
        <v>928900</v>
      </c>
      <c r="DR435" s="49">
        <v>929700</v>
      </c>
      <c r="DS435" s="49">
        <v>929700</v>
      </c>
      <c r="DT435" s="49">
        <v>923900</v>
      </c>
      <c r="DU435" s="49">
        <v>925500</v>
      </c>
      <c r="DV435" s="49">
        <v>935300</v>
      </c>
      <c r="DW435" s="49">
        <v>938600</v>
      </c>
      <c r="DX435" s="49">
        <v>943200</v>
      </c>
      <c r="DY435" s="49"/>
      <c r="DZ435" s="49"/>
      <c r="EA435" s="49"/>
      <c r="EB435" s="49"/>
      <c r="EC435" s="19"/>
      <c r="ED435" s="31">
        <f t="shared" si="189"/>
        <v>4.1051155485752749E-2</v>
      </c>
      <c r="EE435" s="31">
        <f t="shared" si="190"/>
        <v>3.9156613047363717E-2</v>
      </c>
      <c r="EF435" s="31">
        <f t="shared" si="191"/>
        <v>3.850072134058373E-2</v>
      </c>
      <c r="EG435" s="31">
        <f t="shared" si="192"/>
        <v>3.9274211339069047E-2</v>
      </c>
      <c r="EH435" s="31">
        <f t="shared" si="193"/>
        <v>4.0996160175534833E-2</v>
      </c>
      <c r="EI435" s="31">
        <f t="shared" si="194"/>
        <v>3.6846069868995635E-2</v>
      </c>
      <c r="EJ435" s="31">
        <f t="shared" si="195"/>
        <v>3.5217628449874548E-2</v>
      </c>
      <c r="EK435" s="31">
        <f t="shared" si="196"/>
        <v>3.5023469053596767E-2</v>
      </c>
      <c r="EL435" s="31">
        <f t="shared" si="197"/>
        <v>3.8514926999346263E-2</v>
      </c>
      <c r="EM435" s="31">
        <f t="shared" si="198"/>
        <v>3.7423513986013984E-2</v>
      </c>
      <c r="EN435" s="31">
        <f t="shared" si="199"/>
        <v>4.1812459301063601E-2</v>
      </c>
      <c r="EO435" s="31">
        <f t="shared" si="200"/>
        <v>5.1857652014256399E-2</v>
      </c>
      <c r="EP435" s="31">
        <f t="shared" si="201"/>
        <v>6.5080098914095261E-2</v>
      </c>
      <c r="EQ435" s="31">
        <f t="shared" si="202"/>
        <v>6.4713039732960054E-2</v>
      </c>
      <c r="ER435" s="31">
        <f t="shared" si="203"/>
        <v>6.4626284478096263E-2</v>
      </c>
      <c r="ES435" s="31">
        <f t="shared" si="204"/>
        <v>6.4626930606917557E-2</v>
      </c>
      <c r="ET435" s="31">
        <f t="shared" si="205"/>
        <v>6.5770491803278694E-2</v>
      </c>
      <c r="EU435" s="31">
        <f t="shared" si="206"/>
        <v>5.787371829465731E-2</v>
      </c>
      <c r="EV435" s="31">
        <f t="shared" si="207"/>
        <v>5.8381831847954473E-2</v>
      </c>
      <c r="EW435" s="31">
        <f t="shared" si="208"/>
        <v>5.8476692862525569E-2</v>
      </c>
      <c r="EX435" s="31">
        <f t="shared" si="209"/>
        <v>6.150155964289556E-2</v>
      </c>
      <c r="EY435" s="31">
        <f t="shared" si="210"/>
        <v>6.0476497794987628E-2</v>
      </c>
      <c r="EZ435" s="31">
        <f t="shared" si="211"/>
        <v>6.6178157809286722E-2</v>
      </c>
      <c r="FA435" s="31">
        <f t="shared" si="212"/>
        <v>6.7057806591031874E-2</v>
      </c>
      <c r="FB435" s="50">
        <f t="shared" si="213"/>
        <v>7.0588046616059025E-2</v>
      </c>
      <c r="FC435" s="50">
        <f t="shared" si="214"/>
        <v>6.823140848071596E-2</v>
      </c>
      <c r="FD435" s="50">
        <f t="shared" si="215"/>
        <v>6.8323791348600504E-2</v>
      </c>
    </row>
    <row r="436" spans="1:160" ht="15" x14ac:dyDescent="0.2">
      <c r="A436" s="17" t="s">
        <v>18</v>
      </c>
      <c r="B436" s="19">
        <v>4063</v>
      </c>
      <c r="C436" s="19">
        <v>4070</v>
      </c>
      <c r="D436" s="19">
        <v>4201</v>
      </c>
      <c r="E436" s="19">
        <v>4093</v>
      </c>
      <c r="F436" s="19">
        <v>3505</v>
      </c>
      <c r="G436" s="19">
        <v>3452</v>
      </c>
      <c r="H436" s="19">
        <v>3515</v>
      </c>
      <c r="I436" s="19">
        <v>3921</v>
      </c>
      <c r="J436" s="19">
        <v>4356</v>
      </c>
      <c r="K436" s="19">
        <v>4833</v>
      </c>
      <c r="L436" s="19">
        <v>4684</v>
      </c>
      <c r="M436" s="19">
        <v>4484</v>
      </c>
      <c r="N436" s="19">
        <v>4370</v>
      </c>
      <c r="O436" s="19">
        <v>4473</v>
      </c>
      <c r="P436" s="19">
        <v>4396</v>
      </c>
      <c r="Q436" s="19">
        <v>4426</v>
      </c>
      <c r="R436" s="19">
        <v>4221</v>
      </c>
      <c r="S436" s="19">
        <v>4238</v>
      </c>
      <c r="T436" s="19">
        <v>4159</v>
      </c>
      <c r="U436" s="19">
        <v>4341</v>
      </c>
      <c r="V436" s="19">
        <v>4465</v>
      </c>
      <c r="W436" s="19">
        <v>4417</v>
      </c>
      <c r="X436" s="19">
        <v>4245</v>
      </c>
      <c r="Y436" s="19">
        <v>4063</v>
      </c>
      <c r="Z436" s="19">
        <v>3943</v>
      </c>
      <c r="AA436" s="19">
        <v>3836</v>
      </c>
      <c r="AB436" s="19">
        <v>3821</v>
      </c>
      <c r="AC436" s="19">
        <v>3695</v>
      </c>
      <c r="AD436" s="19">
        <v>3417</v>
      </c>
      <c r="AE436" s="19">
        <v>3366</v>
      </c>
      <c r="AF436" s="19">
        <v>3430</v>
      </c>
      <c r="AG436" s="19">
        <v>3546</v>
      </c>
      <c r="AH436" s="19">
        <v>3697</v>
      </c>
      <c r="AI436" s="19">
        <v>3762</v>
      </c>
      <c r="AJ436" s="19">
        <v>3820</v>
      </c>
      <c r="AK436" s="19">
        <v>3813</v>
      </c>
      <c r="AL436" s="19">
        <v>3893</v>
      </c>
      <c r="AM436" s="19">
        <v>4007</v>
      </c>
      <c r="AN436" s="19">
        <v>4401</v>
      </c>
      <c r="AO436" s="19">
        <v>4423</v>
      </c>
      <c r="AP436" s="19">
        <v>4563</v>
      </c>
      <c r="AQ436" s="19">
        <v>5086</v>
      </c>
      <c r="AR436" s="19">
        <v>5802</v>
      </c>
      <c r="AS436" s="19">
        <v>6906</v>
      </c>
      <c r="AT436" s="19">
        <v>8444</v>
      </c>
      <c r="AU436" s="19">
        <v>9174</v>
      </c>
      <c r="AV436" s="19">
        <v>9633</v>
      </c>
      <c r="AW436" s="19">
        <v>9637</v>
      </c>
      <c r="AX436" s="19">
        <v>9207</v>
      </c>
      <c r="AY436" s="19">
        <v>9182</v>
      </c>
      <c r="AZ436" s="19">
        <v>9308</v>
      </c>
      <c r="BA436" s="19">
        <v>9240</v>
      </c>
      <c r="BB436" s="19">
        <v>8951</v>
      </c>
      <c r="BC436" s="19">
        <v>8741</v>
      </c>
      <c r="BD436" s="19">
        <v>8344</v>
      </c>
      <c r="BE436" s="19">
        <v>9156</v>
      </c>
      <c r="BF436" s="19">
        <v>8819</v>
      </c>
      <c r="BG436" s="19">
        <v>8584</v>
      </c>
      <c r="BH436" s="19">
        <v>8749</v>
      </c>
      <c r="BI436" s="19">
        <v>7780</v>
      </c>
      <c r="BJ436" s="19">
        <v>7360</v>
      </c>
      <c r="BK436" s="19">
        <v>7430</v>
      </c>
      <c r="BL436" s="19">
        <v>7518</v>
      </c>
      <c r="BM436" s="19">
        <v>7493</v>
      </c>
      <c r="BN436" s="19">
        <v>7358</v>
      </c>
      <c r="BO436" s="19">
        <v>7255</v>
      </c>
      <c r="BP436" s="19">
        <v>7186</v>
      </c>
      <c r="BQ436" s="19">
        <v>7526</v>
      </c>
      <c r="BR436" s="19">
        <v>7931</v>
      </c>
      <c r="BS436" s="19">
        <v>7847</v>
      </c>
      <c r="BT436" s="19">
        <v>7686</v>
      </c>
      <c r="BU436" s="19">
        <v>7619</v>
      </c>
      <c r="BV436" s="19">
        <v>7592</v>
      </c>
      <c r="BW436" s="19">
        <v>7890</v>
      </c>
      <c r="BX436" s="19">
        <v>8058</v>
      </c>
      <c r="BY436" s="19">
        <v>7899</v>
      </c>
      <c r="BZ436" s="19">
        <v>7725</v>
      </c>
      <c r="CA436" s="19">
        <v>7612</v>
      </c>
      <c r="CB436" s="19">
        <v>7611</v>
      </c>
      <c r="CC436" s="19">
        <v>7854</v>
      </c>
      <c r="CD436" s="19">
        <v>8188</v>
      </c>
      <c r="CE436" s="19">
        <v>8020</v>
      </c>
      <c r="CF436" s="19">
        <v>7613</v>
      </c>
      <c r="CG436" s="19">
        <v>7295</v>
      </c>
      <c r="CH436" s="49">
        <v>7034</v>
      </c>
      <c r="CI436" s="49">
        <v>6982</v>
      </c>
      <c r="CJ436" s="49">
        <v>6889</v>
      </c>
      <c r="CK436" s="49">
        <v>6700</v>
      </c>
      <c r="CL436" s="49">
        <v>6526</v>
      </c>
      <c r="CM436" s="49">
        <v>6447</v>
      </c>
      <c r="CN436" s="49">
        <v>6562</v>
      </c>
      <c r="CV436" s="17" t="s">
        <v>18</v>
      </c>
      <c r="CW436" s="17" t="s">
        <v>18</v>
      </c>
      <c r="CX436" s="49">
        <v>338100</v>
      </c>
      <c r="CY436" s="49">
        <v>337100</v>
      </c>
      <c r="CZ436" s="49">
        <v>337900</v>
      </c>
      <c r="DA436" s="49">
        <v>335300</v>
      </c>
      <c r="DB436" s="49">
        <v>333600</v>
      </c>
      <c r="DC436" s="49">
        <v>334000</v>
      </c>
      <c r="DD436" s="49">
        <v>332800</v>
      </c>
      <c r="DE436" s="49">
        <v>331300</v>
      </c>
      <c r="DF436" s="49">
        <v>332800</v>
      </c>
      <c r="DG436" s="49">
        <v>333300</v>
      </c>
      <c r="DH436" s="49">
        <v>336900</v>
      </c>
      <c r="DI436" s="49">
        <v>339000</v>
      </c>
      <c r="DJ436" s="49">
        <v>341400</v>
      </c>
      <c r="DK436" s="49">
        <v>337200</v>
      </c>
      <c r="DL436" s="49">
        <v>334500</v>
      </c>
      <c r="DM436" s="49">
        <v>329500</v>
      </c>
      <c r="DN436" s="49">
        <v>324200</v>
      </c>
      <c r="DO436" s="49">
        <v>325800</v>
      </c>
      <c r="DP436" s="49">
        <v>326600</v>
      </c>
      <c r="DQ436" s="49">
        <v>327000</v>
      </c>
      <c r="DR436" s="49">
        <v>332900</v>
      </c>
      <c r="DS436" s="49">
        <v>337500</v>
      </c>
      <c r="DT436" s="49">
        <v>339800</v>
      </c>
      <c r="DU436" s="49">
        <v>340500</v>
      </c>
      <c r="DV436" s="49">
        <v>336800</v>
      </c>
      <c r="DW436" s="49">
        <v>340600</v>
      </c>
      <c r="DX436" s="49">
        <v>339400</v>
      </c>
      <c r="DY436" s="49"/>
      <c r="DZ436" s="49"/>
      <c r="EA436" s="49"/>
      <c r="EB436" s="49"/>
      <c r="EC436" s="19"/>
      <c r="ED436" s="31">
        <f t="shared" si="189"/>
        <v>1.4294587400177462E-2</v>
      </c>
      <c r="EE436" s="31">
        <f t="shared" si="190"/>
        <v>1.2963512310886978E-2</v>
      </c>
      <c r="EF436" s="31">
        <f t="shared" si="191"/>
        <v>1.3098549866824504E-2</v>
      </c>
      <c r="EG436" s="31">
        <f t="shared" si="192"/>
        <v>1.240381747688637E-2</v>
      </c>
      <c r="EH436" s="31">
        <f t="shared" si="193"/>
        <v>1.3240407673860911E-2</v>
      </c>
      <c r="EI436" s="31">
        <f t="shared" si="194"/>
        <v>1.1805389221556887E-2</v>
      </c>
      <c r="EJ436" s="31">
        <f t="shared" si="195"/>
        <v>1.1102764423076924E-2</v>
      </c>
      <c r="EK436" s="31">
        <f t="shared" si="196"/>
        <v>1.0353154240869303E-2</v>
      </c>
      <c r="EL436" s="31">
        <f t="shared" si="197"/>
        <v>1.1304086538461539E-2</v>
      </c>
      <c r="EM436" s="31">
        <f t="shared" si="198"/>
        <v>1.1680168016801681E-2</v>
      </c>
      <c r="EN436" s="31">
        <f t="shared" si="199"/>
        <v>1.3128524784802613E-2</v>
      </c>
      <c r="EO436" s="31">
        <f t="shared" si="200"/>
        <v>1.7115044247787609E-2</v>
      </c>
      <c r="EP436" s="31">
        <f t="shared" si="201"/>
        <v>2.6871704745166959E-2</v>
      </c>
      <c r="EQ436" s="31">
        <f t="shared" si="202"/>
        <v>2.7304270462633451E-2</v>
      </c>
      <c r="ER436" s="31">
        <f t="shared" si="203"/>
        <v>2.7623318385650224E-2</v>
      </c>
      <c r="ES436" s="31">
        <f t="shared" si="204"/>
        <v>2.5323216995447647E-2</v>
      </c>
      <c r="ET436" s="31">
        <f t="shared" si="205"/>
        <v>2.6477483035163479E-2</v>
      </c>
      <c r="EU436" s="31">
        <f t="shared" si="206"/>
        <v>2.2590546347452424E-2</v>
      </c>
      <c r="EV436" s="31">
        <f t="shared" si="207"/>
        <v>2.2942437232088182E-2</v>
      </c>
      <c r="EW436" s="31">
        <f t="shared" si="208"/>
        <v>2.1975535168195719E-2</v>
      </c>
      <c r="EX436" s="31">
        <f t="shared" si="209"/>
        <v>2.35716431360769E-2</v>
      </c>
      <c r="EY436" s="31">
        <f t="shared" si="210"/>
        <v>2.2494814814814815E-2</v>
      </c>
      <c r="EZ436" s="31">
        <f t="shared" si="211"/>
        <v>2.3246027074749855E-2</v>
      </c>
      <c r="FA436" s="31">
        <f t="shared" ref="FA436:FA455" si="216">CB436/DU436</f>
        <v>2.2352422907488987E-2</v>
      </c>
      <c r="FB436" s="50">
        <f t="shared" ref="FB436:FB455" si="217">CE436/DV436</f>
        <v>2.3812351543942994E-2</v>
      </c>
      <c r="FC436" s="50">
        <f t="shared" ref="FC436:FC455" si="218">CH436/DW436</f>
        <v>2.0651790957134469E-2</v>
      </c>
      <c r="FD436" s="50">
        <f t="shared" ref="FD436:FD455" si="219">CK436/DX436</f>
        <v>1.9740718915733646E-2</v>
      </c>
    </row>
    <row r="437" spans="1:160" ht="15" x14ac:dyDescent="0.2">
      <c r="A437" s="17" t="s">
        <v>42</v>
      </c>
      <c r="B437" s="19">
        <v>163559</v>
      </c>
      <c r="C437" s="19">
        <v>163505</v>
      </c>
      <c r="D437" s="19">
        <v>165670</v>
      </c>
      <c r="E437" s="19">
        <v>166738</v>
      </c>
      <c r="F437" s="19">
        <v>166508</v>
      </c>
      <c r="G437" s="19">
        <v>165374</v>
      </c>
      <c r="H437" s="19">
        <v>166083</v>
      </c>
      <c r="I437" s="19">
        <v>169128</v>
      </c>
      <c r="J437" s="19">
        <v>171260</v>
      </c>
      <c r="K437" s="19">
        <v>170318</v>
      </c>
      <c r="L437" s="19">
        <v>170511</v>
      </c>
      <c r="M437" s="19">
        <v>169528</v>
      </c>
      <c r="N437" s="19">
        <v>168889</v>
      </c>
      <c r="O437" s="19">
        <v>169379</v>
      </c>
      <c r="P437" s="19">
        <v>166319</v>
      </c>
      <c r="Q437" s="19">
        <v>169405</v>
      </c>
      <c r="R437" s="19">
        <v>166719</v>
      </c>
      <c r="S437" s="19">
        <v>163577</v>
      </c>
      <c r="T437" s="19">
        <v>160759</v>
      </c>
      <c r="U437" s="19">
        <v>159880</v>
      </c>
      <c r="V437" s="19">
        <v>159451</v>
      </c>
      <c r="W437" s="19">
        <v>158231</v>
      </c>
      <c r="X437" s="19">
        <v>153520</v>
      </c>
      <c r="Y437" s="19">
        <v>150620</v>
      </c>
      <c r="Z437" s="19">
        <v>145124</v>
      </c>
      <c r="AA437" s="19">
        <v>144189</v>
      </c>
      <c r="AB437" s="19">
        <v>143960</v>
      </c>
      <c r="AC437" s="19">
        <v>141346</v>
      </c>
      <c r="AD437" s="19">
        <v>136686</v>
      </c>
      <c r="AE437" s="19">
        <v>132742</v>
      </c>
      <c r="AF437" s="19">
        <v>131137</v>
      </c>
      <c r="AG437" s="19">
        <v>131286</v>
      </c>
      <c r="AH437" s="19">
        <v>132615</v>
      </c>
      <c r="AI437" s="19">
        <v>131936</v>
      </c>
      <c r="AJ437" s="19">
        <v>130061</v>
      </c>
      <c r="AK437" s="19">
        <v>130603</v>
      </c>
      <c r="AL437" s="19">
        <v>131128</v>
      </c>
      <c r="AM437" s="19">
        <v>133754</v>
      </c>
      <c r="AN437" s="19">
        <v>138820</v>
      </c>
      <c r="AO437" s="19">
        <v>142847</v>
      </c>
      <c r="AP437" s="19">
        <v>144743</v>
      </c>
      <c r="AQ437" s="19">
        <v>151110</v>
      </c>
      <c r="AR437" s="19">
        <v>160074</v>
      </c>
      <c r="AS437" s="19">
        <v>169448</v>
      </c>
      <c r="AT437" s="19">
        <v>190044</v>
      </c>
      <c r="AU437" s="19">
        <v>202424</v>
      </c>
      <c r="AV437" s="19">
        <v>209457</v>
      </c>
      <c r="AW437" s="19">
        <v>214281</v>
      </c>
      <c r="AX437" s="19">
        <v>214627</v>
      </c>
      <c r="AY437" s="19">
        <v>219237</v>
      </c>
      <c r="AZ437" s="19">
        <v>224494</v>
      </c>
      <c r="BA437" s="19">
        <v>227011</v>
      </c>
      <c r="BB437" s="19">
        <v>228287</v>
      </c>
      <c r="BC437" s="19">
        <v>222850</v>
      </c>
      <c r="BD437" s="19">
        <v>220865</v>
      </c>
      <c r="BE437" s="19">
        <v>226079</v>
      </c>
      <c r="BF437" s="19">
        <v>229247</v>
      </c>
      <c r="BG437" s="19">
        <v>227354</v>
      </c>
      <c r="BH437" s="19">
        <v>222755</v>
      </c>
      <c r="BI437" s="19">
        <v>218734</v>
      </c>
      <c r="BJ437" s="19">
        <v>212362</v>
      </c>
      <c r="BK437" s="19">
        <v>212521</v>
      </c>
      <c r="BL437" s="19">
        <v>214407</v>
      </c>
      <c r="BM437" s="19">
        <v>215599</v>
      </c>
      <c r="BN437" s="19">
        <v>213911</v>
      </c>
      <c r="BO437" s="19">
        <v>211769</v>
      </c>
      <c r="BP437" s="19">
        <v>209692</v>
      </c>
      <c r="BQ437" s="19">
        <v>214710</v>
      </c>
      <c r="BR437" s="19">
        <v>220064</v>
      </c>
      <c r="BS437" s="19">
        <v>220974</v>
      </c>
      <c r="BT437" s="19">
        <v>226311</v>
      </c>
      <c r="BU437" s="19">
        <v>225851</v>
      </c>
      <c r="BV437" s="19">
        <v>224534</v>
      </c>
      <c r="BW437" s="19">
        <v>229946</v>
      </c>
      <c r="BX437" s="19">
        <v>235699</v>
      </c>
      <c r="BY437" s="19">
        <v>237548</v>
      </c>
      <c r="BZ437" s="19">
        <v>237076</v>
      </c>
      <c r="CA437" s="19">
        <v>234860</v>
      </c>
      <c r="CB437" s="19">
        <v>233673</v>
      </c>
      <c r="CC437" s="19">
        <v>235177</v>
      </c>
      <c r="CD437" s="19">
        <v>239557</v>
      </c>
      <c r="CE437" s="19">
        <v>237138</v>
      </c>
      <c r="CF437" s="19">
        <v>231927</v>
      </c>
      <c r="CG437" s="19">
        <v>227451</v>
      </c>
      <c r="CH437" s="49">
        <v>223393</v>
      </c>
      <c r="CI437" s="49">
        <v>222127</v>
      </c>
      <c r="CJ437" s="49">
        <v>218209</v>
      </c>
      <c r="CK437" s="49">
        <v>221704</v>
      </c>
      <c r="CL437" s="49">
        <v>224801</v>
      </c>
      <c r="CM437" s="49">
        <v>223742</v>
      </c>
      <c r="CN437" s="49">
        <v>219291</v>
      </c>
      <c r="CV437" s="17" t="s">
        <v>42</v>
      </c>
      <c r="CW437" s="17" t="s">
        <v>42</v>
      </c>
      <c r="CX437" s="49">
        <v>3777300</v>
      </c>
      <c r="CY437" s="49">
        <v>3792900</v>
      </c>
      <c r="CZ437" s="49">
        <v>3796800</v>
      </c>
      <c r="DA437" s="49">
        <v>3833400</v>
      </c>
      <c r="DB437" s="49">
        <v>3850800</v>
      </c>
      <c r="DC437" s="49">
        <v>3864100</v>
      </c>
      <c r="DD437" s="49">
        <v>3863900</v>
      </c>
      <c r="DE437" s="49">
        <v>3864600</v>
      </c>
      <c r="DF437" s="49">
        <v>3880900</v>
      </c>
      <c r="DG437" s="49">
        <v>3906500</v>
      </c>
      <c r="DH437" s="49">
        <v>3925800</v>
      </c>
      <c r="DI437" s="49">
        <v>3939100</v>
      </c>
      <c r="DJ437" s="49">
        <v>3949600</v>
      </c>
      <c r="DK437" s="49">
        <v>3945800</v>
      </c>
      <c r="DL437" s="49">
        <v>3962600</v>
      </c>
      <c r="DM437" s="49">
        <v>4003100</v>
      </c>
      <c r="DN437" s="49">
        <v>3994100</v>
      </c>
      <c r="DO437" s="49">
        <v>3997100</v>
      </c>
      <c r="DP437" s="49">
        <v>3997500</v>
      </c>
      <c r="DQ437" s="49">
        <v>3990700</v>
      </c>
      <c r="DR437" s="49">
        <v>4001700</v>
      </c>
      <c r="DS437" s="49">
        <v>4024300</v>
      </c>
      <c r="DT437" s="49">
        <v>4034700</v>
      </c>
      <c r="DU437" s="49">
        <v>4044900</v>
      </c>
      <c r="DV437" s="49">
        <v>4054500</v>
      </c>
      <c r="DW437" s="49">
        <v>4059200</v>
      </c>
      <c r="DX437" s="49">
        <v>4088300</v>
      </c>
      <c r="DY437" s="49"/>
      <c r="DZ437" s="49"/>
      <c r="EA437" s="49"/>
      <c r="EB437" s="49"/>
      <c r="EC437" s="19"/>
      <c r="ED437" s="31">
        <f t="shared" si="189"/>
        <v>4.5089879014110608E-2</v>
      </c>
      <c r="EE437" s="31">
        <f t="shared" si="190"/>
        <v>4.4527670120488277E-2</v>
      </c>
      <c r="EF437" s="31">
        <f t="shared" si="191"/>
        <v>4.4617836072482091E-2</v>
      </c>
      <c r="EG437" s="31">
        <f t="shared" si="192"/>
        <v>4.1936401106067722E-2</v>
      </c>
      <c r="EH437" s="31">
        <f t="shared" si="193"/>
        <v>4.1090422769294692E-2</v>
      </c>
      <c r="EI437" s="31">
        <f t="shared" si="194"/>
        <v>3.7556999042467842E-2</v>
      </c>
      <c r="EJ437" s="31">
        <f t="shared" si="195"/>
        <v>3.6581174461036779E-2</v>
      </c>
      <c r="EK437" s="31">
        <f t="shared" si="196"/>
        <v>3.3932877917507633E-2</v>
      </c>
      <c r="EL437" s="31">
        <f t="shared" si="197"/>
        <v>3.399623798603417E-2</v>
      </c>
      <c r="EM437" s="31">
        <f t="shared" si="198"/>
        <v>3.3566619736336872E-2</v>
      </c>
      <c r="EN437" s="31">
        <f t="shared" si="199"/>
        <v>3.6386723725100614E-2</v>
      </c>
      <c r="EO437" s="31">
        <f t="shared" si="200"/>
        <v>4.0637201391180724E-2</v>
      </c>
      <c r="EP437" s="31">
        <f t="shared" si="201"/>
        <v>5.1251772331375331E-2</v>
      </c>
      <c r="EQ437" s="31">
        <f t="shared" si="202"/>
        <v>5.4393785797556896E-2</v>
      </c>
      <c r="ER437" s="31">
        <f t="shared" si="203"/>
        <v>5.7288396507343665E-2</v>
      </c>
      <c r="ES437" s="31">
        <f t="shared" si="204"/>
        <v>5.5173490544827758E-2</v>
      </c>
      <c r="ET437" s="31">
        <f t="shared" si="205"/>
        <v>5.6922460629428406E-2</v>
      </c>
      <c r="EU437" s="31">
        <f t="shared" si="206"/>
        <v>5.3129018538440369E-2</v>
      </c>
      <c r="EV437" s="31">
        <f t="shared" si="207"/>
        <v>5.3933458411507193E-2</v>
      </c>
      <c r="EW437" s="31">
        <f t="shared" si="208"/>
        <v>5.2545167514471143E-2</v>
      </c>
      <c r="EX437" s="31">
        <f t="shared" si="209"/>
        <v>5.5220031486618186E-2</v>
      </c>
      <c r="EY437" s="31">
        <f t="shared" si="210"/>
        <v>5.5794548120169971E-2</v>
      </c>
      <c r="EZ437" s="31">
        <f t="shared" si="211"/>
        <v>5.8876248543881828E-2</v>
      </c>
      <c r="FA437" s="31">
        <f t="shared" si="216"/>
        <v>5.7769784172661869E-2</v>
      </c>
      <c r="FB437" s="50">
        <f t="shared" si="217"/>
        <v>5.848760636330004E-2</v>
      </c>
      <c r="FC437" s="50">
        <f t="shared" si="218"/>
        <v>5.5033750492707922E-2</v>
      </c>
      <c r="FD437" s="50">
        <f t="shared" si="219"/>
        <v>5.4228897096592718E-2</v>
      </c>
    </row>
    <row r="438" spans="1:160" ht="15" x14ac:dyDescent="0.2">
      <c r="A438" s="17" t="s">
        <v>43</v>
      </c>
      <c r="B438" s="19">
        <v>24677</v>
      </c>
      <c r="C438" s="19">
        <v>24976</v>
      </c>
      <c r="D438" s="19">
        <v>25289</v>
      </c>
      <c r="E438" s="19">
        <v>25552</v>
      </c>
      <c r="F438" s="19">
        <v>26266</v>
      </c>
      <c r="G438" s="19">
        <v>26845</v>
      </c>
      <c r="H438" s="19">
        <v>27651</v>
      </c>
      <c r="I438" s="19">
        <v>30017</v>
      </c>
      <c r="J438" s="19">
        <v>30926</v>
      </c>
      <c r="K438" s="19">
        <v>31067</v>
      </c>
      <c r="L438" s="19">
        <v>30261</v>
      </c>
      <c r="M438" s="19">
        <v>29874</v>
      </c>
      <c r="N438" s="19">
        <v>28912</v>
      </c>
      <c r="O438" s="19">
        <v>28995</v>
      </c>
      <c r="P438" s="19">
        <v>29214</v>
      </c>
      <c r="Q438" s="19">
        <v>29192</v>
      </c>
      <c r="R438" s="19">
        <v>28659</v>
      </c>
      <c r="S438" s="19">
        <v>28044</v>
      </c>
      <c r="T438" s="19">
        <v>27676</v>
      </c>
      <c r="U438" s="19">
        <v>29465</v>
      </c>
      <c r="V438" s="19">
        <v>29762</v>
      </c>
      <c r="W438" s="19">
        <v>29172</v>
      </c>
      <c r="X438" s="19">
        <v>27799</v>
      </c>
      <c r="Y438" s="19">
        <v>27023</v>
      </c>
      <c r="Z438" s="19">
        <v>26045</v>
      </c>
      <c r="AA438" s="19">
        <v>26061</v>
      </c>
      <c r="AB438" s="19">
        <v>25926</v>
      </c>
      <c r="AC438" s="19">
        <v>24946</v>
      </c>
      <c r="AD438" s="19">
        <v>24163</v>
      </c>
      <c r="AE438" s="19">
        <v>23427</v>
      </c>
      <c r="AF438" s="19">
        <v>23515</v>
      </c>
      <c r="AG438" s="19">
        <v>25417</v>
      </c>
      <c r="AH438" s="19">
        <v>26283</v>
      </c>
      <c r="AI438" s="19">
        <v>25916</v>
      </c>
      <c r="AJ438" s="19">
        <v>25825</v>
      </c>
      <c r="AK438" s="19">
        <v>25778</v>
      </c>
      <c r="AL438" s="19">
        <v>26019</v>
      </c>
      <c r="AM438" s="19">
        <v>27216</v>
      </c>
      <c r="AN438" s="19">
        <v>29414</v>
      </c>
      <c r="AO438" s="19">
        <v>30320</v>
      </c>
      <c r="AP438" s="19">
        <v>31503</v>
      </c>
      <c r="AQ438" s="19">
        <v>34067</v>
      </c>
      <c r="AR438" s="19">
        <v>37377</v>
      </c>
      <c r="AS438" s="19">
        <v>42024</v>
      </c>
      <c r="AT438" s="19">
        <v>47671</v>
      </c>
      <c r="AU438" s="19">
        <v>49603</v>
      </c>
      <c r="AV438" s="19">
        <v>51177</v>
      </c>
      <c r="AW438" s="19">
        <v>51441</v>
      </c>
      <c r="AX438" s="19">
        <v>51146</v>
      </c>
      <c r="AY438" s="19">
        <v>51642</v>
      </c>
      <c r="AZ438" s="19">
        <v>53041</v>
      </c>
      <c r="BA438" s="19">
        <v>52432</v>
      </c>
      <c r="BB438" s="19">
        <v>52184</v>
      </c>
      <c r="BC438" s="19">
        <v>51296</v>
      </c>
      <c r="BD438" s="19">
        <v>51517</v>
      </c>
      <c r="BE438" s="19">
        <v>54374</v>
      </c>
      <c r="BF438" s="19">
        <v>54646</v>
      </c>
      <c r="BG438" s="19">
        <v>53189</v>
      </c>
      <c r="BH438" s="19">
        <v>52024</v>
      </c>
      <c r="BI438" s="19">
        <v>49659</v>
      </c>
      <c r="BJ438" s="19">
        <v>46998</v>
      </c>
      <c r="BK438" s="19">
        <v>46420</v>
      </c>
      <c r="BL438" s="19">
        <v>46052</v>
      </c>
      <c r="BM438" s="19">
        <v>45953</v>
      </c>
      <c r="BN438" s="19">
        <v>44805</v>
      </c>
      <c r="BO438" s="19">
        <v>44608</v>
      </c>
      <c r="BP438" s="19">
        <v>45111</v>
      </c>
      <c r="BQ438" s="19">
        <v>48603</v>
      </c>
      <c r="BR438" s="19">
        <v>49214</v>
      </c>
      <c r="BS438" s="19">
        <v>49320</v>
      </c>
      <c r="BT438" s="19">
        <v>49446</v>
      </c>
      <c r="BU438" s="19">
        <v>49453</v>
      </c>
      <c r="BV438" s="19">
        <v>49309</v>
      </c>
      <c r="BW438" s="19">
        <v>51086</v>
      </c>
      <c r="BX438" s="19">
        <v>52053</v>
      </c>
      <c r="BY438" s="19">
        <v>52514</v>
      </c>
      <c r="BZ438" s="19">
        <v>51507</v>
      </c>
      <c r="CA438" s="19">
        <v>51027</v>
      </c>
      <c r="CB438" s="19">
        <v>51441</v>
      </c>
      <c r="CC438" s="19">
        <v>55277</v>
      </c>
      <c r="CD438" s="19">
        <v>56244</v>
      </c>
      <c r="CE438" s="19">
        <v>55578</v>
      </c>
      <c r="CF438" s="19">
        <v>54628</v>
      </c>
      <c r="CG438" s="19">
        <v>54212</v>
      </c>
      <c r="CH438" s="49">
        <v>53174</v>
      </c>
      <c r="CI438" s="49">
        <v>53305</v>
      </c>
      <c r="CJ438" s="49">
        <v>53473</v>
      </c>
      <c r="CK438" s="49">
        <v>52790</v>
      </c>
      <c r="CL438" s="49">
        <v>51932</v>
      </c>
      <c r="CM438" s="49">
        <v>51401</v>
      </c>
      <c r="CN438" s="49">
        <v>51128</v>
      </c>
      <c r="CV438" s="17" t="s">
        <v>43</v>
      </c>
      <c r="CW438" s="17" t="s">
        <v>43</v>
      </c>
      <c r="CX438" s="49">
        <v>792200</v>
      </c>
      <c r="CY438" s="49">
        <v>794000</v>
      </c>
      <c r="CZ438" s="49">
        <v>792200</v>
      </c>
      <c r="DA438" s="49">
        <v>794800</v>
      </c>
      <c r="DB438" s="49">
        <v>801100</v>
      </c>
      <c r="DC438" s="49">
        <v>798800</v>
      </c>
      <c r="DD438" s="49">
        <v>801500</v>
      </c>
      <c r="DE438" s="49">
        <v>805000</v>
      </c>
      <c r="DF438" s="49">
        <v>804300</v>
      </c>
      <c r="DG438" s="49">
        <v>807500</v>
      </c>
      <c r="DH438" s="49">
        <v>810400</v>
      </c>
      <c r="DI438" s="49">
        <v>811300</v>
      </c>
      <c r="DJ438" s="49">
        <v>819500</v>
      </c>
      <c r="DK438" s="49">
        <v>828900</v>
      </c>
      <c r="DL438" s="49">
        <v>818200</v>
      </c>
      <c r="DM438" s="49">
        <v>811800</v>
      </c>
      <c r="DN438" s="49">
        <v>813400</v>
      </c>
      <c r="DO438" s="49">
        <v>814000</v>
      </c>
      <c r="DP438" s="49">
        <v>812500</v>
      </c>
      <c r="DQ438" s="49">
        <v>818500</v>
      </c>
      <c r="DR438" s="49">
        <v>821700</v>
      </c>
      <c r="DS438" s="49">
        <v>817500</v>
      </c>
      <c r="DT438" s="49">
        <v>826100</v>
      </c>
      <c r="DU438" s="49">
        <v>828100</v>
      </c>
      <c r="DV438" s="49">
        <v>821000</v>
      </c>
      <c r="DW438" s="49">
        <v>827900</v>
      </c>
      <c r="DX438" s="49">
        <v>838800</v>
      </c>
      <c r="DY438" s="49"/>
      <c r="DZ438" s="49"/>
      <c r="EA438" s="49"/>
      <c r="EB438" s="49"/>
      <c r="EC438" s="19"/>
      <c r="ED438" s="31">
        <f t="shared" si="189"/>
        <v>3.9216107043675841E-2</v>
      </c>
      <c r="EE438" s="31">
        <f t="shared" si="190"/>
        <v>3.6413098236775819E-2</v>
      </c>
      <c r="EF438" s="31">
        <f t="shared" si="191"/>
        <v>3.6849280484726077E-2</v>
      </c>
      <c r="EG438" s="31">
        <f t="shared" si="192"/>
        <v>3.4821338701560144E-2</v>
      </c>
      <c r="EH438" s="31">
        <f t="shared" si="193"/>
        <v>3.6414929471976033E-2</v>
      </c>
      <c r="EI438" s="31">
        <f t="shared" si="194"/>
        <v>3.2605157736604905E-2</v>
      </c>
      <c r="EJ438" s="31">
        <f t="shared" si="195"/>
        <v>3.112414223331254E-2</v>
      </c>
      <c r="EK438" s="31">
        <f t="shared" si="196"/>
        <v>2.9211180124223603E-2</v>
      </c>
      <c r="EL438" s="31">
        <f t="shared" si="197"/>
        <v>3.2221807783165489E-2</v>
      </c>
      <c r="EM438" s="31">
        <f t="shared" si="198"/>
        <v>3.2221671826625387E-2</v>
      </c>
      <c r="EN438" s="31">
        <f t="shared" si="199"/>
        <v>3.7413622902270481E-2</v>
      </c>
      <c r="EO438" s="31">
        <f t="shared" si="200"/>
        <v>4.6070504129175398E-2</v>
      </c>
      <c r="EP438" s="31">
        <f t="shared" si="201"/>
        <v>6.0528370957901159E-2</v>
      </c>
      <c r="EQ438" s="31">
        <f t="shared" si="202"/>
        <v>6.1703462420074795E-2</v>
      </c>
      <c r="ER438" s="31">
        <f t="shared" si="203"/>
        <v>6.4082131508188714E-2</v>
      </c>
      <c r="ES438" s="31">
        <f t="shared" si="204"/>
        <v>6.3460211874846018E-2</v>
      </c>
      <c r="ET438" s="31">
        <f t="shared" si="205"/>
        <v>6.539095156134743E-2</v>
      </c>
      <c r="EU438" s="31">
        <f t="shared" si="206"/>
        <v>5.7737100737100734E-2</v>
      </c>
      <c r="EV438" s="31">
        <f t="shared" si="207"/>
        <v>5.6557538461538465E-2</v>
      </c>
      <c r="EW438" s="31">
        <f t="shared" si="208"/>
        <v>5.5114233353695787E-2</v>
      </c>
      <c r="EX438" s="31">
        <f t="shared" si="209"/>
        <v>6.0021905805038335E-2</v>
      </c>
      <c r="EY438" s="31">
        <f t="shared" si="210"/>
        <v>6.0316819571865445E-2</v>
      </c>
      <c r="EZ438" s="31">
        <f t="shared" si="211"/>
        <v>6.3568575233022631E-2</v>
      </c>
      <c r="FA438" s="31">
        <f t="shared" si="216"/>
        <v>6.2119309262166404E-2</v>
      </c>
      <c r="FB438" s="50">
        <f t="shared" si="217"/>
        <v>6.7695493300852616E-2</v>
      </c>
      <c r="FC438" s="50">
        <f t="shared" si="218"/>
        <v>6.4227563715424568E-2</v>
      </c>
      <c r="FD438" s="50">
        <f t="shared" si="219"/>
        <v>6.2935145445875057E-2</v>
      </c>
    </row>
    <row r="439" spans="1:160" ht="15" x14ac:dyDescent="0.2">
      <c r="A439" s="17" t="s">
        <v>44</v>
      </c>
      <c r="B439" s="19">
        <v>12334</v>
      </c>
      <c r="C439" s="19">
        <v>12615</v>
      </c>
      <c r="D439" s="19">
        <v>12750</v>
      </c>
      <c r="E439" s="19">
        <v>12983</v>
      </c>
      <c r="F439" s="19">
        <v>12970</v>
      </c>
      <c r="G439" s="19">
        <v>13541</v>
      </c>
      <c r="H439" s="19">
        <v>14241</v>
      </c>
      <c r="I439" s="19">
        <v>15758</v>
      </c>
      <c r="J439" s="19">
        <v>16208</v>
      </c>
      <c r="K439" s="19">
        <v>16205</v>
      </c>
      <c r="L439" s="19">
        <v>15735</v>
      </c>
      <c r="M439" s="19">
        <v>15333</v>
      </c>
      <c r="N439" s="19">
        <v>14843</v>
      </c>
      <c r="O439" s="19">
        <v>15200</v>
      </c>
      <c r="P439" s="19">
        <v>15214</v>
      </c>
      <c r="Q439" s="19">
        <v>15286</v>
      </c>
      <c r="R439" s="19">
        <v>15128</v>
      </c>
      <c r="S439" s="19">
        <v>14966</v>
      </c>
      <c r="T439" s="19">
        <v>15136</v>
      </c>
      <c r="U439" s="19">
        <v>16008</v>
      </c>
      <c r="V439" s="19">
        <v>16100</v>
      </c>
      <c r="W439" s="19">
        <v>15862</v>
      </c>
      <c r="X439" s="19">
        <v>15270</v>
      </c>
      <c r="Y439" s="19">
        <v>14410</v>
      </c>
      <c r="Z439" s="19">
        <v>13890</v>
      </c>
      <c r="AA439" s="19">
        <v>13687</v>
      </c>
      <c r="AB439" s="19">
        <v>13369</v>
      </c>
      <c r="AC439" s="19">
        <v>12584</v>
      </c>
      <c r="AD439" s="19">
        <v>12419</v>
      </c>
      <c r="AE439" s="19">
        <v>12585</v>
      </c>
      <c r="AF439" s="19">
        <v>12767</v>
      </c>
      <c r="AG439" s="19">
        <v>13772</v>
      </c>
      <c r="AH439" s="19">
        <v>14171</v>
      </c>
      <c r="AI439" s="19">
        <v>13838</v>
      </c>
      <c r="AJ439" s="19">
        <v>13767</v>
      </c>
      <c r="AK439" s="19">
        <v>13572</v>
      </c>
      <c r="AL439" s="19">
        <v>13825</v>
      </c>
      <c r="AM439" s="19">
        <v>14395</v>
      </c>
      <c r="AN439" s="19">
        <v>15382</v>
      </c>
      <c r="AO439" s="19">
        <v>15979</v>
      </c>
      <c r="AP439" s="19">
        <v>16456</v>
      </c>
      <c r="AQ439" s="19">
        <v>18991</v>
      </c>
      <c r="AR439" s="19">
        <v>20854</v>
      </c>
      <c r="AS439" s="19">
        <v>24089</v>
      </c>
      <c r="AT439" s="19">
        <v>27374</v>
      </c>
      <c r="AU439" s="19">
        <v>28484</v>
      </c>
      <c r="AV439" s="19">
        <v>28457</v>
      </c>
      <c r="AW439" s="19">
        <v>28395</v>
      </c>
      <c r="AX439" s="19">
        <v>28350</v>
      </c>
      <c r="AY439" s="19">
        <v>28674</v>
      </c>
      <c r="AZ439" s="19">
        <v>29590</v>
      </c>
      <c r="BA439" s="19">
        <v>29028</v>
      </c>
      <c r="BB439" s="19">
        <v>29105</v>
      </c>
      <c r="BC439" s="19">
        <v>29595</v>
      </c>
      <c r="BD439" s="19">
        <v>29441</v>
      </c>
      <c r="BE439" s="19">
        <v>31186</v>
      </c>
      <c r="BF439" s="19">
        <v>30045</v>
      </c>
      <c r="BG439" s="19">
        <v>28840</v>
      </c>
      <c r="BH439" s="19">
        <v>28027</v>
      </c>
      <c r="BI439" s="19">
        <v>26021</v>
      </c>
      <c r="BJ439" s="19">
        <v>24166</v>
      </c>
      <c r="BK439" s="19">
        <v>23416</v>
      </c>
      <c r="BL439" s="19">
        <v>23467</v>
      </c>
      <c r="BM439" s="19">
        <v>23154</v>
      </c>
      <c r="BN439" s="19">
        <v>22672</v>
      </c>
      <c r="BO439" s="19">
        <v>22848</v>
      </c>
      <c r="BP439" s="19">
        <v>23408</v>
      </c>
      <c r="BQ439" s="19">
        <v>24987</v>
      </c>
      <c r="BR439" s="19">
        <v>26063</v>
      </c>
      <c r="BS439" s="19">
        <v>25644</v>
      </c>
      <c r="BT439" s="19">
        <v>25069</v>
      </c>
      <c r="BU439" s="19">
        <v>24330</v>
      </c>
      <c r="BV439" s="19">
        <v>23302</v>
      </c>
      <c r="BW439" s="19">
        <v>24084</v>
      </c>
      <c r="BX439" s="19">
        <v>24870</v>
      </c>
      <c r="BY439" s="19">
        <v>25280</v>
      </c>
      <c r="BZ439" s="19">
        <v>25782</v>
      </c>
      <c r="CA439" s="19">
        <v>25969</v>
      </c>
      <c r="CB439" s="19">
        <v>26536</v>
      </c>
      <c r="CC439" s="19">
        <v>27948</v>
      </c>
      <c r="CD439" s="19">
        <v>29048</v>
      </c>
      <c r="CE439" s="19">
        <v>28832</v>
      </c>
      <c r="CF439" s="19">
        <v>26642</v>
      </c>
      <c r="CG439" s="19">
        <v>26136</v>
      </c>
      <c r="CH439" s="49">
        <v>25227</v>
      </c>
      <c r="CI439" s="49">
        <v>25074</v>
      </c>
      <c r="CJ439" s="49">
        <v>25002</v>
      </c>
      <c r="CK439" s="49">
        <v>24732</v>
      </c>
      <c r="CL439" s="49">
        <v>24891</v>
      </c>
      <c r="CM439" s="49">
        <v>25241</v>
      </c>
      <c r="CN439" s="49">
        <v>25369</v>
      </c>
      <c r="CV439" s="17" t="s">
        <v>44</v>
      </c>
      <c r="CW439" s="17" t="s">
        <v>44</v>
      </c>
      <c r="CX439" s="49">
        <v>738800</v>
      </c>
      <c r="CY439" s="49">
        <v>745200</v>
      </c>
      <c r="CZ439" s="49">
        <v>745500</v>
      </c>
      <c r="DA439" s="49">
        <v>748600</v>
      </c>
      <c r="DB439" s="49">
        <v>752400</v>
      </c>
      <c r="DC439" s="49">
        <v>751600</v>
      </c>
      <c r="DD439" s="49">
        <v>752800</v>
      </c>
      <c r="DE439" s="49">
        <v>753400</v>
      </c>
      <c r="DF439" s="49">
        <v>750200</v>
      </c>
      <c r="DG439" s="49">
        <v>753000</v>
      </c>
      <c r="DH439" s="49">
        <v>757500</v>
      </c>
      <c r="DI439" s="49">
        <v>756800</v>
      </c>
      <c r="DJ439" s="49">
        <v>759300</v>
      </c>
      <c r="DK439" s="49">
        <v>752500</v>
      </c>
      <c r="DL439" s="49">
        <v>756400</v>
      </c>
      <c r="DM439" s="49">
        <v>758300</v>
      </c>
      <c r="DN439" s="49">
        <v>759400</v>
      </c>
      <c r="DO439" s="49">
        <v>757700</v>
      </c>
      <c r="DP439" s="49">
        <v>755800</v>
      </c>
      <c r="DQ439" s="49">
        <v>759700</v>
      </c>
      <c r="DR439" s="49">
        <v>758400</v>
      </c>
      <c r="DS439" s="49">
        <v>760400</v>
      </c>
      <c r="DT439" s="49">
        <v>759100</v>
      </c>
      <c r="DU439" s="49">
        <v>752900</v>
      </c>
      <c r="DV439" s="49">
        <v>754700</v>
      </c>
      <c r="DW439" s="49">
        <v>757000</v>
      </c>
      <c r="DX439" s="49">
        <v>762200</v>
      </c>
      <c r="DY439" s="49"/>
      <c r="DZ439" s="49"/>
      <c r="EA439" s="49"/>
      <c r="EB439" s="49"/>
      <c r="EC439" s="19"/>
      <c r="ED439" s="31">
        <f t="shared" si="189"/>
        <v>2.1934217650243639E-2</v>
      </c>
      <c r="EE439" s="31">
        <f t="shared" si="190"/>
        <v>1.9918142780461622E-2</v>
      </c>
      <c r="EF439" s="31">
        <f t="shared" si="191"/>
        <v>2.0504359490274984E-2</v>
      </c>
      <c r="EG439" s="31">
        <f t="shared" si="192"/>
        <v>2.0219075607801229E-2</v>
      </c>
      <c r="EH439" s="31">
        <f t="shared" si="193"/>
        <v>2.108187134502924E-2</v>
      </c>
      <c r="EI439" s="31">
        <f t="shared" si="194"/>
        <v>1.8480574773815858E-2</v>
      </c>
      <c r="EJ439" s="31">
        <f t="shared" si="195"/>
        <v>1.6716259298618492E-2</v>
      </c>
      <c r="EK439" s="31">
        <f t="shared" si="196"/>
        <v>1.6945845500398196E-2</v>
      </c>
      <c r="EL439" s="31">
        <f t="shared" si="197"/>
        <v>1.8445747800586509E-2</v>
      </c>
      <c r="EM439" s="31">
        <f t="shared" si="198"/>
        <v>1.8359893758300133E-2</v>
      </c>
      <c r="EN439" s="31">
        <f t="shared" si="199"/>
        <v>2.1094389438943893E-2</v>
      </c>
      <c r="EO439" s="31">
        <f t="shared" si="200"/>
        <v>2.7555496828752642E-2</v>
      </c>
      <c r="EP439" s="31">
        <f t="shared" si="201"/>
        <v>3.7513499275648621E-2</v>
      </c>
      <c r="EQ439" s="31">
        <f t="shared" si="202"/>
        <v>3.7674418604651164E-2</v>
      </c>
      <c r="ER439" s="31">
        <f t="shared" si="203"/>
        <v>3.8376520359598099E-2</v>
      </c>
      <c r="ES439" s="31">
        <f t="shared" si="204"/>
        <v>3.8825003296848216E-2</v>
      </c>
      <c r="ET439" s="31">
        <f t="shared" si="205"/>
        <v>3.7977350539899923E-2</v>
      </c>
      <c r="EU439" s="31">
        <f t="shared" si="206"/>
        <v>3.1893889402138047E-2</v>
      </c>
      <c r="EV439" s="31">
        <f t="shared" si="207"/>
        <v>3.063508864779042E-2</v>
      </c>
      <c r="EW439" s="31">
        <f t="shared" si="208"/>
        <v>3.0812162695800973E-2</v>
      </c>
      <c r="EX439" s="31">
        <f t="shared" si="209"/>
        <v>3.3813291139240503E-2</v>
      </c>
      <c r="EY439" s="31">
        <f t="shared" si="210"/>
        <v>3.0644397685428721E-2</v>
      </c>
      <c r="EZ439" s="31">
        <f t="shared" si="211"/>
        <v>3.3302595178500857E-2</v>
      </c>
      <c r="FA439" s="31">
        <f t="shared" si="216"/>
        <v>3.5245052463806617E-2</v>
      </c>
      <c r="FB439" s="50">
        <f t="shared" si="217"/>
        <v>3.8203259573340399E-2</v>
      </c>
      <c r="FC439" s="50">
        <f t="shared" si="218"/>
        <v>3.3324966974900921E-2</v>
      </c>
      <c r="FD439" s="50">
        <f t="shared" si="219"/>
        <v>3.2448176331671477E-2</v>
      </c>
    </row>
    <row r="440" spans="1:160" ht="15" x14ac:dyDescent="0.2">
      <c r="A440" s="17" t="s">
        <v>45</v>
      </c>
      <c r="B440" s="19">
        <v>17818</v>
      </c>
      <c r="C440" s="19">
        <v>18127</v>
      </c>
      <c r="D440" s="19">
        <v>17711</v>
      </c>
      <c r="E440" s="19">
        <v>17576</v>
      </c>
      <c r="F440" s="19">
        <v>17201</v>
      </c>
      <c r="G440" s="19">
        <v>17065</v>
      </c>
      <c r="H440" s="19">
        <v>17325</v>
      </c>
      <c r="I440" s="19">
        <v>18851</v>
      </c>
      <c r="J440" s="19">
        <v>20170</v>
      </c>
      <c r="K440" s="19">
        <v>21214</v>
      </c>
      <c r="L440" s="19">
        <v>21046</v>
      </c>
      <c r="M440" s="19">
        <v>20680</v>
      </c>
      <c r="N440" s="19">
        <v>20498</v>
      </c>
      <c r="O440" s="19">
        <v>20855</v>
      </c>
      <c r="P440" s="19">
        <v>20717</v>
      </c>
      <c r="Q440" s="19">
        <v>20416</v>
      </c>
      <c r="R440" s="19">
        <v>19979</v>
      </c>
      <c r="S440" s="19">
        <v>19744</v>
      </c>
      <c r="T440" s="19">
        <v>19391</v>
      </c>
      <c r="U440" s="19">
        <v>20460</v>
      </c>
      <c r="V440" s="19">
        <v>21279</v>
      </c>
      <c r="W440" s="19">
        <v>20956</v>
      </c>
      <c r="X440" s="19">
        <v>19968</v>
      </c>
      <c r="Y440" s="19">
        <v>19520</v>
      </c>
      <c r="Z440" s="19">
        <v>19138</v>
      </c>
      <c r="AA440" s="19">
        <v>19084</v>
      </c>
      <c r="AB440" s="19">
        <v>19060</v>
      </c>
      <c r="AC440" s="19">
        <v>18192</v>
      </c>
      <c r="AD440" s="19">
        <v>17243</v>
      </c>
      <c r="AE440" s="19">
        <v>16502</v>
      </c>
      <c r="AF440" s="19">
        <v>16052</v>
      </c>
      <c r="AG440" s="19">
        <v>17094</v>
      </c>
      <c r="AH440" s="19">
        <v>18172</v>
      </c>
      <c r="AI440" s="19">
        <v>18426</v>
      </c>
      <c r="AJ440" s="19">
        <v>18587</v>
      </c>
      <c r="AK440" s="19">
        <v>18614</v>
      </c>
      <c r="AL440" s="19">
        <v>18992</v>
      </c>
      <c r="AM440" s="19">
        <v>19859</v>
      </c>
      <c r="AN440" s="19">
        <v>21451</v>
      </c>
      <c r="AO440" s="19">
        <v>21731</v>
      </c>
      <c r="AP440" s="19">
        <v>22048</v>
      </c>
      <c r="AQ440" s="19">
        <v>23798</v>
      </c>
      <c r="AR440" s="19">
        <v>26375</v>
      </c>
      <c r="AS440" s="19">
        <v>30945</v>
      </c>
      <c r="AT440" s="19">
        <v>37166</v>
      </c>
      <c r="AU440" s="19">
        <v>39658</v>
      </c>
      <c r="AV440" s="19">
        <v>41406</v>
      </c>
      <c r="AW440" s="19">
        <v>41901</v>
      </c>
      <c r="AX440" s="19">
        <v>40991</v>
      </c>
      <c r="AY440" s="19">
        <v>41384</v>
      </c>
      <c r="AZ440" s="19">
        <v>41778</v>
      </c>
      <c r="BA440" s="19">
        <v>41371</v>
      </c>
      <c r="BB440" s="19">
        <v>40213</v>
      </c>
      <c r="BC440" s="19">
        <v>39167</v>
      </c>
      <c r="BD440" s="19">
        <v>38185</v>
      </c>
      <c r="BE440" s="19">
        <v>41267</v>
      </c>
      <c r="BF440" s="19">
        <v>40515</v>
      </c>
      <c r="BG440" s="19">
        <v>39856</v>
      </c>
      <c r="BH440" s="19">
        <v>39616</v>
      </c>
      <c r="BI440" s="19">
        <v>36724</v>
      </c>
      <c r="BJ440" s="19">
        <v>34915</v>
      </c>
      <c r="BK440" s="19">
        <v>34719</v>
      </c>
      <c r="BL440" s="19">
        <v>34822</v>
      </c>
      <c r="BM440" s="19">
        <v>34169</v>
      </c>
      <c r="BN440" s="19">
        <v>32620</v>
      </c>
      <c r="BO440" s="19">
        <v>31774</v>
      </c>
      <c r="BP440" s="19">
        <v>31451</v>
      </c>
      <c r="BQ440" s="19">
        <v>33695</v>
      </c>
      <c r="BR440" s="19">
        <v>35322</v>
      </c>
      <c r="BS440" s="19">
        <v>35547</v>
      </c>
      <c r="BT440" s="19">
        <v>35701</v>
      </c>
      <c r="BU440" s="19">
        <v>35116</v>
      </c>
      <c r="BV440" s="19">
        <v>34777</v>
      </c>
      <c r="BW440" s="19">
        <v>36116</v>
      </c>
      <c r="BX440" s="19">
        <v>36830</v>
      </c>
      <c r="BY440" s="19">
        <v>36918</v>
      </c>
      <c r="BZ440" s="19">
        <v>36051</v>
      </c>
      <c r="CA440" s="19">
        <v>35377</v>
      </c>
      <c r="CB440" s="19">
        <v>35092</v>
      </c>
      <c r="CC440" s="19">
        <v>37267</v>
      </c>
      <c r="CD440" s="19">
        <v>38773</v>
      </c>
      <c r="CE440" s="19">
        <v>38966</v>
      </c>
      <c r="CF440" s="19">
        <v>38115</v>
      </c>
      <c r="CG440" s="19">
        <v>37638</v>
      </c>
      <c r="CH440" s="49">
        <v>36966</v>
      </c>
      <c r="CI440" s="49">
        <v>37094</v>
      </c>
      <c r="CJ440" s="49">
        <v>36994</v>
      </c>
      <c r="CK440" s="49">
        <v>35998</v>
      </c>
      <c r="CL440" s="49">
        <v>34924</v>
      </c>
      <c r="CM440" s="49">
        <v>33647</v>
      </c>
      <c r="CN440" s="49">
        <v>32850</v>
      </c>
      <c r="CV440" s="17" t="s">
        <v>45</v>
      </c>
      <c r="CW440" s="17" t="s">
        <v>45</v>
      </c>
      <c r="CX440" s="49">
        <v>852100</v>
      </c>
      <c r="CY440" s="49">
        <v>851700</v>
      </c>
      <c r="CZ440" s="49">
        <v>851400</v>
      </c>
      <c r="DA440" s="49">
        <v>852800</v>
      </c>
      <c r="DB440" s="49">
        <v>853200</v>
      </c>
      <c r="DC440" s="49">
        <v>862000</v>
      </c>
      <c r="DD440" s="49">
        <v>866400</v>
      </c>
      <c r="DE440" s="49">
        <v>866700</v>
      </c>
      <c r="DF440" s="49">
        <v>863900</v>
      </c>
      <c r="DG440" s="49">
        <v>861300</v>
      </c>
      <c r="DH440" s="49">
        <v>869500</v>
      </c>
      <c r="DI440" s="49">
        <v>879700</v>
      </c>
      <c r="DJ440" s="49">
        <v>882200</v>
      </c>
      <c r="DK440" s="49">
        <v>888800</v>
      </c>
      <c r="DL440" s="49">
        <v>879700</v>
      </c>
      <c r="DM440" s="49">
        <v>873200</v>
      </c>
      <c r="DN440" s="49">
        <v>875300</v>
      </c>
      <c r="DO440" s="49">
        <v>874200</v>
      </c>
      <c r="DP440" s="49">
        <v>877500</v>
      </c>
      <c r="DQ440" s="49">
        <v>878100</v>
      </c>
      <c r="DR440" s="49">
        <v>879200</v>
      </c>
      <c r="DS440" s="49">
        <v>880800</v>
      </c>
      <c r="DT440" s="49">
        <v>880100</v>
      </c>
      <c r="DU440" s="49">
        <v>881600</v>
      </c>
      <c r="DV440" s="49">
        <v>885600</v>
      </c>
      <c r="DW440" s="49">
        <v>888100</v>
      </c>
      <c r="DX440" s="49">
        <v>886900</v>
      </c>
      <c r="DY440" s="49"/>
      <c r="DZ440" s="49"/>
      <c r="EA440" s="49"/>
      <c r="EB440" s="49"/>
      <c r="EC440" s="19"/>
      <c r="ED440" s="31">
        <f t="shared" si="189"/>
        <v>2.4896138950827366E-2</v>
      </c>
      <c r="EE440" s="31">
        <f t="shared" si="190"/>
        <v>2.4067159798050956E-2</v>
      </c>
      <c r="EF440" s="31">
        <f t="shared" si="191"/>
        <v>2.3979328165374677E-2</v>
      </c>
      <c r="EG440" s="31">
        <f t="shared" si="192"/>
        <v>2.2738039399624765E-2</v>
      </c>
      <c r="EH440" s="31">
        <f t="shared" si="193"/>
        <v>2.4561650257852789E-2</v>
      </c>
      <c r="EI440" s="31">
        <f t="shared" si="194"/>
        <v>2.2201856148491881E-2</v>
      </c>
      <c r="EJ440" s="31">
        <f t="shared" si="195"/>
        <v>2.0997229916897509E-2</v>
      </c>
      <c r="EK440" s="31">
        <f t="shared" si="196"/>
        <v>1.8520826122072228E-2</v>
      </c>
      <c r="EL440" s="31">
        <f t="shared" si="197"/>
        <v>2.1328857506655863E-2</v>
      </c>
      <c r="EM440" s="31">
        <f t="shared" si="198"/>
        <v>2.2050388946940672E-2</v>
      </c>
      <c r="EN440" s="31">
        <f t="shared" si="199"/>
        <v>2.4992524439332951E-2</v>
      </c>
      <c r="EO440" s="31">
        <f t="shared" si="200"/>
        <v>2.9981811981357281E-2</v>
      </c>
      <c r="EP440" s="31">
        <f t="shared" si="201"/>
        <v>4.4953525277714804E-2</v>
      </c>
      <c r="EQ440" s="31">
        <f t="shared" si="202"/>
        <v>4.6119486948694867E-2</v>
      </c>
      <c r="ER440" s="31">
        <f t="shared" si="203"/>
        <v>4.7028532454245764E-2</v>
      </c>
      <c r="ES440" s="31">
        <f t="shared" si="204"/>
        <v>4.3729958772331656E-2</v>
      </c>
      <c r="ET440" s="31">
        <f t="shared" si="205"/>
        <v>4.5534102593396547E-2</v>
      </c>
      <c r="EU440" s="31">
        <f t="shared" si="206"/>
        <v>3.9939373141157627E-2</v>
      </c>
      <c r="EV440" s="31">
        <f t="shared" si="207"/>
        <v>3.8939031339031337E-2</v>
      </c>
      <c r="EW440" s="31">
        <f t="shared" si="208"/>
        <v>3.5817105113312833E-2</v>
      </c>
      <c r="EX440" s="31">
        <f t="shared" si="209"/>
        <v>4.0431073703366696E-2</v>
      </c>
      <c r="EY440" s="31">
        <f t="shared" si="210"/>
        <v>3.9483424159854674E-2</v>
      </c>
      <c r="EZ440" s="31">
        <f t="shared" si="211"/>
        <v>4.1947505965231224E-2</v>
      </c>
      <c r="FA440" s="31">
        <f t="shared" si="216"/>
        <v>3.9804900181488204E-2</v>
      </c>
      <c r="FB440" s="50">
        <f t="shared" si="217"/>
        <v>4.3999548328816619E-2</v>
      </c>
      <c r="FC440" s="50">
        <f t="shared" si="218"/>
        <v>4.1623691025785385E-2</v>
      </c>
      <c r="FD440" s="50">
        <f t="shared" si="219"/>
        <v>4.0588566918480097E-2</v>
      </c>
    </row>
    <row r="441" spans="1:160" ht="15" x14ac:dyDescent="0.2">
      <c r="A441" s="17" t="s">
        <v>46</v>
      </c>
      <c r="B441" s="19">
        <v>11714</v>
      </c>
      <c r="C441" s="19">
        <v>12194</v>
      </c>
      <c r="D441" s="19">
        <v>12624</v>
      </c>
      <c r="E441" s="19">
        <v>12558</v>
      </c>
      <c r="F441" s="19">
        <v>12247</v>
      </c>
      <c r="G441" s="19">
        <v>12279</v>
      </c>
      <c r="H441" s="19">
        <v>12850</v>
      </c>
      <c r="I441" s="19">
        <v>13936</v>
      </c>
      <c r="J441" s="19">
        <v>14430</v>
      </c>
      <c r="K441" s="19">
        <v>14792</v>
      </c>
      <c r="L441" s="19">
        <v>14878</v>
      </c>
      <c r="M441" s="19">
        <v>14709</v>
      </c>
      <c r="N441" s="19">
        <v>13955</v>
      </c>
      <c r="O441" s="19">
        <v>14295</v>
      </c>
      <c r="P441" s="19">
        <v>14172</v>
      </c>
      <c r="Q441" s="19">
        <v>13816</v>
      </c>
      <c r="R441" s="19">
        <v>13453</v>
      </c>
      <c r="S441" s="19">
        <v>13100</v>
      </c>
      <c r="T441" s="19">
        <v>13333</v>
      </c>
      <c r="U441" s="19">
        <v>14285</v>
      </c>
      <c r="V441" s="19">
        <v>14340</v>
      </c>
      <c r="W441" s="19">
        <v>14228</v>
      </c>
      <c r="X441" s="19">
        <v>13378</v>
      </c>
      <c r="Y441" s="19">
        <v>12787</v>
      </c>
      <c r="Z441" s="19">
        <v>12196</v>
      </c>
      <c r="AA441" s="19">
        <v>12183</v>
      </c>
      <c r="AB441" s="19">
        <v>12273</v>
      </c>
      <c r="AC441" s="19">
        <v>11706</v>
      </c>
      <c r="AD441" s="19">
        <v>11303</v>
      </c>
      <c r="AE441" s="19">
        <v>11218</v>
      </c>
      <c r="AF441" s="19">
        <v>11551</v>
      </c>
      <c r="AG441" s="19">
        <v>12624</v>
      </c>
      <c r="AH441" s="19">
        <v>13230</v>
      </c>
      <c r="AI441" s="19">
        <v>13151</v>
      </c>
      <c r="AJ441" s="19">
        <v>13120</v>
      </c>
      <c r="AK441" s="19">
        <v>13063</v>
      </c>
      <c r="AL441" s="19">
        <v>12989</v>
      </c>
      <c r="AM441" s="19">
        <v>13734</v>
      </c>
      <c r="AN441" s="19">
        <v>14729</v>
      </c>
      <c r="AO441" s="19">
        <v>15153</v>
      </c>
      <c r="AP441" s="19">
        <v>15865</v>
      </c>
      <c r="AQ441" s="19">
        <v>17726</v>
      </c>
      <c r="AR441" s="19">
        <v>20375</v>
      </c>
      <c r="AS441" s="19">
        <v>23178</v>
      </c>
      <c r="AT441" s="19">
        <v>27760</v>
      </c>
      <c r="AU441" s="19">
        <v>28733</v>
      </c>
      <c r="AV441" s="19">
        <v>29983</v>
      </c>
      <c r="AW441" s="19">
        <v>28020</v>
      </c>
      <c r="AX441" s="19">
        <v>27562</v>
      </c>
      <c r="AY441" s="19">
        <v>27445</v>
      </c>
      <c r="AZ441" s="19">
        <v>27877</v>
      </c>
      <c r="BA441" s="19">
        <v>27463</v>
      </c>
      <c r="BB441" s="19">
        <v>26959</v>
      </c>
      <c r="BC441" s="19">
        <v>26667</v>
      </c>
      <c r="BD441" s="19">
        <v>26566</v>
      </c>
      <c r="BE441" s="19">
        <v>28024</v>
      </c>
      <c r="BF441" s="19">
        <v>27746</v>
      </c>
      <c r="BG441" s="19">
        <v>26749</v>
      </c>
      <c r="BH441" s="19">
        <v>25727</v>
      </c>
      <c r="BI441" s="19">
        <v>23935</v>
      </c>
      <c r="BJ441" s="19">
        <v>22645</v>
      </c>
      <c r="BK441" s="19">
        <v>22353</v>
      </c>
      <c r="BL441" s="19">
        <v>22430</v>
      </c>
      <c r="BM441" s="19">
        <v>21954</v>
      </c>
      <c r="BN441" s="19">
        <v>20973</v>
      </c>
      <c r="BO441" s="19">
        <v>20924</v>
      </c>
      <c r="BP441" s="19">
        <v>21230</v>
      </c>
      <c r="BQ441" s="19">
        <v>23262</v>
      </c>
      <c r="BR441" s="19">
        <v>23747</v>
      </c>
      <c r="BS441" s="19">
        <v>23351</v>
      </c>
      <c r="BT441" s="19">
        <v>22927</v>
      </c>
      <c r="BU441" s="19">
        <v>22392</v>
      </c>
      <c r="BV441" s="19">
        <v>21829</v>
      </c>
      <c r="BW441" s="19">
        <v>22461</v>
      </c>
      <c r="BX441" s="19">
        <v>22872</v>
      </c>
      <c r="BY441" s="19">
        <v>22876</v>
      </c>
      <c r="BZ441" s="19">
        <v>22342</v>
      </c>
      <c r="CA441" s="19">
        <v>22307</v>
      </c>
      <c r="CB441" s="19">
        <v>22670</v>
      </c>
      <c r="CC441" s="19">
        <v>24685</v>
      </c>
      <c r="CD441" s="19">
        <v>25187</v>
      </c>
      <c r="CE441" s="19">
        <v>24483</v>
      </c>
      <c r="CF441" s="19">
        <v>23201</v>
      </c>
      <c r="CG441" s="19">
        <v>22621</v>
      </c>
      <c r="CH441" s="49">
        <v>22112</v>
      </c>
      <c r="CI441" s="49">
        <v>22138</v>
      </c>
      <c r="CJ441" s="49">
        <v>22248</v>
      </c>
      <c r="CK441" s="49">
        <v>21693</v>
      </c>
      <c r="CL441" s="49">
        <v>21292</v>
      </c>
      <c r="CM441" s="49">
        <v>21067</v>
      </c>
      <c r="CN441" s="49">
        <v>21125</v>
      </c>
      <c r="CV441" s="17" t="s">
        <v>46</v>
      </c>
      <c r="CW441" s="17" t="s">
        <v>46</v>
      </c>
      <c r="CX441" s="49">
        <v>514600</v>
      </c>
      <c r="CY441" s="49">
        <v>518600</v>
      </c>
      <c r="CZ441" s="49">
        <v>520300</v>
      </c>
      <c r="DA441" s="49">
        <v>520900</v>
      </c>
      <c r="DB441" s="49">
        <v>524400</v>
      </c>
      <c r="DC441" s="49">
        <v>522500</v>
      </c>
      <c r="DD441" s="49">
        <v>515900</v>
      </c>
      <c r="DE441" s="49">
        <v>521200</v>
      </c>
      <c r="DF441" s="49">
        <v>523400</v>
      </c>
      <c r="DG441" s="49">
        <v>528900</v>
      </c>
      <c r="DH441" s="49">
        <v>527500</v>
      </c>
      <c r="DI441" s="49">
        <v>528800</v>
      </c>
      <c r="DJ441" s="49">
        <v>531800</v>
      </c>
      <c r="DK441" s="49">
        <v>528200</v>
      </c>
      <c r="DL441" s="49">
        <v>532500</v>
      </c>
      <c r="DM441" s="49">
        <v>529800</v>
      </c>
      <c r="DN441" s="49">
        <v>527700</v>
      </c>
      <c r="DO441" s="49">
        <v>529500</v>
      </c>
      <c r="DP441" s="49">
        <v>520600</v>
      </c>
      <c r="DQ441" s="49">
        <v>515600</v>
      </c>
      <c r="DR441" s="49">
        <v>515900</v>
      </c>
      <c r="DS441" s="49">
        <v>516400</v>
      </c>
      <c r="DT441" s="49">
        <v>517200</v>
      </c>
      <c r="DU441" s="49">
        <v>517900</v>
      </c>
      <c r="DV441" s="49">
        <v>516100</v>
      </c>
      <c r="DW441" s="49">
        <v>509500</v>
      </c>
      <c r="DX441" s="49">
        <v>516200</v>
      </c>
      <c r="DY441" s="49"/>
      <c r="DZ441" s="49"/>
      <c r="EA441" s="49"/>
      <c r="EB441" s="49"/>
      <c r="EC441" s="19"/>
      <c r="ED441" s="31">
        <f t="shared" si="189"/>
        <v>2.8744656043528955E-2</v>
      </c>
      <c r="EE441" s="31">
        <f t="shared" si="190"/>
        <v>2.6908985730813729E-2</v>
      </c>
      <c r="EF441" s="31">
        <f t="shared" si="191"/>
        <v>2.6553911205073995E-2</v>
      </c>
      <c r="EG441" s="31">
        <f t="shared" si="192"/>
        <v>2.5596083701286236E-2</v>
      </c>
      <c r="EH441" s="31">
        <f t="shared" si="193"/>
        <v>2.7131960335621663E-2</v>
      </c>
      <c r="EI441" s="31">
        <f t="shared" si="194"/>
        <v>2.3341626794258372E-2</v>
      </c>
      <c r="EJ441" s="31">
        <f t="shared" si="195"/>
        <v>2.2690443884473735E-2</v>
      </c>
      <c r="EK441" s="31">
        <f t="shared" si="196"/>
        <v>2.2162317728319263E-2</v>
      </c>
      <c r="EL441" s="31">
        <f t="shared" si="197"/>
        <v>2.5126098586167368E-2</v>
      </c>
      <c r="EM441" s="31">
        <f t="shared" si="198"/>
        <v>2.4558517678200036E-2</v>
      </c>
      <c r="EN441" s="31">
        <f t="shared" si="199"/>
        <v>2.8726066350710899E-2</v>
      </c>
      <c r="EO441" s="31">
        <f t="shared" si="200"/>
        <v>3.8530635400907717E-2</v>
      </c>
      <c r="EP441" s="31">
        <f t="shared" si="201"/>
        <v>5.4029710417450166E-2</v>
      </c>
      <c r="EQ441" s="31">
        <f t="shared" si="202"/>
        <v>5.218099204846649E-2</v>
      </c>
      <c r="ER441" s="31">
        <f t="shared" si="203"/>
        <v>5.1573708920187797E-2</v>
      </c>
      <c r="ES441" s="31">
        <f t="shared" si="204"/>
        <v>5.0143450358625899E-2</v>
      </c>
      <c r="ET441" s="31">
        <f t="shared" si="205"/>
        <v>5.0689785863179834E-2</v>
      </c>
      <c r="EU441" s="31">
        <f t="shared" si="206"/>
        <v>4.2766761095372995E-2</v>
      </c>
      <c r="EV441" s="31">
        <f t="shared" si="207"/>
        <v>4.2170572416442564E-2</v>
      </c>
      <c r="EW441" s="31">
        <f t="shared" si="208"/>
        <v>4.1175329712955781E-2</v>
      </c>
      <c r="EX441" s="31">
        <f t="shared" si="209"/>
        <v>4.5262647799961232E-2</v>
      </c>
      <c r="EY441" s="31">
        <f t="shared" si="210"/>
        <v>4.2271494965143298E-2</v>
      </c>
      <c r="EZ441" s="31">
        <f t="shared" si="211"/>
        <v>4.4230471771075017E-2</v>
      </c>
      <c r="FA441" s="31">
        <f t="shared" si="216"/>
        <v>4.3772929136899015E-2</v>
      </c>
      <c r="FB441" s="50">
        <f t="shared" si="217"/>
        <v>4.7438480914551447E-2</v>
      </c>
      <c r="FC441" s="50">
        <f t="shared" si="218"/>
        <v>4.3399411187438668E-2</v>
      </c>
      <c r="FD441" s="50">
        <f t="shared" si="219"/>
        <v>4.2024409143742739E-2</v>
      </c>
    </row>
    <row r="442" spans="1:160" ht="15" x14ac:dyDescent="0.2">
      <c r="A442" s="17" t="s">
        <v>47</v>
      </c>
      <c r="B442" s="19">
        <v>13521</v>
      </c>
      <c r="C442" s="19">
        <v>13743</v>
      </c>
      <c r="D442" s="19">
        <v>13807</v>
      </c>
      <c r="E442" s="19">
        <v>13553</v>
      </c>
      <c r="F442" s="19">
        <v>13559</v>
      </c>
      <c r="G442" s="19">
        <v>13786</v>
      </c>
      <c r="H442" s="19">
        <v>14113</v>
      </c>
      <c r="I442" s="19">
        <v>15316</v>
      </c>
      <c r="J442" s="19">
        <v>15871</v>
      </c>
      <c r="K442" s="19">
        <v>15795</v>
      </c>
      <c r="L442" s="19">
        <v>15647</v>
      </c>
      <c r="M442" s="19">
        <v>15196</v>
      </c>
      <c r="N442" s="19">
        <v>15090</v>
      </c>
      <c r="O442" s="19">
        <v>15013</v>
      </c>
      <c r="P442" s="19">
        <v>15186</v>
      </c>
      <c r="Q442" s="19">
        <v>15097</v>
      </c>
      <c r="R442" s="19">
        <v>15112</v>
      </c>
      <c r="S442" s="19">
        <v>15325</v>
      </c>
      <c r="T442" s="19">
        <v>15681</v>
      </c>
      <c r="U442" s="19">
        <v>16703</v>
      </c>
      <c r="V442" s="19">
        <v>16811</v>
      </c>
      <c r="W442" s="19">
        <v>16457</v>
      </c>
      <c r="X442" s="19">
        <v>15792</v>
      </c>
      <c r="Y442" s="19">
        <v>15014</v>
      </c>
      <c r="Z442" s="19">
        <v>14653</v>
      </c>
      <c r="AA442" s="19">
        <v>14806</v>
      </c>
      <c r="AB442" s="19">
        <v>14797</v>
      </c>
      <c r="AC442" s="19">
        <v>14441</v>
      </c>
      <c r="AD442" s="19">
        <v>14210</v>
      </c>
      <c r="AE442" s="19">
        <v>14294</v>
      </c>
      <c r="AF442" s="19">
        <v>14649</v>
      </c>
      <c r="AG442" s="19">
        <v>15420</v>
      </c>
      <c r="AH442" s="19">
        <v>15635</v>
      </c>
      <c r="AI442" s="19">
        <v>15561</v>
      </c>
      <c r="AJ442" s="19">
        <v>15396</v>
      </c>
      <c r="AK442" s="19">
        <v>15253</v>
      </c>
      <c r="AL442" s="19">
        <v>15040</v>
      </c>
      <c r="AM442" s="19">
        <v>15676</v>
      </c>
      <c r="AN442" s="19">
        <v>16478</v>
      </c>
      <c r="AO442" s="19">
        <v>16774</v>
      </c>
      <c r="AP442" s="19">
        <v>17281</v>
      </c>
      <c r="AQ442" s="19">
        <v>18114</v>
      </c>
      <c r="AR442" s="19">
        <v>19564</v>
      </c>
      <c r="AS442" s="19">
        <v>21612</v>
      </c>
      <c r="AT442" s="19">
        <v>23324</v>
      </c>
      <c r="AU442" s="19">
        <v>23813</v>
      </c>
      <c r="AV442" s="19">
        <v>23985</v>
      </c>
      <c r="AW442" s="19">
        <v>24344</v>
      </c>
      <c r="AX442" s="19">
        <v>24385</v>
      </c>
      <c r="AY442" s="19">
        <v>24399</v>
      </c>
      <c r="AZ442" s="19">
        <v>25186</v>
      </c>
      <c r="BA442" s="19">
        <v>25329</v>
      </c>
      <c r="BB442" s="19">
        <v>25635</v>
      </c>
      <c r="BC442" s="19">
        <v>25786</v>
      </c>
      <c r="BD442" s="19">
        <v>26207</v>
      </c>
      <c r="BE442" s="19">
        <v>27496</v>
      </c>
      <c r="BF442" s="19">
        <v>27058</v>
      </c>
      <c r="BG442" s="19">
        <v>26268</v>
      </c>
      <c r="BH442" s="19">
        <v>25452</v>
      </c>
      <c r="BI442" s="19">
        <v>24728</v>
      </c>
      <c r="BJ442" s="19">
        <v>24633</v>
      </c>
      <c r="BK442" s="19">
        <v>24308</v>
      </c>
      <c r="BL442" s="19">
        <v>24377</v>
      </c>
      <c r="BM442" s="19">
        <v>24538</v>
      </c>
      <c r="BN442" s="19">
        <v>24624</v>
      </c>
      <c r="BO442" s="19">
        <v>24498</v>
      </c>
      <c r="BP442" s="19">
        <v>25090</v>
      </c>
      <c r="BQ442" s="19">
        <v>26708</v>
      </c>
      <c r="BR442" s="19">
        <v>27008</v>
      </c>
      <c r="BS442" s="19">
        <v>26727</v>
      </c>
      <c r="BT442" s="19">
        <v>26470</v>
      </c>
      <c r="BU442" s="19">
        <v>26146</v>
      </c>
      <c r="BV442" s="19">
        <v>26000</v>
      </c>
      <c r="BW442" s="19">
        <v>26418</v>
      </c>
      <c r="BX442" s="19">
        <v>26731</v>
      </c>
      <c r="BY442" s="19">
        <v>27013</v>
      </c>
      <c r="BZ442" s="19">
        <v>26880</v>
      </c>
      <c r="CA442" s="19">
        <v>26649</v>
      </c>
      <c r="CB442" s="19">
        <v>27312</v>
      </c>
      <c r="CC442" s="19">
        <v>28960</v>
      </c>
      <c r="CD442" s="19">
        <v>29371</v>
      </c>
      <c r="CE442" s="19">
        <v>29236</v>
      </c>
      <c r="CF442" s="19">
        <v>28902</v>
      </c>
      <c r="CG442" s="19">
        <v>28518</v>
      </c>
      <c r="CH442" s="49">
        <v>28043</v>
      </c>
      <c r="CI442" s="49">
        <v>28018</v>
      </c>
      <c r="CJ442" s="49">
        <v>28217</v>
      </c>
      <c r="CK442" s="49">
        <v>28696</v>
      </c>
      <c r="CL442" s="49">
        <v>28859</v>
      </c>
      <c r="CM442" s="49">
        <v>28786</v>
      </c>
      <c r="CN442" s="49">
        <v>28894</v>
      </c>
      <c r="CV442" s="17" t="s">
        <v>47</v>
      </c>
      <c r="CW442" s="17" t="s">
        <v>47</v>
      </c>
      <c r="CX442" s="49">
        <v>304400</v>
      </c>
      <c r="CY442" s="49">
        <v>304600</v>
      </c>
      <c r="CZ442" s="49">
        <v>305700</v>
      </c>
      <c r="DA442" s="49">
        <v>306200</v>
      </c>
      <c r="DB442" s="49">
        <v>307700</v>
      </c>
      <c r="DC442" s="49">
        <v>309300</v>
      </c>
      <c r="DD442" s="49">
        <v>307300</v>
      </c>
      <c r="DE442" s="49">
        <v>306400</v>
      </c>
      <c r="DF442" s="49">
        <v>305800</v>
      </c>
      <c r="DG442" s="49">
        <v>302700</v>
      </c>
      <c r="DH442" s="49">
        <v>304100</v>
      </c>
      <c r="DI442" s="49">
        <v>304400</v>
      </c>
      <c r="DJ442" s="49">
        <v>304600</v>
      </c>
      <c r="DK442" s="49">
        <v>305400</v>
      </c>
      <c r="DL442" s="49">
        <v>306100</v>
      </c>
      <c r="DM442" s="49">
        <v>304900</v>
      </c>
      <c r="DN442" s="49">
        <v>307000</v>
      </c>
      <c r="DO442" s="49">
        <v>307700</v>
      </c>
      <c r="DP442" s="49">
        <v>309300</v>
      </c>
      <c r="DQ442" s="49">
        <v>308700</v>
      </c>
      <c r="DR442" s="49">
        <v>310600</v>
      </c>
      <c r="DS442" s="49">
        <v>304800</v>
      </c>
      <c r="DT442" s="49">
        <v>304400</v>
      </c>
      <c r="DU442" s="49">
        <v>306800</v>
      </c>
      <c r="DV442" s="49">
        <v>306600</v>
      </c>
      <c r="DW442" s="49">
        <v>311600</v>
      </c>
      <c r="DX442" s="49">
        <v>312400</v>
      </c>
      <c r="DY442" s="49"/>
      <c r="DZ442" s="49"/>
      <c r="EA442" s="49"/>
      <c r="EB442" s="49"/>
      <c r="EC442" s="19"/>
      <c r="ED442" s="31">
        <f t="shared" si="189"/>
        <v>5.1888961892247044E-2</v>
      </c>
      <c r="EE442" s="31">
        <f t="shared" si="190"/>
        <v>4.954038082731451E-2</v>
      </c>
      <c r="EF442" s="31">
        <f t="shared" si="191"/>
        <v>4.9385017991494931E-2</v>
      </c>
      <c r="EG442" s="31">
        <f t="shared" si="192"/>
        <v>5.1211626387981712E-2</v>
      </c>
      <c r="EH442" s="31">
        <f t="shared" si="193"/>
        <v>5.3483912902177445E-2</v>
      </c>
      <c r="EI442" s="31">
        <f t="shared" si="194"/>
        <v>4.7374717103136114E-2</v>
      </c>
      <c r="EJ442" s="31">
        <f t="shared" si="195"/>
        <v>4.6993166287015949E-2</v>
      </c>
      <c r="EK442" s="31">
        <f t="shared" si="196"/>
        <v>4.781005221932115E-2</v>
      </c>
      <c r="EL442" s="31">
        <f t="shared" si="197"/>
        <v>5.088620013080445E-2</v>
      </c>
      <c r="EM442" s="31">
        <f t="shared" si="198"/>
        <v>4.9686157912124218E-2</v>
      </c>
      <c r="EN442" s="31">
        <f t="shared" si="199"/>
        <v>5.5159487010851695E-2</v>
      </c>
      <c r="EO442" s="31">
        <f t="shared" si="200"/>
        <v>6.4270696452036799E-2</v>
      </c>
      <c r="EP442" s="31">
        <f t="shared" si="201"/>
        <v>7.817793827971109E-2</v>
      </c>
      <c r="EQ442" s="31">
        <f t="shared" si="202"/>
        <v>7.9846103470857896E-2</v>
      </c>
      <c r="ER442" s="31">
        <f t="shared" si="203"/>
        <v>8.2747468147664163E-2</v>
      </c>
      <c r="ES442" s="31">
        <f t="shared" si="204"/>
        <v>8.5952771400459163E-2</v>
      </c>
      <c r="ET442" s="31">
        <f t="shared" si="205"/>
        <v>8.5563517915309445E-2</v>
      </c>
      <c r="EU442" s="31">
        <f t="shared" si="206"/>
        <v>8.0055248618784533E-2</v>
      </c>
      <c r="EV442" s="31">
        <f t="shared" si="207"/>
        <v>7.9333979954736497E-2</v>
      </c>
      <c r="EW442" s="31">
        <f t="shared" si="208"/>
        <v>8.1276320051830261E-2</v>
      </c>
      <c r="EX442" s="31">
        <f t="shared" si="209"/>
        <v>8.6049581455247909E-2</v>
      </c>
      <c r="EY442" s="31">
        <f t="shared" si="210"/>
        <v>8.5301837270341213E-2</v>
      </c>
      <c r="EZ442" s="31">
        <f t="shared" si="211"/>
        <v>8.8741787122207622E-2</v>
      </c>
      <c r="FA442" s="31">
        <f t="shared" si="216"/>
        <v>8.9022164276401569E-2</v>
      </c>
      <c r="FB442" s="50">
        <f t="shared" si="217"/>
        <v>9.5355512067840834E-2</v>
      </c>
      <c r="FC442" s="50">
        <f t="shared" si="218"/>
        <v>8.9996790757381262E-2</v>
      </c>
      <c r="FD442" s="50">
        <f t="shared" si="219"/>
        <v>9.1856594110115236E-2</v>
      </c>
    </row>
    <row r="443" spans="1:160" ht="15" x14ac:dyDescent="0.2">
      <c r="A443" s="17" t="s">
        <v>48</v>
      </c>
      <c r="B443" s="19">
        <v>6577</v>
      </c>
      <c r="C443" s="19">
        <v>6195</v>
      </c>
      <c r="D443" s="19">
        <v>6060</v>
      </c>
      <c r="E443" s="19">
        <v>6018</v>
      </c>
      <c r="F443" s="19">
        <v>6871</v>
      </c>
      <c r="G443" s="19">
        <v>7411</v>
      </c>
      <c r="H443" s="19">
        <v>7610</v>
      </c>
      <c r="I443" s="19">
        <v>7985</v>
      </c>
      <c r="J443" s="19">
        <v>8199</v>
      </c>
      <c r="K443" s="19">
        <v>8119</v>
      </c>
      <c r="L443" s="19">
        <v>7742</v>
      </c>
      <c r="M443" s="19">
        <v>8134</v>
      </c>
      <c r="N443" s="19">
        <v>8969</v>
      </c>
      <c r="O443" s="19">
        <v>8823</v>
      </c>
      <c r="P443" s="19">
        <v>7692</v>
      </c>
      <c r="Q443" s="19">
        <v>8812</v>
      </c>
      <c r="R443" s="19">
        <v>8587</v>
      </c>
      <c r="S443" s="19">
        <v>7947</v>
      </c>
      <c r="T443" s="19">
        <v>7845</v>
      </c>
      <c r="U443" s="19">
        <v>7936</v>
      </c>
      <c r="V443" s="19">
        <v>7823</v>
      </c>
      <c r="W443" s="19">
        <v>7724</v>
      </c>
      <c r="X443" s="19">
        <v>7332</v>
      </c>
      <c r="Y443" s="19">
        <v>6965</v>
      </c>
      <c r="Z443" s="19">
        <v>6812</v>
      </c>
      <c r="AA443" s="19">
        <v>6818</v>
      </c>
      <c r="AB443" s="19">
        <v>7048</v>
      </c>
      <c r="AC443" s="19">
        <v>6903</v>
      </c>
      <c r="AD443" s="19">
        <v>6400</v>
      </c>
      <c r="AE443" s="19">
        <v>6237</v>
      </c>
      <c r="AF443" s="19">
        <v>6033</v>
      </c>
      <c r="AG443" s="19">
        <v>6106</v>
      </c>
      <c r="AH443" s="19">
        <v>6249</v>
      </c>
      <c r="AI443" s="19">
        <v>6198</v>
      </c>
      <c r="AJ443" s="19">
        <v>6127</v>
      </c>
      <c r="AK443" s="19">
        <v>6009</v>
      </c>
      <c r="AL443" s="19">
        <v>5963</v>
      </c>
      <c r="AM443" s="19">
        <v>6388</v>
      </c>
      <c r="AN443" s="19">
        <v>7026</v>
      </c>
      <c r="AO443" s="19">
        <v>7217</v>
      </c>
      <c r="AP443" s="19">
        <v>7357</v>
      </c>
      <c r="AQ443" s="19">
        <v>8410</v>
      </c>
      <c r="AR443" s="19">
        <v>9301</v>
      </c>
      <c r="AS443" s="19">
        <v>10699</v>
      </c>
      <c r="AT443" s="19">
        <v>13504</v>
      </c>
      <c r="AU443" s="19">
        <v>14754</v>
      </c>
      <c r="AV443" s="19">
        <v>15789</v>
      </c>
      <c r="AW443" s="19">
        <v>15961</v>
      </c>
      <c r="AX443" s="19">
        <v>16001</v>
      </c>
      <c r="AY443" s="19">
        <v>16554</v>
      </c>
      <c r="AZ443" s="19">
        <v>16836</v>
      </c>
      <c r="BA443" s="19">
        <v>16097</v>
      </c>
      <c r="BB443" s="19">
        <v>16382</v>
      </c>
      <c r="BC443" s="19">
        <v>15472</v>
      </c>
      <c r="BD443" s="19">
        <v>14995</v>
      </c>
      <c r="BE443" s="19">
        <v>16130</v>
      </c>
      <c r="BF443" s="19">
        <v>16100</v>
      </c>
      <c r="BG443" s="19">
        <v>15728</v>
      </c>
      <c r="BH443" s="19">
        <v>15282</v>
      </c>
      <c r="BI443" s="19">
        <v>14580</v>
      </c>
      <c r="BJ443" s="19">
        <v>13904</v>
      </c>
      <c r="BK443" s="19">
        <v>13850</v>
      </c>
      <c r="BL443" s="19">
        <v>13860</v>
      </c>
      <c r="BM443" s="19">
        <v>13703</v>
      </c>
      <c r="BN443" s="19">
        <v>13289</v>
      </c>
      <c r="BO443" s="19">
        <v>13100</v>
      </c>
      <c r="BP443" s="19">
        <v>12881</v>
      </c>
      <c r="BQ443" s="19">
        <v>13521</v>
      </c>
      <c r="BR443" s="19">
        <v>13864</v>
      </c>
      <c r="BS443" s="19">
        <v>13882</v>
      </c>
      <c r="BT443" s="19">
        <v>13636</v>
      </c>
      <c r="BU443" s="19">
        <v>13365</v>
      </c>
      <c r="BV443" s="19">
        <v>13114</v>
      </c>
      <c r="BW443" s="19">
        <v>13489</v>
      </c>
      <c r="BX443" s="19">
        <v>13814</v>
      </c>
      <c r="BY443" s="19">
        <v>13976</v>
      </c>
      <c r="BZ443" s="19">
        <v>13593</v>
      </c>
      <c r="CA443" s="19">
        <v>13576</v>
      </c>
      <c r="CB443" s="19">
        <v>13547</v>
      </c>
      <c r="CC443" s="19">
        <v>14110</v>
      </c>
      <c r="CD443" s="19">
        <v>14443</v>
      </c>
      <c r="CE443" s="19">
        <v>14247</v>
      </c>
      <c r="CF443" s="19">
        <v>13936</v>
      </c>
      <c r="CG443" s="19">
        <v>13704</v>
      </c>
      <c r="CH443" s="49">
        <v>13467</v>
      </c>
      <c r="CI443" s="49">
        <v>13400</v>
      </c>
      <c r="CJ443" s="49">
        <v>13462</v>
      </c>
      <c r="CK443" s="49">
        <v>13256</v>
      </c>
      <c r="CL443" s="49">
        <v>13293</v>
      </c>
      <c r="CM443" s="49">
        <v>13432</v>
      </c>
      <c r="CN443" s="49">
        <v>13127</v>
      </c>
      <c r="CV443" s="17" t="s">
        <v>48</v>
      </c>
      <c r="CW443" s="17" t="s">
        <v>48</v>
      </c>
      <c r="CX443" s="49">
        <v>441500</v>
      </c>
      <c r="CY443" s="49">
        <v>440200</v>
      </c>
      <c r="CZ443" s="49">
        <v>442600</v>
      </c>
      <c r="DA443" s="49">
        <v>444500</v>
      </c>
      <c r="DB443" s="49">
        <v>442000</v>
      </c>
      <c r="DC443" s="49">
        <v>445400</v>
      </c>
      <c r="DD443" s="49">
        <v>449300</v>
      </c>
      <c r="DE443" s="49">
        <v>449600</v>
      </c>
      <c r="DF443" s="49">
        <v>451200</v>
      </c>
      <c r="DG443" s="49">
        <v>454500</v>
      </c>
      <c r="DH443" s="49">
        <v>458100</v>
      </c>
      <c r="DI443" s="49">
        <v>457200</v>
      </c>
      <c r="DJ443" s="49">
        <v>459600</v>
      </c>
      <c r="DK443" s="49">
        <v>458700</v>
      </c>
      <c r="DL443" s="49">
        <v>459200</v>
      </c>
      <c r="DM443" s="49">
        <v>459000</v>
      </c>
      <c r="DN443" s="49">
        <v>458400</v>
      </c>
      <c r="DO443" s="49">
        <v>456700</v>
      </c>
      <c r="DP443" s="49">
        <v>457000</v>
      </c>
      <c r="DQ443" s="49">
        <v>458200</v>
      </c>
      <c r="DR443" s="49">
        <v>458300</v>
      </c>
      <c r="DS443" s="49">
        <v>459000</v>
      </c>
      <c r="DT443" s="49">
        <v>458200</v>
      </c>
      <c r="DU443" s="49">
        <v>459300</v>
      </c>
      <c r="DV443" s="49">
        <v>460600</v>
      </c>
      <c r="DW443" s="49">
        <v>462500</v>
      </c>
      <c r="DX443" s="49">
        <v>462700</v>
      </c>
      <c r="DY443" s="49"/>
      <c r="DZ443" s="49"/>
      <c r="EA443" s="49"/>
      <c r="EB443" s="49"/>
      <c r="EC443" s="19"/>
      <c r="ED443" s="31">
        <f t="shared" si="189"/>
        <v>1.8389580973952435E-2</v>
      </c>
      <c r="EE443" s="31">
        <f t="shared" si="190"/>
        <v>2.0374829622898681E-2</v>
      </c>
      <c r="EF443" s="31">
        <f t="shared" si="191"/>
        <v>1.9909624943515589E-2</v>
      </c>
      <c r="EG443" s="31">
        <f t="shared" si="192"/>
        <v>1.7649043869516309E-2</v>
      </c>
      <c r="EH443" s="31">
        <f t="shared" si="193"/>
        <v>1.7475113122171947E-2</v>
      </c>
      <c r="EI443" s="31">
        <f t="shared" si="194"/>
        <v>1.5294117647058824E-2</v>
      </c>
      <c r="EJ443" s="31">
        <f t="shared" si="195"/>
        <v>1.5363899399065212E-2</v>
      </c>
      <c r="EK443" s="31">
        <f t="shared" si="196"/>
        <v>1.3418594306049822E-2</v>
      </c>
      <c r="EL443" s="31">
        <f t="shared" si="197"/>
        <v>1.3736702127659574E-2</v>
      </c>
      <c r="EM443" s="31">
        <f t="shared" si="198"/>
        <v>1.3119911991199121E-2</v>
      </c>
      <c r="EN443" s="31">
        <f t="shared" si="199"/>
        <v>1.5754202139270902E-2</v>
      </c>
      <c r="EO443" s="31">
        <f t="shared" si="200"/>
        <v>2.0343394575678041E-2</v>
      </c>
      <c r="EP443" s="31">
        <f t="shared" si="201"/>
        <v>3.2101827676240209E-2</v>
      </c>
      <c r="EQ443" s="31">
        <f t="shared" si="202"/>
        <v>3.4883366034445168E-2</v>
      </c>
      <c r="ER443" s="31">
        <f t="shared" si="203"/>
        <v>3.5054442508710801E-2</v>
      </c>
      <c r="ES443" s="31">
        <f t="shared" si="204"/>
        <v>3.2668845315904138E-2</v>
      </c>
      <c r="ET443" s="31">
        <f t="shared" si="205"/>
        <v>3.4310645724258293E-2</v>
      </c>
      <c r="EU443" s="31">
        <f t="shared" si="206"/>
        <v>3.0444493102693235E-2</v>
      </c>
      <c r="EV443" s="31">
        <f t="shared" si="207"/>
        <v>2.9984682713347921E-2</v>
      </c>
      <c r="EW443" s="31">
        <f t="shared" si="208"/>
        <v>2.8112178088171104E-2</v>
      </c>
      <c r="EX443" s="31">
        <f t="shared" si="209"/>
        <v>3.0290202923849006E-2</v>
      </c>
      <c r="EY443" s="31">
        <f t="shared" si="210"/>
        <v>2.8570806100217866E-2</v>
      </c>
      <c r="EZ443" s="31">
        <f t="shared" si="211"/>
        <v>3.0501964207769534E-2</v>
      </c>
      <c r="FA443" s="31">
        <f t="shared" si="216"/>
        <v>2.9494883518397561E-2</v>
      </c>
      <c r="FB443" s="50">
        <f t="shared" si="217"/>
        <v>3.0931393834129395E-2</v>
      </c>
      <c r="FC443" s="50">
        <f t="shared" si="218"/>
        <v>2.9117837837837838E-2</v>
      </c>
      <c r="FD443" s="50">
        <f t="shared" si="219"/>
        <v>2.864923276421007E-2</v>
      </c>
    </row>
    <row r="444" spans="1:160" ht="15" x14ac:dyDescent="0.2">
      <c r="A444" s="17" t="s">
        <v>49</v>
      </c>
      <c r="B444" s="19">
        <v>5361</v>
      </c>
      <c r="C444" s="19">
        <v>5632</v>
      </c>
      <c r="D444" s="19">
        <v>5791</v>
      </c>
      <c r="E444" s="19">
        <v>5860</v>
      </c>
      <c r="F444" s="19">
        <v>5872</v>
      </c>
      <c r="G444" s="19">
        <v>6003</v>
      </c>
      <c r="H444" s="19">
        <v>6105</v>
      </c>
      <c r="I444" s="19">
        <v>6548</v>
      </c>
      <c r="J444" s="19">
        <v>6828</v>
      </c>
      <c r="K444" s="19">
        <v>6999</v>
      </c>
      <c r="L444" s="19">
        <v>7074</v>
      </c>
      <c r="M444" s="19">
        <v>6808</v>
      </c>
      <c r="N444" s="19">
        <v>6765</v>
      </c>
      <c r="O444" s="19">
        <v>6830</v>
      </c>
      <c r="P444" s="19">
        <v>6749</v>
      </c>
      <c r="Q444" s="19">
        <v>6652</v>
      </c>
      <c r="R444" s="19">
        <v>6389</v>
      </c>
      <c r="S444" s="19">
        <v>6322</v>
      </c>
      <c r="T444" s="19">
        <v>6424</v>
      </c>
      <c r="U444" s="19">
        <v>6876</v>
      </c>
      <c r="V444" s="19">
        <v>7151</v>
      </c>
      <c r="W444" s="19">
        <v>6924</v>
      </c>
      <c r="X444" s="19">
        <v>6711</v>
      </c>
      <c r="Y444" s="19">
        <v>6385</v>
      </c>
      <c r="Z444" s="19">
        <v>6210</v>
      </c>
      <c r="AA444" s="19">
        <v>6201</v>
      </c>
      <c r="AB444" s="19">
        <v>6297</v>
      </c>
      <c r="AC444" s="19">
        <v>6005</v>
      </c>
      <c r="AD444" s="19">
        <v>5812</v>
      </c>
      <c r="AE444" s="19">
        <v>5684</v>
      </c>
      <c r="AF444" s="19">
        <v>5664</v>
      </c>
      <c r="AG444" s="19">
        <v>6089</v>
      </c>
      <c r="AH444" s="19">
        <v>6224</v>
      </c>
      <c r="AI444" s="19">
        <v>6098</v>
      </c>
      <c r="AJ444" s="19">
        <v>6120</v>
      </c>
      <c r="AK444" s="19">
        <v>6109</v>
      </c>
      <c r="AL444" s="19">
        <v>6118</v>
      </c>
      <c r="AM444" s="19">
        <v>6405</v>
      </c>
      <c r="AN444" s="19">
        <v>6968</v>
      </c>
      <c r="AO444" s="19">
        <v>7135</v>
      </c>
      <c r="AP444" s="19">
        <v>7372</v>
      </c>
      <c r="AQ444" s="19">
        <v>8239</v>
      </c>
      <c r="AR444" s="19">
        <v>9270</v>
      </c>
      <c r="AS444" s="19">
        <v>10650</v>
      </c>
      <c r="AT444" s="19">
        <v>12361</v>
      </c>
      <c r="AU444" s="19">
        <v>13038</v>
      </c>
      <c r="AV444" s="19">
        <v>13165</v>
      </c>
      <c r="AW444" s="19">
        <v>12986</v>
      </c>
      <c r="AX444" s="19">
        <v>12892</v>
      </c>
      <c r="AY444" s="19">
        <v>12835</v>
      </c>
      <c r="AZ444" s="19">
        <v>12990</v>
      </c>
      <c r="BA444" s="19">
        <v>12728</v>
      </c>
      <c r="BB444" s="19">
        <v>12305</v>
      </c>
      <c r="BC444" s="19">
        <v>12036</v>
      </c>
      <c r="BD444" s="19">
        <v>12094</v>
      </c>
      <c r="BE444" s="19">
        <v>13090</v>
      </c>
      <c r="BF444" s="19">
        <v>13317</v>
      </c>
      <c r="BG444" s="19">
        <v>12906</v>
      </c>
      <c r="BH444" s="19">
        <v>12396</v>
      </c>
      <c r="BI444" s="19">
        <v>11683</v>
      </c>
      <c r="BJ444" s="19">
        <v>11136</v>
      </c>
      <c r="BK444" s="19">
        <v>11048</v>
      </c>
      <c r="BL444" s="19">
        <v>11119</v>
      </c>
      <c r="BM444" s="19">
        <v>10998</v>
      </c>
      <c r="BN444" s="19">
        <v>10733</v>
      </c>
      <c r="BO444" s="19">
        <v>10577</v>
      </c>
      <c r="BP444" s="19">
        <v>10887</v>
      </c>
      <c r="BQ444" s="19">
        <v>11841</v>
      </c>
      <c r="BR444" s="19">
        <v>12091</v>
      </c>
      <c r="BS444" s="19">
        <v>11865</v>
      </c>
      <c r="BT444" s="19">
        <v>11695</v>
      </c>
      <c r="BU444" s="19">
        <v>11764</v>
      </c>
      <c r="BV444" s="19">
        <v>11630</v>
      </c>
      <c r="BW444" s="19">
        <v>11861</v>
      </c>
      <c r="BX444" s="19">
        <v>12189</v>
      </c>
      <c r="BY444" s="19">
        <v>12143</v>
      </c>
      <c r="BZ444" s="19">
        <v>11989</v>
      </c>
      <c r="CA444" s="19">
        <v>11937</v>
      </c>
      <c r="CB444" s="19">
        <v>12030</v>
      </c>
      <c r="CC444" s="19">
        <v>12939</v>
      </c>
      <c r="CD444" s="19">
        <v>13280</v>
      </c>
      <c r="CE444" s="19">
        <v>13023</v>
      </c>
      <c r="CF444" s="19">
        <v>12580</v>
      </c>
      <c r="CG444" s="19">
        <v>12203</v>
      </c>
      <c r="CH444" s="49">
        <v>11900</v>
      </c>
      <c r="CI444" s="49">
        <v>12117</v>
      </c>
      <c r="CJ444" s="49">
        <v>12264</v>
      </c>
      <c r="CK444" s="49">
        <v>12036</v>
      </c>
      <c r="CL444" s="49">
        <v>11928</v>
      </c>
      <c r="CM444" s="49">
        <v>11725</v>
      </c>
      <c r="CN444" s="49">
        <v>11586</v>
      </c>
      <c r="CV444" s="17" t="s">
        <v>49</v>
      </c>
      <c r="CW444" s="17" t="s">
        <v>49</v>
      </c>
      <c r="CX444" s="49">
        <v>307700</v>
      </c>
      <c r="CY444" s="49">
        <v>304900</v>
      </c>
      <c r="CZ444" s="49">
        <v>306800</v>
      </c>
      <c r="DA444" s="49">
        <v>307600</v>
      </c>
      <c r="DB444" s="49">
        <v>306400</v>
      </c>
      <c r="DC444" s="49">
        <v>305800</v>
      </c>
      <c r="DD444" s="49">
        <v>301400</v>
      </c>
      <c r="DE444" s="49">
        <v>301200</v>
      </c>
      <c r="DF444" s="49">
        <v>302100</v>
      </c>
      <c r="DG444" s="49">
        <v>302600</v>
      </c>
      <c r="DH444" s="49">
        <v>301500</v>
      </c>
      <c r="DI444" s="49">
        <v>304600</v>
      </c>
      <c r="DJ444" s="49">
        <v>307000</v>
      </c>
      <c r="DK444" s="49">
        <v>307000</v>
      </c>
      <c r="DL444" s="49">
        <v>310000</v>
      </c>
      <c r="DM444" s="49">
        <v>306200</v>
      </c>
      <c r="DN444" s="49">
        <v>305600</v>
      </c>
      <c r="DO444" s="49">
        <v>306500</v>
      </c>
      <c r="DP444" s="49">
        <v>302100</v>
      </c>
      <c r="DQ444" s="49">
        <v>303000</v>
      </c>
      <c r="DR444" s="49">
        <v>301200</v>
      </c>
      <c r="DS444" s="49">
        <v>299500</v>
      </c>
      <c r="DT444" s="49">
        <v>301500</v>
      </c>
      <c r="DU444" s="49">
        <v>301900</v>
      </c>
      <c r="DV444" s="49">
        <v>303100</v>
      </c>
      <c r="DW444" s="49">
        <v>303600</v>
      </c>
      <c r="DX444" s="49">
        <v>303000</v>
      </c>
      <c r="DY444" s="49"/>
      <c r="DZ444" s="49"/>
      <c r="EA444" s="49"/>
      <c r="EB444" s="49"/>
      <c r="EC444" s="19"/>
      <c r="ED444" s="31">
        <f t="shared" si="189"/>
        <v>2.2746181345466365E-2</v>
      </c>
      <c r="EE444" s="31">
        <f t="shared" si="190"/>
        <v>2.2187602492620532E-2</v>
      </c>
      <c r="EF444" s="31">
        <f t="shared" si="191"/>
        <v>2.1681877444589309E-2</v>
      </c>
      <c r="EG444" s="31">
        <f t="shared" si="192"/>
        <v>2.0884265279583876E-2</v>
      </c>
      <c r="EH444" s="31">
        <f t="shared" si="193"/>
        <v>2.2597911227154047E-2</v>
      </c>
      <c r="EI444" s="31">
        <f t="shared" si="194"/>
        <v>2.0307390451275345E-2</v>
      </c>
      <c r="EJ444" s="31">
        <f t="shared" si="195"/>
        <v>1.9923689449236896E-2</v>
      </c>
      <c r="EK444" s="31">
        <f t="shared" si="196"/>
        <v>1.8804780876494023E-2</v>
      </c>
      <c r="EL444" s="31">
        <f t="shared" si="197"/>
        <v>2.0185369083085072E-2</v>
      </c>
      <c r="EM444" s="31">
        <f t="shared" si="198"/>
        <v>2.0218109715796431E-2</v>
      </c>
      <c r="EN444" s="31">
        <f t="shared" si="199"/>
        <v>2.3665008291873964E-2</v>
      </c>
      <c r="EO444" s="31">
        <f t="shared" si="200"/>
        <v>3.0433355219960604E-2</v>
      </c>
      <c r="EP444" s="31">
        <f t="shared" si="201"/>
        <v>4.2469055374592835E-2</v>
      </c>
      <c r="EQ444" s="31">
        <f t="shared" si="202"/>
        <v>4.1993485342019542E-2</v>
      </c>
      <c r="ER444" s="31">
        <f t="shared" si="203"/>
        <v>4.1058064516129034E-2</v>
      </c>
      <c r="ES444" s="31">
        <f t="shared" si="204"/>
        <v>3.9497060744611366E-2</v>
      </c>
      <c r="ET444" s="31">
        <f t="shared" si="205"/>
        <v>4.2231675392670157E-2</v>
      </c>
      <c r="EU444" s="31">
        <f t="shared" si="206"/>
        <v>3.6332789559543228E-2</v>
      </c>
      <c r="EV444" s="31">
        <f t="shared" si="207"/>
        <v>3.6405163853028798E-2</v>
      </c>
      <c r="EW444" s="31">
        <f t="shared" si="208"/>
        <v>3.5930693069306928E-2</v>
      </c>
      <c r="EX444" s="31">
        <f t="shared" si="209"/>
        <v>3.9392430278884463E-2</v>
      </c>
      <c r="EY444" s="31">
        <f t="shared" si="210"/>
        <v>3.8831385642737894E-2</v>
      </c>
      <c r="EZ444" s="31">
        <f t="shared" si="211"/>
        <v>4.0275290215588726E-2</v>
      </c>
      <c r="FA444" s="31">
        <f t="shared" si="216"/>
        <v>3.9847631666114609E-2</v>
      </c>
      <c r="FB444" s="50">
        <f t="shared" si="217"/>
        <v>4.2966017815902341E-2</v>
      </c>
      <c r="FC444" s="50">
        <f t="shared" si="218"/>
        <v>3.9196310935441368E-2</v>
      </c>
      <c r="FD444" s="50">
        <f t="shared" si="219"/>
        <v>3.9722772277227723E-2</v>
      </c>
    </row>
    <row r="445" spans="1:160" ht="15" x14ac:dyDescent="0.2">
      <c r="A445" s="17" t="s">
        <v>50</v>
      </c>
      <c r="B445" s="19">
        <v>8926</v>
      </c>
      <c r="C445" s="19">
        <v>9159</v>
      </c>
      <c r="D445" s="19">
        <v>9217</v>
      </c>
      <c r="E445" s="19">
        <v>8995</v>
      </c>
      <c r="F445" s="19">
        <v>8904</v>
      </c>
      <c r="G445" s="19">
        <v>8913</v>
      </c>
      <c r="H445" s="19">
        <v>8922</v>
      </c>
      <c r="I445" s="19">
        <v>9920</v>
      </c>
      <c r="J445" s="19">
        <v>10378</v>
      </c>
      <c r="K445" s="19">
        <v>10574</v>
      </c>
      <c r="L445" s="19">
        <v>10782</v>
      </c>
      <c r="M445" s="19">
        <v>10723</v>
      </c>
      <c r="N445" s="19">
        <v>10867</v>
      </c>
      <c r="O445" s="19">
        <v>10873</v>
      </c>
      <c r="P445" s="19">
        <v>11056</v>
      </c>
      <c r="Q445" s="19">
        <v>11073</v>
      </c>
      <c r="R445" s="19">
        <v>10804</v>
      </c>
      <c r="S445" s="19">
        <v>10442</v>
      </c>
      <c r="T445" s="19">
        <v>10251</v>
      </c>
      <c r="U445" s="19">
        <v>10805</v>
      </c>
      <c r="V445" s="19">
        <v>10957</v>
      </c>
      <c r="W445" s="19">
        <v>10848</v>
      </c>
      <c r="X445" s="19">
        <v>10381</v>
      </c>
      <c r="Y445" s="19">
        <v>9914</v>
      </c>
      <c r="Z445" s="19">
        <v>9562</v>
      </c>
      <c r="AA445" s="19">
        <v>9287</v>
      </c>
      <c r="AB445" s="19">
        <v>9296</v>
      </c>
      <c r="AC445" s="19">
        <v>8770</v>
      </c>
      <c r="AD445" s="19">
        <v>8467</v>
      </c>
      <c r="AE445" s="19">
        <v>7913</v>
      </c>
      <c r="AF445" s="19">
        <v>7667</v>
      </c>
      <c r="AG445" s="19">
        <v>8287</v>
      </c>
      <c r="AH445" s="19">
        <v>8526</v>
      </c>
      <c r="AI445" s="19">
        <v>8543</v>
      </c>
      <c r="AJ445" s="19">
        <v>8543</v>
      </c>
      <c r="AK445" s="19">
        <v>8655</v>
      </c>
      <c r="AL445" s="19">
        <v>8854</v>
      </c>
      <c r="AM445" s="19">
        <v>9367</v>
      </c>
      <c r="AN445" s="19">
        <v>10425</v>
      </c>
      <c r="AO445" s="19">
        <v>10626</v>
      </c>
      <c r="AP445" s="19">
        <v>10951</v>
      </c>
      <c r="AQ445" s="19">
        <v>12175</v>
      </c>
      <c r="AR445" s="19">
        <v>13280</v>
      </c>
      <c r="AS445" s="19">
        <v>15000</v>
      </c>
      <c r="AT445" s="19">
        <v>18270</v>
      </c>
      <c r="AU445" s="19">
        <v>19828</v>
      </c>
      <c r="AV445" s="19">
        <v>20401</v>
      </c>
      <c r="AW445" s="19">
        <v>21039</v>
      </c>
      <c r="AX445" s="19">
        <v>20639</v>
      </c>
      <c r="AY445" s="19">
        <v>21100</v>
      </c>
      <c r="AZ445" s="19">
        <v>21268</v>
      </c>
      <c r="BA445" s="19">
        <v>20744</v>
      </c>
      <c r="BB445" s="19">
        <v>20218</v>
      </c>
      <c r="BC445" s="19">
        <v>19782</v>
      </c>
      <c r="BD445" s="19">
        <v>19441</v>
      </c>
      <c r="BE445" s="19">
        <v>20778</v>
      </c>
      <c r="BF445" s="19">
        <v>20954</v>
      </c>
      <c r="BG445" s="19">
        <v>20439</v>
      </c>
      <c r="BH445" s="19">
        <v>19979</v>
      </c>
      <c r="BI445" s="19">
        <v>19142</v>
      </c>
      <c r="BJ445" s="19">
        <v>18222</v>
      </c>
      <c r="BK445" s="19">
        <v>17957</v>
      </c>
      <c r="BL445" s="19">
        <v>18043</v>
      </c>
      <c r="BM445" s="19">
        <v>18295</v>
      </c>
      <c r="BN445" s="19">
        <v>18221</v>
      </c>
      <c r="BO445" s="19">
        <v>17989</v>
      </c>
      <c r="BP445" s="19">
        <v>17865</v>
      </c>
      <c r="BQ445" s="19">
        <v>18984</v>
      </c>
      <c r="BR445" s="19">
        <v>20006</v>
      </c>
      <c r="BS445" s="19">
        <v>20251</v>
      </c>
      <c r="BT445" s="19">
        <v>20105</v>
      </c>
      <c r="BU445" s="19">
        <v>19715</v>
      </c>
      <c r="BV445" s="19">
        <v>19604</v>
      </c>
      <c r="BW445" s="19">
        <v>20429</v>
      </c>
      <c r="BX445" s="19">
        <v>21244</v>
      </c>
      <c r="BY445" s="19">
        <v>22065</v>
      </c>
      <c r="BZ445" s="19">
        <v>21348</v>
      </c>
      <c r="CA445" s="19">
        <v>21197</v>
      </c>
      <c r="CB445" s="19">
        <v>21336</v>
      </c>
      <c r="CC445" s="19">
        <v>22625</v>
      </c>
      <c r="CD445" s="19">
        <v>23356</v>
      </c>
      <c r="CE445" s="19">
        <v>23235</v>
      </c>
      <c r="CF445" s="19">
        <v>22551</v>
      </c>
      <c r="CG445" s="19">
        <v>22318</v>
      </c>
      <c r="CH445" s="49">
        <v>21754</v>
      </c>
      <c r="CI445" s="49">
        <v>22037</v>
      </c>
      <c r="CJ445" s="49">
        <v>21970</v>
      </c>
      <c r="CK445" s="49">
        <v>21578</v>
      </c>
      <c r="CL445" s="49">
        <v>21596</v>
      </c>
      <c r="CM445" s="49">
        <v>21443</v>
      </c>
      <c r="CN445" s="49">
        <v>20755</v>
      </c>
      <c r="CV445" s="17" t="s">
        <v>50</v>
      </c>
      <c r="CW445" s="17" t="s">
        <v>50</v>
      </c>
      <c r="CX445" s="49">
        <v>539300</v>
      </c>
      <c r="CY445" s="49">
        <v>542100</v>
      </c>
      <c r="CZ445" s="49">
        <v>542500</v>
      </c>
      <c r="DA445" s="49">
        <v>546800</v>
      </c>
      <c r="DB445" s="49">
        <v>549500</v>
      </c>
      <c r="DC445" s="49">
        <v>550000</v>
      </c>
      <c r="DD445" s="49">
        <v>554300</v>
      </c>
      <c r="DE445" s="49">
        <v>554200</v>
      </c>
      <c r="DF445" s="49">
        <v>558400</v>
      </c>
      <c r="DG445" s="49">
        <v>560500</v>
      </c>
      <c r="DH445" s="49">
        <v>561900</v>
      </c>
      <c r="DI445" s="49">
        <v>565900</v>
      </c>
      <c r="DJ445" s="49">
        <v>564000</v>
      </c>
      <c r="DK445" s="49">
        <v>566500</v>
      </c>
      <c r="DL445" s="49">
        <v>569700</v>
      </c>
      <c r="DM445" s="49">
        <v>570500</v>
      </c>
      <c r="DN445" s="49">
        <v>570600</v>
      </c>
      <c r="DO445" s="49">
        <v>574300</v>
      </c>
      <c r="DP445" s="49">
        <v>578800</v>
      </c>
      <c r="DQ445" s="49">
        <v>580800</v>
      </c>
      <c r="DR445" s="49">
        <v>585200</v>
      </c>
      <c r="DS445" s="49">
        <v>583000</v>
      </c>
      <c r="DT445" s="49">
        <v>583000</v>
      </c>
      <c r="DU445" s="49">
        <v>579000</v>
      </c>
      <c r="DV445" s="49">
        <v>580300</v>
      </c>
      <c r="DW445" s="49">
        <v>578100</v>
      </c>
      <c r="DX445" s="49">
        <v>580500</v>
      </c>
      <c r="DY445" s="49"/>
      <c r="DZ445" s="49"/>
      <c r="EA445" s="49"/>
      <c r="EB445" s="49"/>
      <c r="EC445" s="19"/>
      <c r="ED445" s="31">
        <f t="shared" si="189"/>
        <v>1.9606897830521046E-2</v>
      </c>
      <c r="EE445" s="31">
        <f t="shared" si="190"/>
        <v>2.0046116952591772E-2</v>
      </c>
      <c r="EF445" s="31">
        <f t="shared" si="191"/>
        <v>2.0411059907834102E-2</v>
      </c>
      <c r="EG445" s="31">
        <f t="shared" si="192"/>
        <v>1.8747256766642281E-2</v>
      </c>
      <c r="EH445" s="31">
        <f t="shared" si="193"/>
        <v>1.9741583257506825E-2</v>
      </c>
      <c r="EI445" s="31">
        <f t="shared" si="194"/>
        <v>1.7385454545454544E-2</v>
      </c>
      <c r="EJ445" s="31">
        <f t="shared" si="195"/>
        <v>1.5821757171206929E-2</v>
      </c>
      <c r="EK445" s="31">
        <f t="shared" si="196"/>
        <v>1.383435582822086E-2</v>
      </c>
      <c r="EL445" s="31">
        <f t="shared" si="197"/>
        <v>1.5299068767908309E-2</v>
      </c>
      <c r="EM445" s="31">
        <f t="shared" si="198"/>
        <v>1.5796610169491524E-2</v>
      </c>
      <c r="EN445" s="31">
        <f t="shared" si="199"/>
        <v>1.8910838227442606E-2</v>
      </c>
      <c r="EO445" s="31">
        <f t="shared" si="200"/>
        <v>2.3467043647287508E-2</v>
      </c>
      <c r="EP445" s="31">
        <f t="shared" si="201"/>
        <v>3.5156028368794327E-2</v>
      </c>
      <c r="EQ445" s="31">
        <f t="shared" si="202"/>
        <v>3.6432480141218006E-2</v>
      </c>
      <c r="ER445" s="31">
        <f t="shared" si="203"/>
        <v>3.6412146743900295E-2</v>
      </c>
      <c r="ES445" s="31">
        <f t="shared" si="204"/>
        <v>3.4077125328659072E-2</v>
      </c>
      <c r="ET445" s="31">
        <f t="shared" si="205"/>
        <v>3.5820189274447953E-2</v>
      </c>
      <c r="EU445" s="31">
        <f t="shared" si="206"/>
        <v>3.1729061466132684E-2</v>
      </c>
      <c r="EV445" s="31">
        <f t="shared" si="207"/>
        <v>3.1608500345542502E-2</v>
      </c>
      <c r="EW445" s="31">
        <f t="shared" si="208"/>
        <v>3.0759297520661158E-2</v>
      </c>
      <c r="EX445" s="31">
        <f t="shared" si="209"/>
        <v>3.4605263157894736E-2</v>
      </c>
      <c r="EY445" s="31">
        <f t="shared" si="210"/>
        <v>3.3626072041166383E-2</v>
      </c>
      <c r="EZ445" s="31">
        <f t="shared" si="211"/>
        <v>3.7847341337907375E-2</v>
      </c>
      <c r="FA445" s="31">
        <f t="shared" si="216"/>
        <v>3.684974093264249E-2</v>
      </c>
      <c r="FB445" s="50">
        <f t="shared" si="217"/>
        <v>4.0039634671721523E-2</v>
      </c>
      <c r="FC445" s="50">
        <f t="shared" si="218"/>
        <v>3.7630167791039615E-2</v>
      </c>
      <c r="FD445" s="50">
        <f t="shared" si="219"/>
        <v>3.7171403962101633E-2</v>
      </c>
    </row>
    <row r="446" spans="1:160" ht="15" x14ac:dyDescent="0.2">
      <c r="A446" s="17" t="s">
        <v>16</v>
      </c>
      <c r="B446" s="19">
        <v>6114</v>
      </c>
      <c r="C446" s="19">
        <v>6138</v>
      </c>
      <c r="D446" s="19">
        <v>6172</v>
      </c>
      <c r="E446" s="19">
        <v>6072</v>
      </c>
      <c r="F446" s="19">
        <v>5825</v>
      </c>
      <c r="G446" s="19">
        <v>5898</v>
      </c>
      <c r="H446" s="19">
        <v>6059</v>
      </c>
      <c r="I446" s="19">
        <v>6545</v>
      </c>
      <c r="J446" s="19">
        <v>6709</v>
      </c>
      <c r="K446" s="19">
        <v>6749</v>
      </c>
      <c r="L446" s="19">
        <v>6653</v>
      </c>
      <c r="M446" s="19">
        <v>6412</v>
      </c>
      <c r="N446" s="19">
        <v>6062</v>
      </c>
      <c r="O446" s="19">
        <v>6023</v>
      </c>
      <c r="P446" s="19">
        <v>6122</v>
      </c>
      <c r="Q446" s="19">
        <v>6045</v>
      </c>
      <c r="R446" s="19">
        <v>5779</v>
      </c>
      <c r="S446" s="19">
        <v>5932</v>
      </c>
      <c r="T446" s="19">
        <v>6023</v>
      </c>
      <c r="U446" s="19">
        <v>6560</v>
      </c>
      <c r="V446" s="19">
        <v>6648</v>
      </c>
      <c r="W446" s="19">
        <v>6723</v>
      </c>
      <c r="X446" s="19">
        <v>6324</v>
      </c>
      <c r="Y446" s="19">
        <v>6046</v>
      </c>
      <c r="Z446" s="19">
        <v>5763</v>
      </c>
      <c r="AA446" s="19">
        <v>5755</v>
      </c>
      <c r="AB446" s="19">
        <v>5983</v>
      </c>
      <c r="AC446" s="19">
        <v>5753</v>
      </c>
      <c r="AD446" s="19">
        <v>5416</v>
      </c>
      <c r="AE446" s="19">
        <v>5227</v>
      </c>
      <c r="AF446" s="19">
        <v>5151</v>
      </c>
      <c r="AG446" s="19">
        <v>5503</v>
      </c>
      <c r="AH446" s="19">
        <v>5707</v>
      </c>
      <c r="AI446" s="19">
        <v>5531</v>
      </c>
      <c r="AJ446" s="19">
        <v>5490</v>
      </c>
      <c r="AK446" s="19">
        <v>5316</v>
      </c>
      <c r="AL446" s="19">
        <v>5335</v>
      </c>
      <c r="AM446" s="19">
        <v>5706</v>
      </c>
      <c r="AN446" s="19">
        <v>6301</v>
      </c>
      <c r="AO446" s="19">
        <v>6477</v>
      </c>
      <c r="AP446" s="19">
        <v>6640</v>
      </c>
      <c r="AQ446" s="19">
        <v>7781</v>
      </c>
      <c r="AR446" s="19">
        <v>8827</v>
      </c>
      <c r="AS446" s="19">
        <v>10470</v>
      </c>
      <c r="AT446" s="19">
        <v>12389</v>
      </c>
      <c r="AU446" s="19">
        <v>12759</v>
      </c>
      <c r="AV446" s="19">
        <v>13173</v>
      </c>
      <c r="AW446" s="19">
        <v>13031</v>
      </c>
      <c r="AX446" s="19">
        <v>13207</v>
      </c>
      <c r="AY446" s="19">
        <v>13198</v>
      </c>
      <c r="AZ446" s="19">
        <v>13269</v>
      </c>
      <c r="BA446" s="19">
        <v>13069</v>
      </c>
      <c r="BB446" s="19">
        <v>12638</v>
      </c>
      <c r="BC446" s="19">
        <v>12235</v>
      </c>
      <c r="BD446" s="19">
        <v>12072</v>
      </c>
      <c r="BE446" s="19">
        <v>13179</v>
      </c>
      <c r="BF446" s="19">
        <v>13102</v>
      </c>
      <c r="BG446" s="19">
        <v>12605</v>
      </c>
      <c r="BH446" s="19">
        <v>11953</v>
      </c>
      <c r="BI446" s="19">
        <v>11267</v>
      </c>
      <c r="BJ446" s="19">
        <v>10761</v>
      </c>
      <c r="BK446" s="19">
        <v>10743</v>
      </c>
      <c r="BL446" s="19">
        <v>10941</v>
      </c>
      <c r="BM446" s="19">
        <v>10729</v>
      </c>
      <c r="BN446" s="19">
        <v>10263</v>
      </c>
      <c r="BO446" s="19">
        <v>10271</v>
      </c>
      <c r="BP446" s="19">
        <v>10236</v>
      </c>
      <c r="BQ446" s="19">
        <v>11157</v>
      </c>
      <c r="BR446" s="19">
        <v>11328</v>
      </c>
      <c r="BS446" s="19">
        <v>11135</v>
      </c>
      <c r="BT446" s="19">
        <v>10964</v>
      </c>
      <c r="BU446" s="19">
        <v>10650</v>
      </c>
      <c r="BV446" s="19">
        <v>10467</v>
      </c>
      <c r="BW446" s="19">
        <v>10776</v>
      </c>
      <c r="BX446" s="19">
        <v>11287</v>
      </c>
      <c r="BY446" s="19">
        <v>11170</v>
      </c>
      <c r="BZ446" s="19">
        <v>10843</v>
      </c>
      <c r="CA446" s="19">
        <v>10666</v>
      </c>
      <c r="CB446" s="19">
        <v>10729</v>
      </c>
      <c r="CC446" s="19">
        <v>11404</v>
      </c>
      <c r="CD446" s="19">
        <v>11819</v>
      </c>
      <c r="CE446" s="19">
        <v>11364</v>
      </c>
      <c r="CF446" s="19">
        <v>10766</v>
      </c>
      <c r="CG446" s="19">
        <v>10561</v>
      </c>
      <c r="CH446" s="49">
        <v>10458</v>
      </c>
      <c r="CI446" s="49">
        <v>10545</v>
      </c>
      <c r="CJ446" s="49">
        <v>10607</v>
      </c>
      <c r="CK446" s="49">
        <v>10438</v>
      </c>
      <c r="CL446" s="49">
        <v>10317</v>
      </c>
      <c r="CM446" s="49">
        <v>10114</v>
      </c>
      <c r="CN446" s="49">
        <v>9854</v>
      </c>
      <c r="CV446" s="17" t="s">
        <v>16</v>
      </c>
      <c r="CW446" s="17" t="s">
        <v>16</v>
      </c>
      <c r="CX446" s="49">
        <v>280000</v>
      </c>
      <c r="CY446" s="49">
        <v>278000</v>
      </c>
      <c r="CZ446" s="49">
        <v>279700</v>
      </c>
      <c r="DA446" s="49">
        <v>282100</v>
      </c>
      <c r="DB446" s="49">
        <v>283200</v>
      </c>
      <c r="DC446" s="49">
        <v>280700</v>
      </c>
      <c r="DD446" s="49">
        <v>278300</v>
      </c>
      <c r="DE446" s="49">
        <v>277500</v>
      </c>
      <c r="DF446" s="49">
        <v>275300</v>
      </c>
      <c r="DG446" s="49">
        <v>275300</v>
      </c>
      <c r="DH446" s="49">
        <v>276400</v>
      </c>
      <c r="DI446" s="49">
        <v>278200</v>
      </c>
      <c r="DJ446" s="49">
        <v>277100</v>
      </c>
      <c r="DK446" s="49">
        <v>280600</v>
      </c>
      <c r="DL446" s="49">
        <v>280300</v>
      </c>
      <c r="DM446" s="49">
        <v>281700</v>
      </c>
      <c r="DN446" s="49">
        <v>283900</v>
      </c>
      <c r="DO446" s="49">
        <v>279500</v>
      </c>
      <c r="DP446" s="49">
        <v>279300</v>
      </c>
      <c r="DQ446" s="49">
        <v>276400</v>
      </c>
      <c r="DR446" s="49">
        <v>271800</v>
      </c>
      <c r="DS446" s="49">
        <v>267900</v>
      </c>
      <c r="DT446" s="49">
        <v>267100</v>
      </c>
      <c r="DU446" s="49">
        <v>266700</v>
      </c>
      <c r="DV446" s="49">
        <v>272200</v>
      </c>
      <c r="DW446" s="49">
        <v>275600</v>
      </c>
      <c r="DX446" s="49">
        <v>276500</v>
      </c>
      <c r="DY446" s="49"/>
      <c r="DZ446" s="49"/>
      <c r="EA446" s="49"/>
      <c r="EB446" s="49"/>
      <c r="EC446" s="19"/>
      <c r="ED446" s="31">
        <f t="shared" si="189"/>
        <v>2.4103571428571429E-2</v>
      </c>
      <c r="EE446" s="31">
        <f t="shared" si="190"/>
        <v>2.1805755395683454E-2</v>
      </c>
      <c r="EF446" s="31">
        <f t="shared" si="191"/>
        <v>2.1612441902037899E-2</v>
      </c>
      <c r="EG446" s="31">
        <f t="shared" si="192"/>
        <v>2.1350584898971996E-2</v>
      </c>
      <c r="EH446" s="31">
        <f t="shared" si="193"/>
        <v>2.3739406779661017E-2</v>
      </c>
      <c r="EI446" s="31">
        <f t="shared" si="194"/>
        <v>2.0530815817598861E-2</v>
      </c>
      <c r="EJ446" s="31">
        <f t="shared" si="195"/>
        <v>2.067193675889328E-2</v>
      </c>
      <c r="EK446" s="31">
        <f t="shared" si="196"/>
        <v>1.8562162162162162E-2</v>
      </c>
      <c r="EL446" s="31">
        <f t="shared" si="197"/>
        <v>2.0090810025426807E-2</v>
      </c>
      <c r="EM446" s="31">
        <f t="shared" si="198"/>
        <v>1.9378859426080638E-2</v>
      </c>
      <c r="EN446" s="31">
        <f t="shared" si="199"/>
        <v>2.3433429811866861E-2</v>
      </c>
      <c r="EO446" s="31">
        <f t="shared" si="200"/>
        <v>3.1728971962616821E-2</v>
      </c>
      <c r="EP446" s="31">
        <f t="shared" si="201"/>
        <v>4.6044749188018763E-2</v>
      </c>
      <c r="EQ446" s="31">
        <f t="shared" si="202"/>
        <v>4.7066999287241625E-2</v>
      </c>
      <c r="ER446" s="31">
        <f t="shared" si="203"/>
        <v>4.6625044595076701E-2</v>
      </c>
      <c r="ES446" s="31">
        <f t="shared" si="204"/>
        <v>4.2854100106496269E-2</v>
      </c>
      <c r="ET446" s="31">
        <f t="shared" si="205"/>
        <v>4.4399436421275099E-2</v>
      </c>
      <c r="EU446" s="31">
        <f t="shared" si="206"/>
        <v>3.8500894454382824E-2</v>
      </c>
      <c r="EV446" s="31">
        <f t="shared" si="207"/>
        <v>3.8413891872538491E-2</v>
      </c>
      <c r="EW446" s="31">
        <f t="shared" si="208"/>
        <v>3.7033285094066573E-2</v>
      </c>
      <c r="EX446" s="31">
        <f t="shared" si="209"/>
        <v>4.0967623252391464E-2</v>
      </c>
      <c r="EY446" s="31">
        <f t="shared" si="210"/>
        <v>3.9070548712206048E-2</v>
      </c>
      <c r="EZ446" s="31">
        <f t="shared" si="211"/>
        <v>4.1819543242231375E-2</v>
      </c>
      <c r="FA446" s="31">
        <f t="shared" si="216"/>
        <v>4.0228721409823774E-2</v>
      </c>
      <c r="FB446" s="50">
        <f t="shared" si="217"/>
        <v>4.1748714180749449E-2</v>
      </c>
      <c r="FC446" s="50">
        <f t="shared" si="218"/>
        <v>3.7946298984034836E-2</v>
      </c>
      <c r="FD446" s="50">
        <f t="shared" si="219"/>
        <v>3.7750452079566003E-2</v>
      </c>
    </row>
    <row r="447" spans="1:160" ht="15" x14ac:dyDescent="0.2">
      <c r="A447" s="17" t="s">
        <v>51</v>
      </c>
      <c r="B447" s="19">
        <v>9244</v>
      </c>
      <c r="C447" s="19">
        <v>9421</v>
      </c>
      <c r="D447" s="19">
        <v>9562</v>
      </c>
      <c r="E447" s="19">
        <v>9606</v>
      </c>
      <c r="F447" s="19">
        <v>9631</v>
      </c>
      <c r="G447" s="19">
        <v>10171</v>
      </c>
      <c r="H447" s="19">
        <v>10797</v>
      </c>
      <c r="I447" s="19">
        <v>11730</v>
      </c>
      <c r="J447" s="19">
        <v>12044</v>
      </c>
      <c r="K447" s="19">
        <v>12073</v>
      </c>
      <c r="L447" s="19">
        <v>11704</v>
      </c>
      <c r="M447" s="19">
        <v>11133</v>
      </c>
      <c r="N447" s="19">
        <v>11210</v>
      </c>
      <c r="O447" s="19">
        <v>11421</v>
      </c>
      <c r="P447" s="19">
        <v>11533</v>
      </c>
      <c r="Q447" s="19">
        <v>11519</v>
      </c>
      <c r="R447" s="19">
        <v>11329</v>
      </c>
      <c r="S447" s="19">
        <v>11310</v>
      </c>
      <c r="T447" s="19">
        <v>11676</v>
      </c>
      <c r="U447" s="19">
        <v>12200</v>
      </c>
      <c r="V447" s="19">
        <v>11960</v>
      </c>
      <c r="W447" s="19">
        <v>11538</v>
      </c>
      <c r="X447" s="19">
        <v>10760</v>
      </c>
      <c r="Y447" s="19">
        <v>10214</v>
      </c>
      <c r="Z447" s="19">
        <v>9798</v>
      </c>
      <c r="AA447" s="19">
        <v>10007</v>
      </c>
      <c r="AB447" s="19">
        <v>10092</v>
      </c>
      <c r="AC447" s="19">
        <v>9798</v>
      </c>
      <c r="AD447" s="19">
        <v>9391</v>
      </c>
      <c r="AE447" s="19">
        <v>9506</v>
      </c>
      <c r="AF447" s="19">
        <v>9596</v>
      </c>
      <c r="AG447" s="19">
        <v>10362</v>
      </c>
      <c r="AH447" s="19">
        <v>10585</v>
      </c>
      <c r="AI447" s="19">
        <v>10140</v>
      </c>
      <c r="AJ447" s="19">
        <v>9851</v>
      </c>
      <c r="AK447" s="19">
        <v>9579</v>
      </c>
      <c r="AL447" s="19">
        <v>9456</v>
      </c>
      <c r="AM447" s="19">
        <v>10337</v>
      </c>
      <c r="AN447" s="19">
        <v>11045</v>
      </c>
      <c r="AO447" s="19">
        <v>11362</v>
      </c>
      <c r="AP447" s="19">
        <v>12035</v>
      </c>
      <c r="AQ447" s="19">
        <v>13673</v>
      </c>
      <c r="AR447" s="19">
        <v>15375</v>
      </c>
      <c r="AS447" s="19">
        <v>17390</v>
      </c>
      <c r="AT447" s="19">
        <v>20102</v>
      </c>
      <c r="AU447" s="19">
        <v>20610</v>
      </c>
      <c r="AV447" s="19">
        <v>20602</v>
      </c>
      <c r="AW447" s="19">
        <v>20389</v>
      </c>
      <c r="AX447" s="19">
        <v>19620</v>
      </c>
      <c r="AY447" s="19">
        <v>19498</v>
      </c>
      <c r="AZ447" s="19">
        <v>19930</v>
      </c>
      <c r="BA447" s="19">
        <v>19869</v>
      </c>
      <c r="BB447" s="19">
        <v>20164</v>
      </c>
      <c r="BC447" s="19">
        <v>20980</v>
      </c>
      <c r="BD447" s="19">
        <v>21182</v>
      </c>
      <c r="BE447" s="19">
        <v>22581</v>
      </c>
      <c r="BF447" s="19">
        <v>22640</v>
      </c>
      <c r="BG447" s="19">
        <v>21550</v>
      </c>
      <c r="BH447" s="19">
        <v>20445</v>
      </c>
      <c r="BI447" s="19">
        <v>19245</v>
      </c>
      <c r="BJ447" s="19">
        <v>17946</v>
      </c>
      <c r="BK447" s="19">
        <v>17778</v>
      </c>
      <c r="BL447" s="19">
        <v>18040</v>
      </c>
      <c r="BM447" s="19">
        <v>17625</v>
      </c>
      <c r="BN447" s="19">
        <v>17354</v>
      </c>
      <c r="BO447" s="19">
        <v>17995</v>
      </c>
      <c r="BP447" s="19">
        <v>18773</v>
      </c>
      <c r="BQ447" s="19">
        <v>19838</v>
      </c>
      <c r="BR447" s="19">
        <v>20381</v>
      </c>
      <c r="BS447" s="19">
        <v>19821</v>
      </c>
      <c r="BT447" s="19">
        <v>18753</v>
      </c>
      <c r="BU447" s="19">
        <v>18529</v>
      </c>
      <c r="BV447" s="19">
        <v>18197</v>
      </c>
      <c r="BW447" s="19">
        <v>18684</v>
      </c>
      <c r="BX447" s="19">
        <v>19011</v>
      </c>
      <c r="BY447" s="19">
        <v>19382</v>
      </c>
      <c r="BZ447" s="19">
        <v>19725</v>
      </c>
      <c r="CA447" s="19">
        <v>19896</v>
      </c>
      <c r="CB447" s="19">
        <v>20366</v>
      </c>
      <c r="CC447" s="19">
        <v>21749</v>
      </c>
      <c r="CD447" s="19">
        <v>22145</v>
      </c>
      <c r="CE447" s="19">
        <v>21510</v>
      </c>
      <c r="CF447" s="19">
        <v>20119</v>
      </c>
      <c r="CG447" s="19">
        <v>19723</v>
      </c>
      <c r="CH447" s="49">
        <v>18883</v>
      </c>
      <c r="CI447" s="49">
        <v>19010</v>
      </c>
      <c r="CJ447" s="49">
        <v>18856</v>
      </c>
      <c r="CK447" s="49">
        <v>18349</v>
      </c>
      <c r="CL447" s="49">
        <v>18300</v>
      </c>
      <c r="CM447" s="49">
        <v>18186</v>
      </c>
      <c r="CN447" s="49">
        <v>18465</v>
      </c>
      <c r="CV447" s="17" t="s">
        <v>51</v>
      </c>
      <c r="CW447" s="17" t="s">
        <v>51</v>
      </c>
      <c r="CX447" s="49">
        <v>548300</v>
      </c>
      <c r="CY447" s="49">
        <v>549500</v>
      </c>
      <c r="CZ447" s="49">
        <v>548200</v>
      </c>
      <c r="DA447" s="49">
        <v>549400</v>
      </c>
      <c r="DB447" s="49">
        <v>547800</v>
      </c>
      <c r="DC447" s="49">
        <v>546400</v>
      </c>
      <c r="DD447" s="49">
        <v>549400</v>
      </c>
      <c r="DE447" s="49">
        <v>542800</v>
      </c>
      <c r="DF447" s="49">
        <v>551900</v>
      </c>
      <c r="DG447" s="49">
        <v>552200</v>
      </c>
      <c r="DH447" s="49">
        <v>558500</v>
      </c>
      <c r="DI447" s="49">
        <v>559300</v>
      </c>
      <c r="DJ447" s="49">
        <v>557400</v>
      </c>
      <c r="DK447" s="49">
        <v>556500</v>
      </c>
      <c r="DL447" s="49">
        <v>555300</v>
      </c>
      <c r="DM447" s="49">
        <v>555000</v>
      </c>
      <c r="DN447" s="49">
        <v>553700</v>
      </c>
      <c r="DO447" s="49">
        <v>556100</v>
      </c>
      <c r="DP447" s="49">
        <v>554800</v>
      </c>
      <c r="DQ447" s="49">
        <v>556100</v>
      </c>
      <c r="DR447" s="49">
        <v>556800</v>
      </c>
      <c r="DS447" s="49">
        <v>558000</v>
      </c>
      <c r="DT447" s="49">
        <v>559300</v>
      </c>
      <c r="DU447" s="49">
        <v>562100</v>
      </c>
      <c r="DV447" s="49">
        <v>568600</v>
      </c>
      <c r="DW447" s="49">
        <v>569300</v>
      </c>
      <c r="DX447" s="49">
        <v>574700</v>
      </c>
      <c r="DY447" s="49"/>
      <c r="DZ447" s="49"/>
      <c r="EA447" s="49"/>
      <c r="EB447" s="49"/>
      <c r="EC447" s="19"/>
      <c r="ED447" s="31">
        <f t="shared" si="189"/>
        <v>2.2018967718402335E-2</v>
      </c>
      <c r="EE447" s="31">
        <f t="shared" si="190"/>
        <v>2.0400363967242947E-2</v>
      </c>
      <c r="EF447" s="31">
        <f t="shared" si="191"/>
        <v>2.1012404232032104E-2</v>
      </c>
      <c r="EG447" s="31">
        <f t="shared" si="192"/>
        <v>2.1252275209319257E-2</v>
      </c>
      <c r="EH447" s="31">
        <f t="shared" si="193"/>
        <v>2.1062431544359255E-2</v>
      </c>
      <c r="EI447" s="31">
        <f t="shared" si="194"/>
        <v>1.7931918008784773E-2</v>
      </c>
      <c r="EJ447" s="31">
        <f t="shared" si="195"/>
        <v>1.7834000728066981E-2</v>
      </c>
      <c r="EK447" s="31">
        <f t="shared" si="196"/>
        <v>1.767870302137067E-2</v>
      </c>
      <c r="EL447" s="31">
        <f t="shared" si="197"/>
        <v>1.83728936401522E-2</v>
      </c>
      <c r="EM447" s="31">
        <f t="shared" si="198"/>
        <v>1.7124230351321986E-2</v>
      </c>
      <c r="EN447" s="31">
        <f t="shared" si="199"/>
        <v>2.0343777976723366E-2</v>
      </c>
      <c r="EO447" s="31">
        <f t="shared" si="200"/>
        <v>2.7489719291972109E-2</v>
      </c>
      <c r="EP447" s="31">
        <f t="shared" si="201"/>
        <v>3.6975242195909579E-2</v>
      </c>
      <c r="EQ447" s="31">
        <f t="shared" si="202"/>
        <v>3.5256064690026956E-2</v>
      </c>
      <c r="ER447" s="31">
        <f t="shared" si="203"/>
        <v>3.5780659103187465E-2</v>
      </c>
      <c r="ES447" s="31">
        <f t="shared" si="204"/>
        <v>3.8165765765765768E-2</v>
      </c>
      <c r="ET447" s="31">
        <f t="shared" si="205"/>
        <v>3.8919992775871409E-2</v>
      </c>
      <c r="EU447" s="31">
        <f t="shared" si="206"/>
        <v>3.227117424923575E-2</v>
      </c>
      <c r="EV447" s="31">
        <f t="shared" si="207"/>
        <v>3.1768204758471523E-2</v>
      </c>
      <c r="EW447" s="31">
        <f t="shared" si="208"/>
        <v>3.3758316849487505E-2</v>
      </c>
      <c r="EX447" s="31">
        <f t="shared" si="209"/>
        <v>3.5598060344827584E-2</v>
      </c>
      <c r="EY447" s="31">
        <f t="shared" si="210"/>
        <v>3.2611111111111112E-2</v>
      </c>
      <c r="EZ447" s="31">
        <f t="shared" si="211"/>
        <v>3.4654031825496159E-2</v>
      </c>
      <c r="FA447" s="31">
        <f t="shared" si="216"/>
        <v>3.6231987190891303E-2</v>
      </c>
      <c r="FB447" s="50">
        <f t="shared" si="217"/>
        <v>3.7829757298628211E-2</v>
      </c>
      <c r="FC447" s="50">
        <f t="shared" si="218"/>
        <v>3.3168803794133145E-2</v>
      </c>
      <c r="FD447" s="50">
        <f t="shared" si="219"/>
        <v>3.1927962415173136E-2</v>
      </c>
    </row>
    <row r="448" spans="1:160" ht="15" x14ac:dyDescent="0.2">
      <c r="A448" s="17" t="s">
        <v>14</v>
      </c>
      <c r="B448" s="19">
        <v>16892</v>
      </c>
      <c r="C448" s="19">
        <v>17222</v>
      </c>
      <c r="D448" s="19">
        <v>17799</v>
      </c>
      <c r="E448" s="19">
        <v>17359</v>
      </c>
      <c r="F448" s="19">
        <v>17050</v>
      </c>
      <c r="G448" s="19">
        <v>17273</v>
      </c>
      <c r="H448" s="19">
        <v>17960</v>
      </c>
      <c r="I448" s="19">
        <v>19755</v>
      </c>
      <c r="J448" s="19">
        <v>20534</v>
      </c>
      <c r="K448" s="19">
        <v>20423</v>
      </c>
      <c r="L448" s="19">
        <v>20233</v>
      </c>
      <c r="M448" s="19">
        <v>19893</v>
      </c>
      <c r="N448" s="19">
        <v>19503</v>
      </c>
      <c r="O448" s="19">
        <v>19538</v>
      </c>
      <c r="P448" s="19">
        <v>19884</v>
      </c>
      <c r="Q448" s="19">
        <v>19131</v>
      </c>
      <c r="R448" s="19">
        <v>18515</v>
      </c>
      <c r="S448" s="19">
        <v>18463</v>
      </c>
      <c r="T448" s="19">
        <v>19176</v>
      </c>
      <c r="U448" s="19">
        <v>20719</v>
      </c>
      <c r="V448" s="19">
        <v>20873</v>
      </c>
      <c r="W448" s="19">
        <v>20227</v>
      </c>
      <c r="X448" s="19">
        <v>19126</v>
      </c>
      <c r="Y448" s="19">
        <v>18233</v>
      </c>
      <c r="Z448" s="19">
        <v>17441</v>
      </c>
      <c r="AA448" s="19">
        <v>17629</v>
      </c>
      <c r="AB448" s="19">
        <v>18000</v>
      </c>
      <c r="AC448" s="19">
        <v>17267</v>
      </c>
      <c r="AD448" s="19">
        <v>16507</v>
      </c>
      <c r="AE448" s="19">
        <v>16516</v>
      </c>
      <c r="AF448" s="19">
        <v>17251</v>
      </c>
      <c r="AG448" s="19">
        <v>18711</v>
      </c>
      <c r="AH448" s="19">
        <v>18885</v>
      </c>
      <c r="AI448" s="19">
        <v>18476</v>
      </c>
      <c r="AJ448" s="19">
        <v>18443</v>
      </c>
      <c r="AK448" s="19">
        <v>18196</v>
      </c>
      <c r="AL448" s="19">
        <v>17895</v>
      </c>
      <c r="AM448" s="19">
        <v>18835</v>
      </c>
      <c r="AN448" s="19">
        <v>19826</v>
      </c>
      <c r="AO448" s="19">
        <v>20272</v>
      </c>
      <c r="AP448" s="19">
        <v>20852</v>
      </c>
      <c r="AQ448" s="19">
        <v>23297</v>
      </c>
      <c r="AR448" s="19">
        <v>26083</v>
      </c>
      <c r="AS448" s="19">
        <v>28744</v>
      </c>
      <c r="AT448" s="19">
        <v>32402</v>
      </c>
      <c r="AU448" s="19">
        <v>34054</v>
      </c>
      <c r="AV448" s="19">
        <v>34951</v>
      </c>
      <c r="AW448" s="19">
        <v>34531</v>
      </c>
      <c r="AX448" s="19">
        <v>33155</v>
      </c>
      <c r="AY448" s="19">
        <v>33498</v>
      </c>
      <c r="AZ448" s="19">
        <v>33777</v>
      </c>
      <c r="BA448" s="19">
        <v>32906</v>
      </c>
      <c r="BB448" s="19">
        <v>32307</v>
      </c>
      <c r="BC448" s="19">
        <v>32287</v>
      </c>
      <c r="BD448" s="19">
        <v>32652</v>
      </c>
      <c r="BE448" s="19">
        <v>34858</v>
      </c>
      <c r="BF448" s="19">
        <v>34335</v>
      </c>
      <c r="BG448" s="19">
        <v>32809</v>
      </c>
      <c r="BH448" s="19">
        <v>31326</v>
      </c>
      <c r="BI448" s="19">
        <v>29992</v>
      </c>
      <c r="BJ448" s="19">
        <v>28702</v>
      </c>
      <c r="BK448" s="19">
        <v>28820</v>
      </c>
      <c r="BL448" s="19">
        <v>29314</v>
      </c>
      <c r="BM448" s="19">
        <v>28903</v>
      </c>
      <c r="BN448" s="19">
        <v>28595</v>
      </c>
      <c r="BO448" s="19">
        <v>28016</v>
      </c>
      <c r="BP448" s="19">
        <v>28586</v>
      </c>
      <c r="BQ448" s="19">
        <v>30666</v>
      </c>
      <c r="BR448" s="19">
        <v>31895</v>
      </c>
      <c r="BS448" s="19">
        <v>31636</v>
      </c>
      <c r="BT448" s="19">
        <v>31511</v>
      </c>
      <c r="BU448" s="19">
        <v>31296</v>
      </c>
      <c r="BV448" s="19">
        <v>30739</v>
      </c>
      <c r="BW448" s="19">
        <v>32149</v>
      </c>
      <c r="BX448" s="19">
        <v>33260</v>
      </c>
      <c r="BY448" s="19">
        <v>33753</v>
      </c>
      <c r="BZ448" s="19">
        <v>33231</v>
      </c>
      <c r="CA448" s="19">
        <v>33330</v>
      </c>
      <c r="CB448" s="19">
        <v>33843</v>
      </c>
      <c r="CC448" s="19">
        <v>36039</v>
      </c>
      <c r="CD448" s="19">
        <v>36730</v>
      </c>
      <c r="CE448" s="19">
        <v>36108</v>
      </c>
      <c r="CF448" s="19">
        <v>34736</v>
      </c>
      <c r="CG448" s="19">
        <v>33874</v>
      </c>
      <c r="CH448" s="49">
        <v>33279</v>
      </c>
      <c r="CI448" s="49">
        <v>33689</v>
      </c>
      <c r="CJ448" s="49">
        <v>33843</v>
      </c>
      <c r="CK448" s="49">
        <v>33307</v>
      </c>
      <c r="CL448" s="49">
        <v>32748</v>
      </c>
      <c r="CM448" s="49">
        <v>32820</v>
      </c>
      <c r="CN448" s="49">
        <v>33004</v>
      </c>
      <c r="CV448" s="17" t="s">
        <v>14</v>
      </c>
      <c r="CW448" s="17" t="s">
        <v>14</v>
      </c>
      <c r="CX448" s="49">
        <v>676900</v>
      </c>
      <c r="CY448" s="49">
        <v>680900</v>
      </c>
      <c r="CZ448" s="49">
        <v>680200</v>
      </c>
      <c r="DA448" s="49">
        <v>681000</v>
      </c>
      <c r="DB448" s="49">
        <v>677800</v>
      </c>
      <c r="DC448" s="49">
        <v>683700</v>
      </c>
      <c r="DD448" s="49">
        <v>682600</v>
      </c>
      <c r="DE448" s="49">
        <v>688700</v>
      </c>
      <c r="DF448" s="49">
        <v>689600</v>
      </c>
      <c r="DG448" s="49">
        <v>691300</v>
      </c>
      <c r="DH448" s="49">
        <v>682500</v>
      </c>
      <c r="DI448" s="49">
        <v>678900</v>
      </c>
      <c r="DJ448" s="49">
        <v>681300</v>
      </c>
      <c r="DK448" s="49">
        <v>677400</v>
      </c>
      <c r="DL448" s="49">
        <v>679000</v>
      </c>
      <c r="DM448" s="49">
        <v>675100</v>
      </c>
      <c r="DN448" s="49">
        <v>674400</v>
      </c>
      <c r="DO448" s="49">
        <v>679700</v>
      </c>
      <c r="DP448" s="49">
        <v>688100</v>
      </c>
      <c r="DQ448" s="49">
        <v>692700</v>
      </c>
      <c r="DR448" s="49">
        <v>691600</v>
      </c>
      <c r="DS448" s="49">
        <v>683000</v>
      </c>
      <c r="DT448" s="49">
        <v>683600</v>
      </c>
      <c r="DU448" s="49">
        <v>694200</v>
      </c>
      <c r="DV448" s="49">
        <v>693900</v>
      </c>
      <c r="DW448" s="49">
        <v>700000</v>
      </c>
      <c r="DX448" s="49">
        <v>693000</v>
      </c>
      <c r="DY448" s="49"/>
      <c r="DZ448" s="49"/>
      <c r="EA448" s="49"/>
      <c r="EB448" s="49"/>
      <c r="EC448" s="19"/>
      <c r="ED448" s="31">
        <f t="shared" si="189"/>
        <v>3.0171369478504947E-2</v>
      </c>
      <c r="EE448" s="31">
        <f t="shared" si="190"/>
        <v>2.8642972536348951E-2</v>
      </c>
      <c r="EF448" s="31">
        <f t="shared" si="191"/>
        <v>2.8125551308438693E-2</v>
      </c>
      <c r="EG448" s="31">
        <f t="shared" si="192"/>
        <v>2.8158590308370045E-2</v>
      </c>
      <c r="EH448" s="31">
        <f t="shared" si="193"/>
        <v>2.9842136323399233E-2</v>
      </c>
      <c r="EI448" s="31">
        <f t="shared" si="194"/>
        <v>2.5509726488225831E-2</v>
      </c>
      <c r="EJ448" s="31">
        <f t="shared" si="195"/>
        <v>2.5295927336653971E-2</v>
      </c>
      <c r="EK448" s="31">
        <f t="shared" si="196"/>
        <v>2.504864236968201E-2</v>
      </c>
      <c r="EL448" s="31">
        <f t="shared" si="197"/>
        <v>2.6792343387470996E-2</v>
      </c>
      <c r="EM448" s="31">
        <f t="shared" si="198"/>
        <v>2.5886011861709822E-2</v>
      </c>
      <c r="EN448" s="31">
        <f t="shared" si="199"/>
        <v>2.9702564102564104E-2</v>
      </c>
      <c r="EO448" s="31">
        <f t="shared" si="200"/>
        <v>3.8419502135807922E-2</v>
      </c>
      <c r="EP448" s="31">
        <f t="shared" si="201"/>
        <v>4.9983854396007631E-2</v>
      </c>
      <c r="EQ448" s="31">
        <f t="shared" si="202"/>
        <v>4.8944493652199585E-2</v>
      </c>
      <c r="ER448" s="31">
        <f t="shared" si="203"/>
        <v>4.8462444771723123E-2</v>
      </c>
      <c r="ES448" s="31">
        <f t="shared" si="204"/>
        <v>4.8366167975114796E-2</v>
      </c>
      <c r="ET448" s="31">
        <f t="shared" si="205"/>
        <v>4.8649169632265718E-2</v>
      </c>
      <c r="EU448" s="31">
        <f t="shared" si="206"/>
        <v>4.2227453288215387E-2</v>
      </c>
      <c r="EV448" s="31">
        <f t="shared" si="207"/>
        <v>4.2004069175991865E-2</v>
      </c>
      <c r="EW448" s="31">
        <f t="shared" si="208"/>
        <v>4.1267503969972572E-2</v>
      </c>
      <c r="EX448" s="31">
        <f t="shared" si="209"/>
        <v>4.5743204164256798E-2</v>
      </c>
      <c r="EY448" s="31">
        <f t="shared" si="210"/>
        <v>4.5005856515373352E-2</v>
      </c>
      <c r="EZ448" s="31">
        <f t="shared" si="211"/>
        <v>4.9375365710942073E-2</v>
      </c>
      <c r="FA448" s="31">
        <f t="shared" si="216"/>
        <v>4.8751080380293861E-2</v>
      </c>
      <c r="FB448" s="50">
        <f t="shared" si="217"/>
        <v>5.2036316472114139E-2</v>
      </c>
      <c r="FC448" s="50">
        <f t="shared" si="218"/>
        <v>4.7541428571428575E-2</v>
      </c>
      <c r="FD448" s="50">
        <f t="shared" si="219"/>
        <v>4.8062049062049063E-2</v>
      </c>
    </row>
    <row r="449" spans="1:160" ht="15" x14ac:dyDescent="0.2">
      <c r="A449" s="17" t="s">
        <v>20</v>
      </c>
      <c r="B449" s="19">
        <v>5083</v>
      </c>
      <c r="C449" s="19">
        <v>5263</v>
      </c>
      <c r="D449" s="19">
        <v>5353</v>
      </c>
      <c r="E449" s="19">
        <v>5343</v>
      </c>
      <c r="F449" s="19">
        <v>5283</v>
      </c>
      <c r="G449" s="19">
        <v>5253</v>
      </c>
      <c r="H449" s="19">
        <v>5446</v>
      </c>
      <c r="I449" s="19">
        <v>6179</v>
      </c>
      <c r="J449" s="19">
        <v>6437</v>
      </c>
      <c r="K449" s="19">
        <v>6131</v>
      </c>
      <c r="L449" s="19">
        <v>6139</v>
      </c>
      <c r="M449" s="19">
        <v>6108</v>
      </c>
      <c r="N449" s="19">
        <v>5802</v>
      </c>
      <c r="O449" s="19">
        <v>5918</v>
      </c>
      <c r="P449" s="19">
        <v>6175</v>
      </c>
      <c r="Q449" s="19">
        <v>6013</v>
      </c>
      <c r="R449" s="19">
        <v>5776</v>
      </c>
      <c r="S449" s="19">
        <v>5708</v>
      </c>
      <c r="T449" s="19">
        <v>5687</v>
      </c>
      <c r="U449" s="19">
        <v>5954</v>
      </c>
      <c r="V449" s="19">
        <v>5897</v>
      </c>
      <c r="W449" s="19">
        <v>5912</v>
      </c>
      <c r="X449" s="19">
        <v>5772</v>
      </c>
      <c r="Y449" s="19">
        <v>5765</v>
      </c>
      <c r="Z449" s="19">
        <v>5407</v>
      </c>
      <c r="AA449" s="19">
        <v>5416</v>
      </c>
      <c r="AB449" s="19">
        <v>5500</v>
      </c>
      <c r="AC449" s="19">
        <v>5223</v>
      </c>
      <c r="AD449" s="19">
        <v>4951</v>
      </c>
      <c r="AE449" s="19">
        <v>4889</v>
      </c>
      <c r="AF449" s="19">
        <v>4817</v>
      </c>
      <c r="AG449" s="19">
        <v>5154</v>
      </c>
      <c r="AH449" s="19">
        <v>5289</v>
      </c>
      <c r="AI449" s="19">
        <v>5163</v>
      </c>
      <c r="AJ449" s="19">
        <v>5199</v>
      </c>
      <c r="AK449" s="19">
        <v>5318</v>
      </c>
      <c r="AL449" s="19">
        <v>5424</v>
      </c>
      <c r="AM449" s="19">
        <v>5714</v>
      </c>
      <c r="AN449" s="19">
        <v>6259</v>
      </c>
      <c r="AO449" s="19">
        <v>6407</v>
      </c>
      <c r="AP449" s="19">
        <v>6639</v>
      </c>
      <c r="AQ449" s="19">
        <v>7581</v>
      </c>
      <c r="AR449" s="19">
        <v>8239</v>
      </c>
      <c r="AS449" s="19">
        <v>9498</v>
      </c>
      <c r="AT449" s="19">
        <v>11241</v>
      </c>
      <c r="AU449" s="19">
        <v>12220</v>
      </c>
      <c r="AV449" s="19">
        <v>12694</v>
      </c>
      <c r="AW449" s="19">
        <v>12480</v>
      </c>
      <c r="AX449" s="19">
        <v>12622</v>
      </c>
      <c r="AY449" s="19">
        <v>12453</v>
      </c>
      <c r="AZ449" s="19">
        <v>12539</v>
      </c>
      <c r="BA449" s="19">
        <v>12370</v>
      </c>
      <c r="BB449" s="19">
        <v>12183</v>
      </c>
      <c r="BC449" s="19">
        <v>11885</v>
      </c>
      <c r="BD449" s="19">
        <v>11398</v>
      </c>
      <c r="BE449" s="19">
        <v>12207</v>
      </c>
      <c r="BF449" s="19">
        <v>11950</v>
      </c>
      <c r="BG449" s="19">
        <v>11423</v>
      </c>
      <c r="BH449" s="19">
        <v>10895</v>
      </c>
      <c r="BI449" s="19">
        <v>10347</v>
      </c>
      <c r="BJ449" s="19">
        <v>9799</v>
      </c>
      <c r="BK449" s="19">
        <v>9774</v>
      </c>
      <c r="BL449" s="19">
        <v>9747</v>
      </c>
      <c r="BM449" s="19">
        <v>9314</v>
      </c>
      <c r="BN449" s="19">
        <v>8884</v>
      </c>
      <c r="BO449" s="19">
        <v>8716</v>
      </c>
      <c r="BP449" s="19">
        <v>8655</v>
      </c>
      <c r="BQ449" s="19">
        <v>9291</v>
      </c>
      <c r="BR449" s="19">
        <v>9574</v>
      </c>
      <c r="BS449" s="19">
        <v>9423</v>
      </c>
      <c r="BT449" s="19">
        <v>9044</v>
      </c>
      <c r="BU449" s="19">
        <v>8841</v>
      </c>
      <c r="BV449" s="19">
        <v>8653</v>
      </c>
      <c r="BW449" s="19">
        <v>9295</v>
      </c>
      <c r="BX449" s="19">
        <v>9707</v>
      </c>
      <c r="BY449" s="19">
        <v>9866</v>
      </c>
      <c r="BZ449" s="19">
        <v>9701</v>
      </c>
      <c r="CA449" s="19">
        <v>9743</v>
      </c>
      <c r="CB449" s="19">
        <v>9717</v>
      </c>
      <c r="CC449" s="19">
        <v>10666</v>
      </c>
      <c r="CD449" s="19">
        <v>11082</v>
      </c>
      <c r="CE449" s="19">
        <v>11020</v>
      </c>
      <c r="CF449" s="19">
        <v>10680</v>
      </c>
      <c r="CG449" s="19">
        <v>10421</v>
      </c>
      <c r="CH449" s="49">
        <v>10229</v>
      </c>
      <c r="CI449" s="49">
        <v>10217</v>
      </c>
      <c r="CJ449" s="49">
        <v>10310</v>
      </c>
      <c r="CK449" s="49">
        <v>10123</v>
      </c>
      <c r="CL449" s="49">
        <v>10187</v>
      </c>
      <c r="CM449" s="49">
        <v>10016</v>
      </c>
      <c r="CN449" s="49">
        <v>9831</v>
      </c>
      <c r="CV449" s="17" t="s">
        <v>20</v>
      </c>
      <c r="CW449" s="17" t="s">
        <v>20</v>
      </c>
      <c r="CX449" s="49">
        <v>292700</v>
      </c>
      <c r="CY449" s="49">
        <v>294000</v>
      </c>
      <c r="CZ449" s="49">
        <v>294100</v>
      </c>
      <c r="DA449" s="49">
        <v>296700</v>
      </c>
      <c r="DB449" s="49">
        <v>298500</v>
      </c>
      <c r="DC449" s="49">
        <v>302100</v>
      </c>
      <c r="DD449" s="49">
        <v>304900</v>
      </c>
      <c r="DE449" s="49">
        <v>303100</v>
      </c>
      <c r="DF449" s="49">
        <v>306500</v>
      </c>
      <c r="DG449" s="49">
        <v>306000</v>
      </c>
      <c r="DH449" s="49">
        <v>305500</v>
      </c>
      <c r="DI449" s="49">
        <v>298600</v>
      </c>
      <c r="DJ449" s="49">
        <v>299400</v>
      </c>
      <c r="DK449" s="49">
        <v>293900</v>
      </c>
      <c r="DL449" s="49">
        <v>296000</v>
      </c>
      <c r="DM449" s="49">
        <v>298700</v>
      </c>
      <c r="DN449" s="49">
        <v>293400</v>
      </c>
      <c r="DO449" s="49">
        <v>295500</v>
      </c>
      <c r="DP449" s="49">
        <v>295200</v>
      </c>
      <c r="DQ449" s="49">
        <v>295200</v>
      </c>
      <c r="DR449" s="49">
        <v>297700</v>
      </c>
      <c r="DS449" s="49">
        <v>299300</v>
      </c>
      <c r="DT449" s="49">
        <v>301100</v>
      </c>
      <c r="DU449" s="49">
        <v>302400</v>
      </c>
      <c r="DV449" s="49">
        <v>302500</v>
      </c>
      <c r="DW449" s="49">
        <v>304600</v>
      </c>
      <c r="DX449" s="49">
        <v>306100</v>
      </c>
      <c r="DY449" s="49"/>
      <c r="DZ449" s="49"/>
      <c r="EA449" s="49"/>
      <c r="EB449" s="49"/>
      <c r="EC449" s="19"/>
      <c r="ED449" s="31">
        <f t="shared" si="189"/>
        <v>2.0946361462248035E-2</v>
      </c>
      <c r="EE449" s="31">
        <f t="shared" si="190"/>
        <v>1.9734693877551019E-2</v>
      </c>
      <c r="EF449" s="31">
        <f t="shared" si="191"/>
        <v>2.0445426725603535E-2</v>
      </c>
      <c r="EG449" s="31">
        <f t="shared" si="192"/>
        <v>1.9167509268621503E-2</v>
      </c>
      <c r="EH449" s="31">
        <f t="shared" si="193"/>
        <v>1.9805695142378558E-2</v>
      </c>
      <c r="EI449" s="31">
        <f t="shared" si="194"/>
        <v>1.7898047004303211E-2</v>
      </c>
      <c r="EJ449" s="31">
        <f t="shared" si="195"/>
        <v>1.713020662512299E-2</v>
      </c>
      <c r="EK449" s="31">
        <f t="shared" si="196"/>
        <v>1.5892444737710325E-2</v>
      </c>
      <c r="EL449" s="31">
        <f t="shared" si="197"/>
        <v>1.6845024469820554E-2</v>
      </c>
      <c r="EM449" s="31">
        <f t="shared" si="198"/>
        <v>1.7725490196078431E-2</v>
      </c>
      <c r="EN449" s="31">
        <f t="shared" si="199"/>
        <v>2.09721767594108E-2</v>
      </c>
      <c r="EO449" s="31">
        <f t="shared" si="200"/>
        <v>2.7592096450100467E-2</v>
      </c>
      <c r="EP449" s="31">
        <f t="shared" si="201"/>
        <v>4.0814963259853038E-2</v>
      </c>
      <c r="EQ449" s="31">
        <f t="shared" si="202"/>
        <v>4.2946580469547468E-2</v>
      </c>
      <c r="ER449" s="31">
        <f t="shared" si="203"/>
        <v>4.1790540540540544E-2</v>
      </c>
      <c r="ES449" s="31">
        <f t="shared" si="204"/>
        <v>3.8158687646468029E-2</v>
      </c>
      <c r="ET449" s="31">
        <f t="shared" si="205"/>
        <v>3.8933197000681666E-2</v>
      </c>
      <c r="EU449" s="31">
        <f t="shared" si="206"/>
        <v>3.3160744500846023E-2</v>
      </c>
      <c r="EV449" s="31">
        <f t="shared" si="207"/>
        <v>3.1551490514905148E-2</v>
      </c>
      <c r="EW449" s="31">
        <f t="shared" si="208"/>
        <v>2.9319105691056911E-2</v>
      </c>
      <c r="EX449" s="31">
        <f t="shared" si="209"/>
        <v>3.165267047363117E-2</v>
      </c>
      <c r="EY449" s="31">
        <f t="shared" si="210"/>
        <v>2.8910791847644505E-2</v>
      </c>
      <c r="EZ449" s="31">
        <f t="shared" si="211"/>
        <v>3.2766522749916968E-2</v>
      </c>
      <c r="FA449" s="31">
        <f t="shared" si="216"/>
        <v>3.2132936507936506E-2</v>
      </c>
      <c r="FB449" s="50">
        <f t="shared" si="217"/>
        <v>3.6429752066115706E-2</v>
      </c>
      <c r="FC449" s="50">
        <f t="shared" si="218"/>
        <v>3.3581746552856208E-2</v>
      </c>
      <c r="FD449" s="50">
        <f t="shared" si="219"/>
        <v>3.3070891865403462E-2</v>
      </c>
    </row>
    <row r="450" spans="1:160" ht="15" x14ac:dyDescent="0.2">
      <c r="A450" s="17" t="s">
        <v>52</v>
      </c>
      <c r="B450" s="19">
        <v>17340</v>
      </c>
      <c r="C450" s="19">
        <v>17684</v>
      </c>
      <c r="D450" s="19">
        <v>17768</v>
      </c>
      <c r="E450" s="19">
        <v>17600</v>
      </c>
      <c r="F450" s="19">
        <v>17268</v>
      </c>
      <c r="G450" s="19">
        <v>18004</v>
      </c>
      <c r="H450" s="19">
        <v>18966</v>
      </c>
      <c r="I450" s="19">
        <v>19969</v>
      </c>
      <c r="J450" s="19">
        <v>20380</v>
      </c>
      <c r="K450" s="19">
        <v>20272</v>
      </c>
      <c r="L450" s="19">
        <v>19565</v>
      </c>
      <c r="M450" s="19">
        <v>19362</v>
      </c>
      <c r="N450" s="19">
        <v>19277</v>
      </c>
      <c r="O450" s="19">
        <v>19082</v>
      </c>
      <c r="P450" s="19">
        <v>18992</v>
      </c>
      <c r="Q450" s="19">
        <v>18735</v>
      </c>
      <c r="R450" s="19">
        <v>18358</v>
      </c>
      <c r="S450" s="19">
        <v>18488</v>
      </c>
      <c r="T450" s="19">
        <v>19015</v>
      </c>
      <c r="U450" s="19">
        <v>19734</v>
      </c>
      <c r="V450" s="19">
        <v>19600</v>
      </c>
      <c r="W450" s="19">
        <v>19292</v>
      </c>
      <c r="X450" s="19">
        <v>19069</v>
      </c>
      <c r="Y450" s="19">
        <v>18417</v>
      </c>
      <c r="Z450" s="19">
        <v>17711</v>
      </c>
      <c r="AA450" s="19">
        <v>17775</v>
      </c>
      <c r="AB450" s="19">
        <v>17609</v>
      </c>
      <c r="AC450" s="19">
        <v>16731</v>
      </c>
      <c r="AD450" s="19">
        <v>16100</v>
      </c>
      <c r="AE450" s="19">
        <v>15798</v>
      </c>
      <c r="AF450" s="19">
        <v>16267</v>
      </c>
      <c r="AG450" s="19">
        <v>17252</v>
      </c>
      <c r="AH450" s="19">
        <v>17568</v>
      </c>
      <c r="AI450" s="19">
        <v>17193</v>
      </c>
      <c r="AJ450" s="19">
        <v>17004</v>
      </c>
      <c r="AK450" s="19">
        <v>16825</v>
      </c>
      <c r="AL450" s="19">
        <v>16987</v>
      </c>
      <c r="AM450" s="19">
        <v>17886</v>
      </c>
      <c r="AN450" s="19">
        <v>18737</v>
      </c>
      <c r="AO450" s="19">
        <v>19151</v>
      </c>
      <c r="AP450" s="19">
        <v>19980</v>
      </c>
      <c r="AQ450" s="19">
        <v>22269</v>
      </c>
      <c r="AR450" s="19">
        <v>24999</v>
      </c>
      <c r="AS450" s="19">
        <v>27495</v>
      </c>
      <c r="AT450" s="19">
        <v>30573</v>
      </c>
      <c r="AU450" s="19">
        <v>30923</v>
      </c>
      <c r="AV450" s="19">
        <v>31037</v>
      </c>
      <c r="AW450" s="19">
        <v>31277</v>
      </c>
      <c r="AX450" s="19">
        <v>31086</v>
      </c>
      <c r="AY450" s="19">
        <v>30473</v>
      </c>
      <c r="AZ450" s="19">
        <v>30864</v>
      </c>
      <c r="BA450" s="19">
        <v>31028</v>
      </c>
      <c r="BB450" s="19">
        <v>31553</v>
      </c>
      <c r="BC450" s="19">
        <v>32510</v>
      </c>
      <c r="BD450" s="19">
        <v>33079</v>
      </c>
      <c r="BE450" s="19">
        <v>34554</v>
      </c>
      <c r="BF450" s="19">
        <v>34283</v>
      </c>
      <c r="BG450" s="19">
        <v>33502</v>
      </c>
      <c r="BH450" s="19">
        <v>32492</v>
      </c>
      <c r="BI450" s="19">
        <v>30925</v>
      </c>
      <c r="BJ450" s="19">
        <v>29721</v>
      </c>
      <c r="BK450" s="19">
        <v>29268</v>
      </c>
      <c r="BL450" s="19">
        <v>29031</v>
      </c>
      <c r="BM450" s="19">
        <v>28813</v>
      </c>
      <c r="BN450" s="19">
        <v>28316</v>
      </c>
      <c r="BO450" s="19">
        <v>28557</v>
      </c>
      <c r="BP450" s="19">
        <v>29872</v>
      </c>
      <c r="BQ450" s="19">
        <v>31072</v>
      </c>
      <c r="BR450" s="19">
        <v>31621</v>
      </c>
      <c r="BS450" s="19">
        <v>31345</v>
      </c>
      <c r="BT450" s="19">
        <v>31735</v>
      </c>
      <c r="BU450" s="19">
        <v>31876</v>
      </c>
      <c r="BV450" s="19">
        <v>31674</v>
      </c>
      <c r="BW450" s="19">
        <v>32080</v>
      </c>
      <c r="BX450" s="19">
        <v>32070</v>
      </c>
      <c r="BY450" s="19">
        <v>32337</v>
      </c>
      <c r="BZ450" s="19">
        <v>32286</v>
      </c>
      <c r="CA450" s="19">
        <v>32716</v>
      </c>
      <c r="CB450" s="19">
        <v>33587</v>
      </c>
      <c r="CC450" s="19">
        <v>35367</v>
      </c>
      <c r="CD450" s="19">
        <v>35680</v>
      </c>
      <c r="CE450" s="19">
        <v>35077</v>
      </c>
      <c r="CF450" s="19">
        <v>33952</v>
      </c>
      <c r="CG450" s="19">
        <v>33828</v>
      </c>
      <c r="CH450" s="49">
        <v>33212</v>
      </c>
      <c r="CI450" s="49">
        <v>33425</v>
      </c>
      <c r="CJ450" s="49">
        <v>32906</v>
      </c>
      <c r="CK450" s="49">
        <v>32496</v>
      </c>
      <c r="CL450" s="49">
        <v>32536</v>
      </c>
      <c r="CM450" s="49">
        <v>32310</v>
      </c>
      <c r="CN450" s="49">
        <v>32684</v>
      </c>
      <c r="CV450" s="17" t="s">
        <v>52</v>
      </c>
      <c r="CW450" s="17" t="s">
        <v>52</v>
      </c>
      <c r="CX450" s="49">
        <v>431500</v>
      </c>
      <c r="CY450" s="49">
        <v>432800</v>
      </c>
      <c r="CZ450" s="49">
        <v>436400</v>
      </c>
      <c r="DA450" s="49">
        <v>439800</v>
      </c>
      <c r="DB450" s="49">
        <v>441200</v>
      </c>
      <c r="DC450" s="49">
        <v>440400</v>
      </c>
      <c r="DD450" s="49">
        <v>442100</v>
      </c>
      <c r="DE450" s="49">
        <v>443900</v>
      </c>
      <c r="DF450" s="49">
        <v>440300</v>
      </c>
      <c r="DG450" s="49">
        <v>438800</v>
      </c>
      <c r="DH450" s="49">
        <v>438700</v>
      </c>
      <c r="DI450" s="49">
        <v>432700</v>
      </c>
      <c r="DJ450" s="49">
        <v>437100</v>
      </c>
      <c r="DK450" s="49">
        <v>440600</v>
      </c>
      <c r="DL450" s="49">
        <v>441800</v>
      </c>
      <c r="DM450" s="49">
        <v>446700</v>
      </c>
      <c r="DN450" s="49">
        <v>444500</v>
      </c>
      <c r="DO450" s="49">
        <v>445800</v>
      </c>
      <c r="DP450" s="49">
        <v>447200</v>
      </c>
      <c r="DQ450" s="49">
        <v>450000</v>
      </c>
      <c r="DR450" s="49">
        <v>453000</v>
      </c>
      <c r="DS450" s="49">
        <v>451100</v>
      </c>
      <c r="DT450" s="49">
        <v>449200</v>
      </c>
      <c r="DU450" s="49">
        <v>448100</v>
      </c>
      <c r="DV450" s="49">
        <v>445700</v>
      </c>
      <c r="DW450" s="49">
        <v>451500</v>
      </c>
      <c r="DX450" s="49">
        <v>451200</v>
      </c>
      <c r="DY450" s="49"/>
      <c r="DZ450" s="49"/>
      <c r="EA450" s="49"/>
      <c r="EB450" s="49"/>
      <c r="EC450" s="19"/>
      <c r="ED450" s="31">
        <f t="shared" si="189"/>
        <v>4.6980301274623409E-2</v>
      </c>
      <c r="EE450" s="31">
        <f t="shared" si="190"/>
        <v>4.4540203327171901E-2</v>
      </c>
      <c r="EF450" s="31">
        <f t="shared" si="191"/>
        <v>4.2930797433547205E-2</v>
      </c>
      <c r="EG450" s="31">
        <f t="shared" si="192"/>
        <v>4.3235561618917687E-2</v>
      </c>
      <c r="EH450" s="31">
        <f t="shared" si="193"/>
        <v>4.3726201269265637E-2</v>
      </c>
      <c r="EI450" s="31">
        <f t="shared" si="194"/>
        <v>4.0215712988192549E-2</v>
      </c>
      <c r="EJ450" s="31">
        <f t="shared" si="195"/>
        <v>3.7844379099751191E-2</v>
      </c>
      <c r="EK450" s="31">
        <f t="shared" si="196"/>
        <v>3.6645640910114893E-2</v>
      </c>
      <c r="EL450" s="31">
        <f t="shared" si="197"/>
        <v>3.9048376107199634E-2</v>
      </c>
      <c r="EM450" s="31">
        <f t="shared" si="198"/>
        <v>3.8712397447584319E-2</v>
      </c>
      <c r="EN450" s="31">
        <f t="shared" si="199"/>
        <v>4.3653977661271937E-2</v>
      </c>
      <c r="EO450" s="31">
        <f t="shared" si="200"/>
        <v>5.7774439565518837E-2</v>
      </c>
      <c r="EP450" s="31">
        <f t="shared" si="201"/>
        <v>7.0745824754060854E-2</v>
      </c>
      <c r="EQ450" s="31">
        <f t="shared" si="202"/>
        <v>7.0553790285973667E-2</v>
      </c>
      <c r="ER450" s="31">
        <f t="shared" si="203"/>
        <v>7.0230873698506113E-2</v>
      </c>
      <c r="ES450" s="31">
        <f t="shared" si="204"/>
        <v>7.4051936422655021E-2</v>
      </c>
      <c r="ET450" s="31">
        <f t="shared" si="205"/>
        <v>7.5370078740157484E-2</v>
      </c>
      <c r="EU450" s="31">
        <f t="shared" si="206"/>
        <v>6.6668909825033651E-2</v>
      </c>
      <c r="EV450" s="31">
        <f t="shared" si="207"/>
        <v>6.4429785330948119E-2</v>
      </c>
      <c r="EW450" s="31">
        <f t="shared" si="208"/>
        <v>6.6382222222222217E-2</v>
      </c>
      <c r="EX450" s="31">
        <f t="shared" si="209"/>
        <v>6.9194260485651207E-2</v>
      </c>
      <c r="EY450" s="31">
        <f t="shared" si="210"/>
        <v>7.0215029926845487E-2</v>
      </c>
      <c r="EZ450" s="31">
        <f t="shared" si="211"/>
        <v>7.1987978628673191E-2</v>
      </c>
      <c r="FA450" s="31">
        <f t="shared" si="216"/>
        <v>7.4954251283195716E-2</v>
      </c>
      <c r="FB450" s="50">
        <f t="shared" si="217"/>
        <v>7.8700919901278893E-2</v>
      </c>
      <c r="FC450" s="50">
        <f t="shared" si="218"/>
        <v>7.3559246954595786E-2</v>
      </c>
      <c r="FD450" s="50">
        <f t="shared" si="219"/>
        <v>7.2021276595744685E-2</v>
      </c>
    </row>
    <row r="451" spans="1:160" ht="15" x14ac:dyDescent="0.2">
      <c r="A451" s="17" t="s">
        <v>19</v>
      </c>
      <c r="B451" s="19">
        <v>4239</v>
      </c>
      <c r="C451" s="19">
        <v>4209</v>
      </c>
      <c r="D451" s="19">
        <v>4383</v>
      </c>
      <c r="E451" s="19">
        <v>4335</v>
      </c>
      <c r="F451" s="19">
        <v>4398</v>
      </c>
      <c r="G451" s="19">
        <v>4952</v>
      </c>
      <c r="H451" s="19">
        <v>4823</v>
      </c>
      <c r="I451" s="19">
        <v>5330</v>
      </c>
      <c r="J451" s="19">
        <v>5616</v>
      </c>
      <c r="K451" s="19">
        <v>5693</v>
      </c>
      <c r="L451" s="19">
        <v>5505</v>
      </c>
      <c r="M451" s="19">
        <v>5336</v>
      </c>
      <c r="N451" s="19">
        <v>5339</v>
      </c>
      <c r="O451" s="19">
        <v>5328</v>
      </c>
      <c r="P451" s="19">
        <v>5330</v>
      </c>
      <c r="Q451" s="19">
        <v>5211</v>
      </c>
      <c r="R451" s="19">
        <v>5247</v>
      </c>
      <c r="S451" s="19">
        <v>5416</v>
      </c>
      <c r="T451" s="19">
        <v>5346</v>
      </c>
      <c r="U451" s="19">
        <v>5689</v>
      </c>
      <c r="V451" s="19">
        <v>5715</v>
      </c>
      <c r="W451" s="19">
        <v>5354</v>
      </c>
      <c r="X451" s="19">
        <v>4752</v>
      </c>
      <c r="Y451" s="19">
        <v>4378</v>
      </c>
      <c r="Z451" s="19">
        <v>4085</v>
      </c>
      <c r="AA451" s="19">
        <v>4184</v>
      </c>
      <c r="AB451" s="19">
        <v>4178</v>
      </c>
      <c r="AC451" s="19">
        <v>3999</v>
      </c>
      <c r="AD451" s="19">
        <v>3979</v>
      </c>
      <c r="AE451" s="19">
        <v>3967</v>
      </c>
      <c r="AF451" s="19">
        <v>4079</v>
      </c>
      <c r="AG451" s="19">
        <v>4489</v>
      </c>
      <c r="AH451" s="19">
        <v>4666</v>
      </c>
      <c r="AI451" s="19">
        <v>4569</v>
      </c>
      <c r="AJ451" s="19">
        <v>4423</v>
      </c>
      <c r="AK451" s="19">
        <v>4318</v>
      </c>
      <c r="AL451" s="19">
        <v>4276</v>
      </c>
      <c r="AM451" s="19">
        <v>4562</v>
      </c>
      <c r="AN451" s="19">
        <v>5128</v>
      </c>
      <c r="AO451" s="19">
        <v>5442</v>
      </c>
      <c r="AP451" s="19">
        <v>5856</v>
      </c>
      <c r="AQ451" s="19">
        <v>6824</v>
      </c>
      <c r="AR451" s="19">
        <v>7642</v>
      </c>
      <c r="AS451" s="19">
        <v>9038</v>
      </c>
      <c r="AT451" s="19">
        <v>10614</v>
      </c>
      <c r="AU451" s="19">
        <v>11160</v>
      </c>
      <c r="AV451" s="19">
        <v>11278</v>
      </c>
      <c r="AW451" s="19">
        <v>11060</v>
      </c>
      <c r="AX451" s="19">
        <v>10799</v>
      </c>
      <c r="AY451" s="19">
        <v>10942</v>
      </c>
      <c r="AZ451" s="19">
        <v>11008</v>
      </c>
      <c r="BA451" s="19">
        <v>10701</v>
      </c>
      <c r="BB451" s="19">
        <v>10668</v>
      </c>
      <c r="BC451" s="19">
        <v>10955</v>
      </c>
      <c r="BD451" s="19">
        <v>10990</v>
      </c>
      <c r="BE451" s="19">
        <v>12168</v>
      </c>
      <c r="BF451" s="19">
        <v>12179</v>
      </c>
      <c r="BG451" s="19">
        <v>11577</v>
      </c>
      <c r="BH451" s="19">
        <v>10840</v>
      </c>
      <c r="BI451" s="19">
        <v>10184</v>
      </c>
      <c r="BJ451" s="19">
        <v>9484</v>
      </c>
      <c r="BK451" s="19">
        <v>9205</v>
      </c>
      <c r="BL451" s="19">
        <v>9337</v>
      </c>
      <c r="BM451" s="19">
        <v>9243</v>
      </c>
      <c r="BN451" s="19">
        <v>9067</v>
      </c>
      <c r="BO451" s="19">
        <v>9430</v>
      </c>
      <c r="BP451" s="19">
        <v>9647</v>
      </c>
      <c r="BQ451" s="19">
        <v>10377</v>
      </c>
      <c r="BR451" s="19">
        <v>10654</v>
      </c>
      <c r="BS451" s="19">
        <v>10240</v>
      </c>
      <c r="BT451" s="19">
        <v>9361</v>
      </c>
      <c r="BU451" s="19">
        <v>9030</v>
      </c>
      <c r="BV451" s="19">
        <v>8875</v>
      </c>
      <c r="BW451" s="19">
        <v>8894</v>
      </c>
      <c r="BX451" s="19">
        <v>9006</v>
      </c>
      <c r="BY451" s="19">
        <v>9152</v>
      </c>
      <c r="BZ451" s="19">
        <v>9148</v>
      </c>
      <c r="CA451" s="19">
        <v>9569</v>
      </c>
      <c r="CB451" s="19">
        <v>9877</v>
      </c>
      <c r="CC451" s="19">
        <v>10724</v>
      </c>
      <c r="CD451" s="19">
        <v>10964</v>
      </c>
      <c r="CE451" s="19">
        <v>10641</v>
      </c>
      <c r="CF451" s="19">
        <v>9689</v>
      </c>
      <c r="CG451" s="19">
        <v>9334</v>
      </c>
      <c r="CH451" s="49">
        <v>8961</v>
      </c>
      <c r="CI451" s="49">
        <v>8844</v>
      </c>
      <c r="CJ451" s="49">
        <v>8731</v>
      </c>
      <c r="CK451" s="49">
        <v>8578</v>
      </c>
      <c r="CL451" s="49">
        <v>8715</v>
      </c>
      <c r="CM451" s="49">
        <v>9065</v>
      </c>
      <c r="CN451" s="49">
        <v>9325</v>
      </c>
      <c r="CV451" s="17" t="s">
        <v>19</v>
      </c>
      <c r="CW451" s="17" t="s">
        <v>19</v>
      </c>
      <c r="CX451" s="49">
        <v>319600</v>
      </c>
      <c r="CY451" s="49">
        <v>320300</v>
      </c>
      <c r="CZ451" s="49">
        <v>320000</v>
      </c>
      <c r="DA451" s="49">
        <v>324300</v>
      </c>
      <c r="DB451" s="49">
        <v>325700</v>
      </c>
      <c r="DC451" s="49">
        <v>329600</v>
      </c>
      <c r="DD451" s="49">
        <v>331400</v>
      </c>
      <c r="DE451" s="49">
        <v>333400</v>
      </c>
      <c r="DF451" s="49">
        <v>332200</v>
      </c>
      <c r="DG451" s="49">
        <v>331500</v>
      </c>
      <c r="DH451" s="49">
        <v>330700</v>
      </c>
      <c r="DI451" s="49">
        <v>331100</v>
      </c>
      <c r="DJ451" s="49">
        <v>332400</v>
      </c>
      <c r="DK451" s="49">
        <v>330300</v>
      </c>
      <c r="DL451" s="49">
        <v>325300</v>
      </c>
      <c r="DM451" s="49">
        <v>322300</v>
      </c>
      <c r="DN451" s="49">
        <v>319300</v>
      </c>
      <c r="DO451" s="49">
        <v>320400</v>
      </c>
      <c r="DP451" s="49">
        <v>324900</v>
      </c>
      <c r="DQ451" s="49">
        <v>324600</v>
      </c>
      <c r="DR451" s="49">
        <v>325800</v>
      </c>
      <c r="DS451" s="49">
        <v>328400</v>
      </c>
      <c r="DT451" s="49">
        <v>326300</v>
      </c>
      <c r="DU451" s="49">
        <v>329900</v>
      </c>
      <c r="DV451" s="49">
        <v>330600</v>
      </c>
      <c r="DW451" s="49">
        <v>329100</v>
      </c>
      <c r="DX451" s="49">
        <v>331700</v>
      </c>
      <c r="DY451" s="49"/>
      <c r="DZ451" s="49"/>
      <c r="EA451" s="49"/>
      <c r="EB451" s="49"/>
      <c r="EC451" s="19"/>
      <c r="ED451" s="31">
        <f t="shared" si="189"/>
        <v>1.7812891113892365E-2</v>
      </c>
      <c r="EE451" s="31">
        <f t="shared" si="190"/>
        <v>1.666874804870434E-2</v>
      </c>
      <c r="EF451" s="31">
        <f t="shared" si="191"/>
        <v>1.6284375E-2</v>
      </c>
      <c r="EG451" s="31">
        <f t="shared" si="192"/>
        <v>1.6484736355226643E-2</v>
      </c>
      <c r="EH451" s="31">
        <f t="shared" si="193"/>
        <v>1.643844028246853E-2</v>
      </c>
      <c r="EI451" s="31">
        <f t="shared" si="194"/>
        <v>1.239381067961165E-2</v>
      </c>
      <c r="EJ451" s="31">
        <f t="shared" si="195"/>
        <v>1.2066988533494267E-2</v>
      </c>
      <c r="EK451" s="31">
        <f t="shared" si="196"/>
        <v>1.2234553089382124E-2</v>
      </c>
      <c r="EL451" s="31">
        <f t="shared" si="197"/>
        <v>1.3753762793497893E-2</v>
      </c>
      <c r="EM451" s="31">
        <f t="shared" si="198"/>
        <v>1.289894419306184E-2</v>
      </c>
      <c r="EN451" s="31">
        <f t="shared" si="199"/>
        <v>1.6456002419110976E-2</v>
      </c>
      <c r="EO451" s="31">
        <f t="shared" si="200"/>
        <v>2.3080640289942615E-2</v>
      </c>
      <c r="EP451" s="31">
        <f t="shared" si="201"/>
        <v>3.3574007220216605E-2</v>
      </c>
      <c r="EQ451" s="31">
        <f t="shared" si="202"/>
        <v>3.2694520133212231E-2</v>
      </c>
      <c r="ER451" s="31">
        <f t="shared" si="203"/>
        <v>3.2895788502920381E-2</v>
      </c>
      <c r="ES451" s="31">
        <f t="shared" si="204"/>
        <v>3.4098665839280173E-2</v>
      </c>
      <c r="ET451" s="31">
        <f t="shared" si="205"/>
        <v>3.6257438145944253E-2</v>
      </c>
      <c r="EU451" s="31">
        <f t="shared" si="206"/>
        <v>2.9600499375780274E-2</v>
      </c>
      <c r="EV451" s="31">
        <f t="shared" si="207"/>
        <v>2.8448753462603879E-2</v>
      </c>
      <c r="EW451" s="31">
        <f t="shared" si="208"/>
        <v>2.9719654959950707E-2</v>
      </c>
      <c r="EX451" s="31">
        <f t="shared" si="209"/>
        <v>3.1430325352977288E-2</v>
      </c>
      <c r="EY451" s="31">
        <f t="shared" si="210"/>
        <v>2.7024969549330084E-2</v>
      </c>
      <c r="EZ451" s="31">
        <f t="shared" si="211"/>
        <v>2.804780876494024E-2</v>
      </c>
      <c r="FA451" s="31">
        <f t="shared" si="216"/>
        <v>2.9939375568354045E-2</v>
      </c>
      <c r="FB451" s="50">
        <f t="shared" si="217"/>
        <v>3.2186932849364788E-2</v>
      </c>
      <c r="FC451" s="50">
        <f t="shared" si="218"/>
        <v>2.722880583409298E-2</v>
      </c>
      <c r="FD451" s="50">
        <f t="shared" si="219"/>
        <v>2.5860717515827556E-2</v>
      </c>
    </row>
    <row r="452" spans="1:160" ht="15" x14ac:dyDescent="0.2">
      <c r="A452" s="17" t="s">
        <v>53</v>
      </c>
      <c r="B452" s="19">
        <v>4615</v>
      </c>
      <c r="C452" s="19">
        <v>4675</v>
      </c>
      <c r="D452" s="19">
        <v>4715</v>
      </c>
      <c r="E452" s="19">
        <v>4755</v>
      </c>
      <c r="F452" s="19">
        <v>4490</v>
      </c>
      <c r="G452" s="19">
        <v>4569</v>
      </c>
      <c r="H452" s="19">
        <v>4494</v>
      </c>
      <c r="I452" s="19">
        <v>4843</v>
      </c>
      <c r="J452" s="19">
        <v>5130</v>
      </c>
      <c r="K452" s="19">
        <v>5100</v>
      </c>
      <c r="L452" s="19">
        <v>5244</v>
      </c>
      <c r="M452" s="19">
        <v>5386</v>
      </c>
      <c r="N452" s="19">
        <v>5313</v>
      </c>
      <c r="O452" s="19">
        <v>5355</v>
      </c>
      <c r="P452" s="19">
        <v>5462</v>
      </c>
      <c r="Q452" s="19">
        <v>5532</v>
      </c>
      <c r="R452" s="19">
        <v>5351</v>
      </c>
      <c r="S452" s="19">
        <v>4895</v>
      </c>
      <c r="T452" s="19">
        <v>4912</v>
      </c>
      <c r="U452" s="19">
        <v>5157</v>
      </c>
      <c r="V452" s="19">
        <v>5379</v>
      </c>
      <c r="W452" s="19">
        <v>5392</v>
      </c>
      <c r="X452" s="19">
        <v>5185</v>
      </c>
      <c r="Y452" s="19">
        <v>4981</v>
      </c>
      <c r="Z452" s="19">
        <v>4698</v>
      </c>
      <c r="AA452" s="19">
        <v>4599</v>
      </c>
      <c r="AB452" s="19">
        <v>4624</v>
      </c>
      <c r="AC452" s="19">
        <v>4401</v>
      </c>
      <c r="AD452" s="19">
        <v>4109</v>
      </c>
      <c r="AE452" s="19">
        <v>3998</v>
      </c>
      <c r="AF452" s="19">
        <v>3921</v>
      </c>
      <c r="AG452" s="19">
        <v>4146</v>
      </c>
      <c r="AH452" s="19">
        <v>4464</v>
      </c>
      <c r="AI452" s="19">
        <v>4585</v>
      </c>
      <c r="AJ452" s="19">
        <v>4827</v>
      </c>
      <c r="AK452" s="19">
        <v>5001</v>
      </c>
      <c r="AL452" s="19">
        <v>5270</v>
      </c>
      <c r="AM452" s="19">
        <v>5667</v>
      </c>
      <c r="AN452" s="19">
        <v>5981</v>
      </c>
      <c r="AO452" s="19">
        <v>6146</v>
      </c>
      <c r="AP452" s="19">
        <v>6424</v>
      </c>
      <c r="AQ452" s="19">
        <v>7230</v>
      </c>
      <c r="AR452" s="19">
        <v>8010</v>
      </c>
      <c r="AS452" s="19">
        <v>9607</v>
      </c>
      <c r="AT452" s="19">
        <v>12208</v>
      </c>
      <c r="AU452" s="19">
        <v>13402</v>
      </c>
      <c r="AV452" s="19">
        <v>13853</v>
      </c>
      <c r="AW452" s="19">
        <v>13704</v>
      </c>
      <c r="AX452" s="19">
        <v>13822</v>
      </c>
      <c r="AY452" s="19">
        <v>13566</v>
      </c>
      <c r="AZ452" s="19">
        <v>13581</v>
      </c>
      <c r="BA452" s="19">
        <v>13424</v>
      </c>
      <c r="BB452" s="19">
        <v>13134</v>
      </c>
      <c r="BC452" s="19">
        <v>12913</v>
      </c>
      <c r="BD452" s="19">
        <v>12135</v>
      </c>
      <c r="BE452" s="19">
        <v>13046</v>
      </c>
      <c r="BF452" s="19">
        <v>12807</v>
      </c>
      <c r="BG452" s="19">
        <v>12350</v>
      </c>
      <c r="BH452" s="19">
        <v>11702</v>
      </c>
      <c r="BI452" s="19">
        <v>11142</v>
      </c>
      <c r="BJ452" s="19">
        <v>10652</v>
      </c>
      <c r="BK452" s="19">
        <v>10464</v>
      </c>
      <c r="BL452" s="19">
        <v>10594</v>
      </c>
      <c r="BM452" s="19">
        <v>10317</v>
      </c>
      <c r="BN452" s="19">
        <v>9852</v>
      </c>
      <c r="BO452" s="19">
        <v>9661</v>
      </c>
      <c r="BP452" s="19">
        <v>9647</v>
      </c>
      <c r="BQ452" s="19">
        <v>10195</v>
      </c>
      <c r="BR452" s="19">
        <v>10704</v>
      </c>
      <c r="BS452" s="19">
        <v>10532</v>
      </c>
      <c r="BT452" s="19">
        <v>10234</v>
      </c>
      <c r="BU452" s="19">
        <v>10005</v>
      </c>
      <c r="BV452" s="19">
        <v>9722</v>
      </c>
      <c r="BW452" s="19">
        <v>10265</v>
      </c>
      <c r="BX452" s="19">
        <v>10469</v>
      </c>
      <c r="BY452" s="19">
        <v>10643</v>
      </c>
      <c r="BZ452" s="19">
        <v>10435</v>
      </c>
      <c r="CA452" s="19">
        <v>10645</v>
      </c>
      <c r="CB452" s="19">
        <v>10614</v>
      </c>
      <c r="CC452" s="19">
        <v>11428</v>
      </c>
      <c r="CD452" s="19">
        <v>11751</v>
      </c>
      <c r="CE452" s="19">
        <v>11420</v>
      </c>
      <c r="CF452" s="19">
        <v>11018</v>
      </c>
      <c r="CG452" s="19">
        <v>10787</v>
      </c>
      <c r="CH452" s="49">
        <v>10489</v>
      </c>
      <c r="CI452" s="49">
        <v>10553</v>
      </c>
      <c r="CJ452" s="49">
        <v>10406</v>
      </c>
      <c r="CK452" s="49">
        <v>10130</v>
      </c>
      <c r="CL452" s="49">
        <v>9915</v>
      </c>
      <c r="CM452" s="49">
        <v>9686</v>
      </c>
      <c r="CN452" s="49">
        <v>9455</v>
      </c>
      <c r="CV452" s="17" t="s">
        <v>53</v>
      </c>
      <c r="CW452" s="17" t="s">
        <v>53</v>
      </c>
      <c r="CX452" s="49">
        <v>324800</v>
      </c>
      <c r="CY452" s="49">
        <v>326800</v>
      </c>
      <c r="CZ452" s="49">
        <v>327000</v>
      </c>
      <c r="DA452" s="49">
        <v>326700</v>
      </c>
      <c r="DB452" s="49">
        <v>327400</v>
      </c>
      <c r="DC452" s="49">
        <v>326300</v>
      </c>
      <c r="DD452" s="49">
        <v>326300</v>
      </c>
      <c r="DE452" s="49">
        <v>328700</v>
      </c>
      <c r="DF452" s="49">
        <v>329700</v>
      </c>
      <c r="DG452" s="49">
        <v>328500</v>
      </c>
      <c r="DH452" s="49">
        <v>332500</v>
      </c>
      <c r="DI452" s="49">
        <v>332300</v>
      </c>
      <c r="DJ452" s="49">
        <v>333100</v>
      </c>
      <c r="DK452" s="49">
        <v>339400</v>
      </c>
      <c r="DL452" s="49">
        <v>341100</v>
      </c>
      <c r="DM452" s="49">
        <v>343900</v>
      </c>
      <c r="DN452" s="49">
        <v>342900</v>
      </c>
      <c r="DO452" s="49">
        <v>334800</v>
      </c>
      <c r="DP452" s="49">
        <v>331400</v>
      </c>
      <c r="DQ452" s="49">
        <v>331700</v>
      </c>
      <c r="DR452" s="49">
        <v>329000</v>
      </c>
      <c r="DS452" s="49">
        <v>334000</v>
      </c>
      <c r="DT452" s="49">
        <v>333400</v>
      </c>
      <c r="DU452" s="49">
        <v>332000</v>
      </c>
      <c r="DV452" s="49">
        <v>329500</v>
      </c>
      <c r="DW452" s="49">
        <v>330700</v>
      </c>
      <c r="DX452" s="49">
        <v>333000</v>
      </c>
      <c r="DY452" s="49"/>
      <c r="DZ452" s="49"/>
      <c r="EA452" s="49"/>
      <c r="EB452" s="49"/>
      <c r="EC452" s="19"/>
      <c r="ED452" s="31">
        <f t="shared" si="189"/>
        <v>1.5701970443349755E-2</v>
      </c>
      <c r="EE452" s="31">
        <f t="shared" si="190"/>
        <v>1.6257649938800491E-2</v>
      </c>
      <c r="EF452" s="31">
        <f t="shared" si="191"/>
        <v>1.6917431192660551E-2</v>
      </c>
      <c r="EG452" s="31">
        <f t="shared" si="192"/>
        <v>1.5035200489745944E-2</v>
      </c>
      <c r="EH452" s="31">
        <f t="shared" si="193"/>
        <v>1.6469150885766646E-2</v>
      </c>
      <c r="EI452" s="31">
        <f t="shared" si="194"/>
        <v>1.4397793441618142E-2</v>
      </c>
      <c r="EJ452" s="31">
        <f t="shared" si="195"/>
        <v>1.3487588109102054E-2</v>
      </c>
      <c r="EK452" s="31">
        <f t="shared" si="196"/>
        <v>1.1928810465470034E-2</v>
      </c>
      <c r="EL452" s="31">
        <f t="shared" si="197"/>
        <v>1.3906581740976646E-2</v>
      </c>
      <c r="EM452" s="31">
        <f t="shared" si="198"/>
        <v>1.6042617960426178E-2</v>
      </c>
      <c r="EN452" s="31">
        <f t="shared" si="199"/>
        <v>1.848421052631579E-2</v>
      </c>
      <c r="EO452" s="31">
        <f t="shared" si="200"/>
        <v>2.4104724646403852E-2</v>
      </c>
      <c r="EP452" s="31">
        <f t="shared" si="201"/>
        <v>4.0234163914740322E-2</v>
      </c>
      <c r="EQ452" s="31">
        <f t="shared" si="202"/>
        <v>4.0724808485562758E-2</v>
      </c>
      <c r="ER452" s="31">
        <f t="shared" si="203"/>
        <v>3.9355027851070069E-2</v>
      </c>
      <c r="ES452" s="31">
        <f t="shared" si="204"/>
        <v>3.528642047106717E-2</v>
      </c>
      <c r="ET452" s="31">
        <f t="shared" si="205"/>
        <v>3.6016331291921846E-2</v>
      </c>
      <c r="EU452" s="31">
        <f t="shared" si="206"/>
        <v>3.1816009557945044E-2</v>
      </c>
      <c r="EV452" s="31">
        <f t="shared" si="207"/>
        <v>3.1131563065781534E-2</v>
      </c>
      <c r="EW452" s="31">
        <f t="shared" si="208"/>
        <v>2.9083509195055774E-2</v>
      </c>
      <c r="EX452" s="31">
        <f t="shared" si="209"/>
        <v>3.2012158054711248E-2</v>
      </c>
      <c r="EY452" s="31">
        <f t="shared" si="210"/>
        <v>2.9107784431137724E-2</v>
      </c>
      <c r="EZ452" s="31">
        <f t="shared" si="211"/>
        <v>3.1922615476904621E-2</v>
      </c>
      <c r="FA452" s="31">
        <f t="shared" si="216"/>
        <v>3.1969879518072286E-2</v>
      </c>
      <c r="FB452" s="50">
        <f t="shared" si="217"/>
        <v>3.4658573596358121E-2</v>
      </c>
      <c r="FC452" s="50">
        <f t="shared" si="218"/>
        <v>3.1717568793468404E-2</v>
      </c>
      <c r="FD452" s="50">
        <f t="shared" si="219"/>
        <v>3.0420420420420421E-2</v>
      </c>
    </row>
    <row r="453" spans="1:160" ht="15" x14ac:dyDescent="0.2">
      <c r="A453" s="17" t="s">
        <v>15</v>
      </c>
      <c r="B453" s="19">
        <v>7258</v>
      </c>
      <c r="C453" s="19">
        <v>7235</v>
      </c>
      <c r="D453" s="19">
        <v>7259</v>
      </c>
      <c r="E453" s="19">
        <v>7242</v>
      </c>
      <c r="F453" s="19">
        <v>7063</v>
      </c>
      <c r="G453" s="19">
        <v>6959</v>
      </c>
      <c r="H453" s="19">
        <v>7189</v>
      </c>
      <c r="I453" s="19">
        <v>7813</v>
      </c>
      <c r="J453" s="19">
        <v>8366</v>
      </c>
      <c r="K453" s="19">
        <v>8578</v>
      </c>
      <c r="L453" s="19">
        <v>8800</v>
      </c>
      <c r="M453" s="19">
        <v>8616</v>
      </c>
      <c r="N453" s="19">
        <v>8361</v>
      </c>
      <c r="O453" s="19">
        <v>8360</v>
      </c>
      <c r="P453" s="19">
        <v>8528</v>
      </c>
      <c r="Q453" s="19">
        <v>8121</v>
      </c>
      <c r="R453" s="19">
        <v>7902</v>
      </c>
      <c r="S453" s="19">
        <v>7917</v>
      </c>
      <c r="T453" s="19">
        <v>8086</v>
      </c>
      <c r="U453" s="19">
        <v>8627</v>
      </c>
      <c r="V453" s="19">
        <v>9067</v>
      </c>
      <c r="W453" s="19">
        <v>9059</v>
      </c>
      <c r="X453" s="19">
        <v>8773</v>
      </c>
      <c r="Y453" s="19">
        <v>8567</v>
      </c>
      <c r="Z453" s="19">
        <v>8271</v>
      </c>
      <c r="AA453" s="19">
        <v>8285</v>
      </c>
      <c r="AB453" s="19">
        <v>8343</v>
      </c>
      <c r="AC453" s="19">
        <v>7871</v>
      </c>
      <c r="AD453" s="19">
        <v>7347</v>
      </c>
      <c r="AE453" s="19">
        <v>7055</v>
      </c>
      <c r="AF453" s="19">
        <v>6861</v>
      </c>
      <c r="AG453" s="19">
        <v>7423</v>
      </c>
      <c r="AH453" s="19">
        <v>7956</v>
      </c>
      <c r="AI453" s="19">
        <v>8069</v>
      </c>
      <c r="AJ453" s="19">
        <v>8053</v>
      </c>
      <c r="AK453" s="19">
        <v>8152</v>
      </c>
      <c r="AL453" s="19">
        <v>8256</v>
      </c>
      <c r="AM453" s="19">
        <v>8645</v>
      </c>
      <c r="AN453" s="19">
        <v>9327</v>
      </c>
      <c r="AO453" s="19">
        <v>9329</v>
      </c>
      <c r="AP453" s="19">
        <v>9426</v>
      </c>
      <c r="AQ453" s="19">
        <v>10486</v>
      </c>
      <c r="AR453" s="19">
        <v>11967</v>
      </c>
      <c r="AS453" s="19">
        <v>14093</v>
      </c>
      <c r="AT453" s="19">
        <v>16780</v>
      </c>
      <c r="AU453" s="19">
        <v>17729</v>
      </c>
      <c r="AV453" s="19">
        <v>18510</v>
      </c>
      <c r="AW453" s="19">
        <v>18775</v>
      </c>
      <c r="AX453" s="19">
        <v>18372</v>
      </c>
      <c r="AY453" s="19">
        <v>18408</v>
      </c>
      <c r="AZ453" s="19">
        <v>18472</v>
      </c>
      <c r="BA453" s="19">
        <v>18039</v>
      </c>
      <c r="BB453" s="19">
        <v>17427</v>
      </c>
      <c r="BC453" s="19">
        <v>16976</v>
      </c>
      <c r="BD453" s="19">
        <v>16737</v>
      </c>
      <c r="BE453" s="19">
        <v>17775</v>
      </c>
      <c r="BF453" s="19">
        <v>17537</v>
      </c>
      <c r="BG453" s="19">
        <v>17097</v>
      </c>
      <c r="BH453" s="19">
        <v>16463</v>
      </c>
      <c r="BI453" s="19">
        <v>15616</v>
      </c>
      <c r="BJ453" s="19">
        <v>14792</v>
      </c>
      <c r="BK453" s="19">
        <v>14638</v>
      </c>
      <c r="BL453" s="19">
        <v>14606</v>
      </c>
      <c r="BM453" s="19">
        <v>14216</v>
      </c>
      <c r="BN453" s="19">
        <v>13470</v>
      </c>
      <c r="BO453" s="19">
        <v>13127</v>
      </c>
      <c r="BP453" s="19">
        <v>13148</v>
      </c>
      <c r="BQ453" s="19">
        <v>14142</v>
      </c>
      <c r="BR453" s="19">
        <v>14730</v>
      </c>
      <c r="BS453" s="19">
        <v>14920</v>
      </c>
      <c r="BT453" s="19">
        <v>15070</v>
      </c>
      <c r="BU453" s="19">
        <v>14632</v>
      </c>
      <c r="BV453" s="19">
        <v>14565</v>
      </c>
      <c r="BW453" s="19">
        <v>14755</v>
      </c>
      <c r="BX453" s="19">
        <v>14848</v>
      </c>
      <c r="BY453" s="19">
        <v>14915</v>
      </c>
      <c r="BZ453" s="19">
        <v>14514</v>
      </c>
      <c r="CA453" s="19">
        <v>14278</v>
      </c>
      <c r="CB453" s="19">
        <v>14348</v>
      </c>
      <c r="CC453" s="19">
        <v>15569</v>
      </c>
      <c r="CD453" s="19">
        <v>16368</v>
      </c>
      <c r="CE453" s="19">
        <v>16575</v>
      </c>
      <c r="CF453" s="19">
        <v>16164</v>
      </c>
      <c r="CG453" s="19">
        <v>16038</v>
      </c>
      <c r="CH453" s="49">
        <v>15938</v>
      </c>
      <c r="CI453" s="49">
        <v>16251</v>
      </c>
      <c r="CJ453" s="49">
        <v>16041</v>
      </c>
      <c r="CK453" s="49">
        <v>15697</v>
      </c>
      <c r="CL453" s="49">
        <v>15258</v>
      </c>
      <c r="CM453" s="49">
        <v>14947</v>
      </c>
      <c r="CN453" s="49">
        <v>14886</v>
      </c>
      <c r="CV453" s="17" t="s">
        <v>15</v>
      </c>
      <c r="CW453" s="17" t="s">
        <v>15</v>
      </c>
      <c r="CX453" s="49">
        <v>344800</v>
      </c>
      <c r="CY453" s="49">
        <v>346800</v>
      </c>
      <c r="CZ453" s="49">
        <v>345200</v>
      </c>
      <c r="DA453" s="49">
        <v>352000</v>
      </c>
      <c r="DB453" s="49">
        <v>353300</v>
      </c>
      <c r="DC453" s="49">
        <v>354600</v>
      </c>
      <c r="DD453" s="49">
        <v>359500</v>
      </c>
      <c r="DE453" s="49">
        <v>360100</v>
      </c>
      <c r="DF453" s="49">
        <v>361000</v>
      </c>
      <c r="DG453" s="49">
        <v>356800</v>
      </c>
      <c r="DH453" s="49">
        <v>359600</v>
      </c>
      <c r="DI453" s="49">
        <v>357600</v>
      </c>
      <c r="DJ453" s="49">
        <v>358200</v>
      </c>
      <c r="DK453" s="49">
        <v>360700</v>
      </c>
      <c r="DL453" s="49">
        <v>358100</v>
      </c>
      <c r="DM453" s="49">
        <v>361100</v>
      </c>
      <c r="DN453" s="49">
        <v>357100</v>
      </c>
      <c r="DO453" s="49">
        <v>357700</v>
      </c>
      <c r="DP453" s="49">
        <v>358400</v>
      </c>
      <c r="DQ453" s="49">
        <v>354000</v>
      </c>
      <c r="DR453" s="49">
        <v>359100</v>
      </c>
      <c r="DS453" s="49">
        <v>359500</v>
      </c>
      <c r="DT453" s="49">
        <v>359300</v>
      </c>
      <c r="DU453" s="49">
        <v>360800</v>
      </c>
      <c r="DV453" s="49">
        <v>362300</v>
      </c>
      <c r="DW453" s="49">
        <v>358500</v>
      </c>
      <c r="DX453" s="49">
        <v>358600</v>
      </c>
      <c r="DY453" s="49"/>
      <c r="DZ453" s="49"/>
      <c r="EA453" s="49"/>
      <c r="EB453" s="49"/>
      <c r="EC453" s="19"/>
      <c r="ED453" s="31">
        <f t="shared" si="189"/>
        <v>2.4878190255220419E-2</v>
      </c>
      <c r="EE453" s="31">
        <f t="shared" si="190"/>
        <v>2.4108996539792388E-2</v>
      </c>
      <c r="EF453" s="31">
        <f t="shared" si="191"/>
        <v>2.3525492468134415E-2</v>
      </c>
      <c r="EG453" s="31">
        <f t="shared" si="192"/>
        <v>2.297159090909091E-2</v>
      </c>
      <c r="EH453" s="31">
        <f t="shared" si="193"/>
        <v>2.5641098216812905E-2</v>
      </c>
      <c r="EI453" s="31">
        <f t="shared" si="194"/>
        <v>2.3324873096446701E-2</v>
      </c>
      <c r="EJ453" s="31">
        <f t="shared" si="195"/>
        <v>2.1894297635605006E-2</v>
      </c>
      <c r="EK453" s="31">
        <f t="shared" si="196"/>
        <v>1.905304082199389E-2</v>
      </c>
      <c r="EL453" s="31">
        <f t="shared" si="197"/>
        <v>2.2351800554016619E-2</v>
      </c>
      <c r="EM453" s="31">
        <f t="shared" si="198"/>
        <v>2.3139013452914799E-2</v>
      </c>
      <c r="EN453" s="31">
        <f t="shared" si="199"/>
        <v>2.5942714126807563E-2</v>
      </c>
      <c r="EO453" s="31">
        <f t="shared" si="200"/>
        <v>3.3464765100671139E-2</v>
      </c>
      <c r="EP453" s="31">
        <f t="shared" si="201"/>
        <v>4.9494695700725851E-2</v>
      </c>
      <c r="EQ453" s="31">
        <f t="shared" si="202"/>
        <v>5.093429442750208E-2</v>
      </c>
      <c r="ER453" s="31">
        <f t="shared" si="203"/>
        <v>5.0374197151633625E-2</v>
      </c>
      <c r="ES453" s="31">
        <f t="shared" si="204"/>
        <v>4.6350041539739685E-2</v>
      </c>
      <c r="ET453" s="31">
        <f t="shared" si="205"/>
        <v>4.7877345281433774E-2</v>
      </c>
      <c r="EU453" s="31">
        <f t="shared" si="206"/>
        <v>4.1353089180877829E-2</v>
      </c>
      <c r="EV453" s="31">
        <f t="shared" si="207"/>
        <v>3.9665178571428573E-2</v>
      </c>
      <c r="EW453" s="31">
        <f t="shared" si="208"/>
        <v>3.7141242937853106E-2</v>
      </c>
      <c r="EX453" s="31">
        <f t="shared" si="209"/>
        <v>4.1548315232525758E-2</v>
      </c>
      <c r="EY453" s="31">
        <f t="shared" si="210"/>
        <v>4.0514603616133515E-2</v>
      </c>
      <c r="EZ453" s="31">
        <f t="shared" si="211"/>
        <v>4.1511271917617588E-2</v>
      </c>
      <c r="FA453" s="31">
        <f t="shared" si="216"/>
        <v>3.9767184035476716E-2</v>
      </c>
      <c r="FB453" s="50">
        <f t="shared" si="217"/>
        <v>4.5749378967706318E-2</v>
      </c>
      <c r="FC453" s="50">
        <f t="shared" si="218"/>
        <v>4.4457461645746162E-2</v>
      </c>
      <c r="FD453" s="50">
        <f t="shared" si="219"/>
        <v>4.3773006134969324E-2</v>
      </c>
    </row>
    <row r="454" spans="1:160" ht="15" x14ac:dyDescent="0.2">
      <c r="A454" s="17" t="s">
        <v>54</v>
      </c>
      <c r="B454" s="19">
        <v>3482</v>
      </c>
      <c r="C454" s="19">
        <v>3557</v>
      </c>
      <c r="D454" s="19">
        <v>3314</v>
      </c>
      <c r="E454" s="19">
        <v>3357</v>
      </c>
      <c r="F454" s="19">
        <v>3171</v>
      </c>
      <c r="G454" s="19">
        <v>3215</v>
      </c>
      <c r="H454" s="19">
        <v>3282</v>
      </c>
      <c r="I454" s="19">
        <v>3509</v>
      </c>
      <c r="J454" s="19">
        <v>3745</v>
      </c>
      <c r="K454" s="19">
        <v>4101</v>
      </c>
      <c r="L454" s="19">
        <v>3701</v>
      </c>
      <c r="M454" s="19">
        <v>3593</v>
      </c>
      <c r="N454" s="19">
        <v>3513</v>
      </c>
      <c r="O454" s="19">
        <v>3475</v>
      </c>
      <c r="P454" s="19">
        <v>3435</v>
      </c>
      <c r="Q454" s="19">
        <v>3554</v>
      </c>
      <c r="R454" s="19">
        <v>3429</v>
      </c>
      <c r="S454" s="19">
        <v>3406</v>
      </c>
      <c r="T454" s="19">
        <v>3311</v>
      </c>
      <c r="U454" s="19">
        <v>3479</v>
      </c>
      <c r="V454" s="19">
        <v>3497</v>
      </c>
      <c r="W454" s="19">
        <v>3408</v>
      </c>
      <c r="X454" s="19">
        <v>3260</v>
      </c>
      <c r="Y454" s="19">
        <v>3103</v>
      </c>
      <c r="Z454" s="19">
        <v>3020</v>
      </c>
      <c r="AA454" s="19">
        <v>3048</v>
      </c>
      <c r="AB454" s="19">
        <v>3026</v>
      </c>
      <c r="AC454" s="19">
        <v>2894</v>
      </c>
      <c r="AD454" s="19">
        <v>2801</v>
      </c>
      <c r="AE454" s="19">
        <v>2656</v>
      </c>
      <c r="AF454" s="19">
        <v>2544</v>
      </c>
      <c r="AG454" s="19">
        <v>2741</v>
      </c>
      <c r="AH454" s="19">
        <v>2795</v>
      </c>
      <c r="AI454" s="19">
        <v>2793</v>
      </c>
      <c r="AJ454" s="19">
        <v>2781</v>
      </c>
      <c r="AK454" s="19">
        <v>2790</v>
      </c>
      <c r="AL454" s="19">
        <v>2864</v>
      </c>
      <c r="AM454" s="19">
        <v>3041</v>
      </c>
      <c r="AN454" s="19">
        <v>3353</v>
      </c>
      <c r="AO454" s="19">
        <v>3430</v>
      </c>
      <c r="AP454" s="19">
        <v>3557</v>
      </c>
      <c r="AQ454" s="19">
        <v>4060</v>
      </c>
      <c r="AR454" s="19">
        <v>4509</v>
      </c>
      <c r="AS454" s="19">
        <v>5457</v>
      </c>
      <c r="AT454" s="19">
        <v>6493</v>
      </c>
      <c r="AU454" s="19">
        <v>6853</v>
      </c>
      <c r="AV454" s="19">
        <v>7184</v>
      </c>
      <c r="AW454" s="19">
        <v>7293</v>
      </c>
      <c r="AX454" s="19">
        <v>7155</v>
      </c>
      <c r="AY454" s="19">
        <v>7250</v>
      </c>
      <c r="AZ454" s="19">
        <v>7329</v>
      </c>
      <c r="BA454" s="19">
        <v>7390</v>
      </c>
      <c r="BB454" s="19">
        <v>7132</v>
      </c>
      <c r="BC454" s="19">
        <v>6892</v>
      </c>
      <c r="BD454" s="19">
        <v>6539</v>
      </c>
      <c r="BE454" s="19">
        <v>7246</v>
      </c>
      <c r="BF454" s="19">
        <v>7010</v>
      </c>
      <c r="BG454" s="19">
        <v>6943</v>
      </c>
      <c r="BH454" s="19">
        <v>6954</v>
      </c>
      <c r="BI454" s="19">
        <v>6259</v>
      </c>
      <c r="BJ454" s="19">
        <v>5917</v>
      </c>
      <c r="BK454" s="19">
        <v>5935</v>
      </c>
      <c r="BL454" s="19">
        <v>6005</v>
      </c>
      <c r="BM454" s="19">
        <v>5896</v>
      </c>
      <c r="BN454" s="19">
        <v>5738</v>
      </c>
      <c r="BO454" s="19">
        <v>5663</v>
      </c>
      <c r="BP454" s="19">
        <v>5646</v>
      </c>
      <c r="BQ454" s="19">
        <v>6054</v>
      </c>
      <c r="BR454" s="19">
        <v>6311</v>
      </c>
      <c r="BS454" s="19">
        <v>6265</v>
      </c>
      <c r="BT454" s="19">
        <v>6149</v>
      </c>
      <c r="BU454" s="19">
        <v>5976</v>
      </c>
      <c r="BV454" s="19">
        <v>6008</v>
      </c>
      <c r="BW454" s="19">
        <v>6225</v>
      </c>
      <c r="BX454" s="19">
        <v>6331</v>
      </c>
      <c r="BY454" s="19">
        <v>6336</v>
      </c>
      <c r="BZ454" s="19">
        <v>6150</v>
      </c>
      <c r="CA454" s="19">
        <v>6055</v>
      </c>
      <c r="CB454" s="19">
        <v>6017</v>
      </c>
      <c r="CC454" s="19">
        <v>6361</v>
      </c>
      <c r="CD454" s="19">
        <v>6687</v>
      </c>
      <c r="CE454" s="19">
        <v>6631</v>
      </c>
      <c r="CF454" s="19">
        <v>6361</v>
      </c>
      <c r="CG454" s="19">
        <v>6186</v>
      </c>
      <c r="CH454" s="49">
        <v>6118</v>
      </c>
      <c r="CI454" s="49">
        <v>6112</v>
      </c>
      <c r="CJ454" s="49">
        <v>6202</v>
      </c>
      <c r="CK454" s="49">
        <v>6138</v>
      </c>
      <c r="CL454" s="49">
        <v>6107</v>
      </c>
      <c r="CM454" s="49">
        <v>6050</v>
      </c>
      <c r="CN454" s="49">
        <v>6008</v>
      </c>
      <c r="CV454" s="17" t="s">
        <v>54</v>
      </c>
      <c r="CW454" s="17" t="s">
        <v>54</v>
      </c>
      <c r="CX454" s="49">
        <v>251400</v>
      </c>
      <c r="CY454" s="49">
        <v>251600</v>
      </c>
      <c r="CZ454" s="49">
        <v>255200</v>
      </c>
      <c r="DA454" s="49">
        <v>250400</v>
      </c>
      <c r="DB454" s="49">
        <v>249400</v>
      </c>
      <c r="DC454" s="49">
        <v>250100</v>
      </c>
      <c r="DD454" s="49">
        <v>243300</v>
      </c>
      <c r="DE454" s="49">
        <v>243900</v>
      </c>
      <c r="DF454" s="49">
        <v>249300</v>
      </c>
      <c r="DG454" s="49">
        <v>248900</v>
      </c>
      <c r="DH454" s="49">
        <v>245600</v>
      </c>
      <c r="DI454" s="49">
        <v>250800</v>
      </c>
      <c r="DJ454" s="49">
        <v>250600</v>
      </c>
      <c r="DK454" s="49">
        <v>251100</v>
      </c>
      <c r="DL454" s="49">
        <v>252100</v>
      </c>
      <c r="DM454" s="49">
        <v>250700</v>
      </c>
      <c r="DN454" s="49">
        <v>250200</v>
      </c>
      <c r="DO454" s="49">
        <v>247600</v>
      </c>
      <c r="DP454" s="49">
        <v>250300</v>
      </c>
      <c r="DQ454" s="49">
        <v>248000</v>
      </c>
      <c r="DR454" s="49">
        <v>249000</v>
      </c>
      <c r="DS454" s="49">
        <v>252200</v>
      </c>
      <c r="DT454" s="49">
        <v>247000</v>
      </c>
      <c r="DU454" s="49">
        <v>249600</v>
      </c>
      <c r="DV454" s="49">
        <v>250000</v>
      </c>
      <c r="DW454" s="49">
        <v>247200</v>
      </c>
      <c r="DX454" s="49">
        <v>250000</v>
      </c>
      <c r="DY454" s="49"/>
      <c r="DZ454" s="49"/>
      <c r="EA454" s="49"/>
      <c r="EB454" s="49"/>
      <c r="EC454" s="19"/>
      <c r="ED454" s="31">
        <f t="shared" si="189"/>
        <v>1.6312649164677805E-2</v>
      </c>
      <c r="EE454" s="31">
        <f t="shared" si="190"/>
        <v>1.3962639109697934E-2</v>
      </c>
      <c r="EF454" s="31">
        <f t="shared" si="191"/>
        <v>1.3926332288401254E-2</v>
      </c>
      <c r="EG454" s="31">
        <f t="shared" si="192"/>
        <v>1.3222843450479234E-2</v>
      </c>
      <c r="EH454" s="31">
        <f t="shared" si="193"/>
        <v>1.3664795509222134E-2</v>
      </c>
      <c r="EI454" s="31">
        <f t="shared" si="194"/>
        <v>1.207516993202719E-2</v>
      </c>
      <c r="EJ454" s="31">
        <f t="shared" si="195"/>
        <v>1.1894780106863954E-2</v>
      </c>
      <c r="EK454" s="31">
        <f t="shared" si="196"/>
        <v>1.043050430504305E-2</v>
      </c>
      <c r="EL454" s="31">
        <f t="shared" si="197"/>
        <v>1.1203369434416365E-2</v>
      </c>
      <c r="EM454" s="31">
        <f t="shared" si="198"/>
        <v>1.15066291683407E-2</v>
      </c>
      <c r="EN454" s="31">
        <f t="shared" si="199"/>
        <v>1.3965798045602607E-2</v>
      </c>
      <c r="EO454" s="31">
        <f t="shared" si="200"/>
        <v>1.7978468899521531E-2</v>
      </c>
      <c r="EP454" s="31">
        <f t="shared" si="201"/>
        <v>2.7346368715083801E-2</v>
      </c>
      <c r="EQ454" s="31">
        <f t="shared" si="202"/>
        <v>2.849462365591398E-2</v>
      </c>
      <c r="ER454" s="31">
        <f t="shared" si="203"/>
        <v>2.9313764379214596E-2</v>
      </c>
      <c r="ES454" s="31">
        <f t="shared" si="204"/>
        <v>2.6082967690466693E-2</v>
      </c>
      <c r="ET454" s="31">
        <f t="shared" si="205"/>
        <v>2.7749800159872103E-2</v>
      </c>
      <c r="EU454" s="31">
        <f t="shared" si="206"/>
        <v>2.3897415185783522E-2</v>
      </c>
      <c r="EV454" s="31">
        <f t="shared" si="207"/>
        <v>2.3555733120255693E-2</v>
      </c>
      <c r="EW454" s="31">
        <f t="shared" si="208"/>
        <v>2.2766129032258064E-2</v>
      </c>
      <c r="EX454" s="31">
        <f t="shared" si="209"/>
        <v>2.5160642570281125E-2</v>
      </c>
      <c r="EY454" s="31">
        <f t="shared" si="210"/>
        <v>2.3822363203806502E-2</v>
      </c>
      <c r="EZ454" s="31">
        <f t="shared" si="211"/>
        <v>2.5651821862348177E-2</v>
      </c>
      <c r="FA454" s="31">
        <f t="shared" si="216"/>
        <v>2.4106570512820513E-2</v>
      </c>
      <c r="FB454" s="50">
        <f t="shared" si="217"/>
        <v>2.6523999999999999E-2</v>
      </c>
      <c r="FC454" s="50">
        <f t="shared" si="218"/>
        <v>2.4749190938511328E-2</v>
      </c>
      <c r="FD454" s="50">
        <f t="shared" si="219"/>
        <v>2.4552000000000001E-2</v>
      </c>
    </row>
    <row r="455" spans="1:160" x14ac:dyDescent="0.2">
      <c r="A455" s="13" t="s">
        <v>515</v>
      </c>
      <c r="B455" s="35">
        <f>SUM(B416:B454)</f>
        <v>752224</v>
      </c>
      <c r="C455" s="35">
        <f t="shared" ref="C455:BN455" si="220">SUM(C416:C454)</f>
        <v>761201</v>
      </c>
      <c r="D455" s="35">
        <f t="shared" si="220"/>
        <v>769130</v>
      </c>
      <c r="E455" s="35">
        <f t="shared" si="220"/>
        <v>766815</v>
      </c>
      <c r="F455" s="35">
        <f t="shared" si="220"/>
        <v>762699</v>
      </c>
      <c r="G455" s="35">
        <f t="shared" si="220"/>
        <v>772528</v>
      </c>
      <c r="H455" s="35">
        <f t="shared" si="220"/>
        <v>789996</v>
      </c>
      <c r="I455" s="35">
        <f t="shared" si="220"/>
        <v>842764</v>
      </c>
      <c r="J455" s="35">
        <f t="shared" si="220"/>
        <v>870338</v>
      </c>
      <c r="K455" s="35">
        <f t="shared" si="220"/>
        <v>875827</v>
      </c>
      <c r="L455" s="35">
        <f t="shared" si="220"/>
        <v>871602</v>
      </c>
      <c r="M455" s="35">
        <f t="shared" si="220"/>
        <v>858488</v>
      </c>
      <c r="N455" s="35">
        <f t="shared" si="220"/>
        <v>846891</v>
      </c>
      <c r="O455" s="35">
        <f t="shared" si="220"/>
        <v>851564</v>
      </c>
      <c r="P455" s="35">
        <f t="shared" si="220"/>
        <v>847942</v>
      </c>
      <c r="Q455" s="35">
        <f t="shared" si="220"/>
        <v>850332</v>
      </c>
      <c r="R455" s="35">
        <f t="shared" si="220"/>
        <v>833787</v>
      </c>
      <c r="S455" s="35">
        <f t="shared" si="220"/>
        <v>824048</v>
      </c>
      <c r="T455" s="35">
        <f t="shared" si="220"/>
        <v>825885</v>
      </c>
      <c r="U455" s="35">
        <f t="shared" si="220"/>
        <v>860536</v>
      </c>
      <c r="V455" s="35">
        <f t="shared" si="220"/>
        <v>869051</v>
      </c>
      <c r="W455" s="35">
        <f t="shared" si="220"/>
        <v>853363</v>
      </c>
      <c r="X455" s="35">
        <f t="shared" si="220"/>
        <v>820821</v>
      </c>
      <c r="Y455" s="35">
        <f t="shared" si="220"/>
        <v>795821</v>
      </c>
      <c r="Z455" s="35">
        <f t="shared" si="220"/>
        <v>765568</v>
      </c>
      <c r="AA455" s="35">
        <f t="shared" si="220"/>
        <v>762528</v>
      </c>
      <c r="AB455" s="35">
        <f t="shared" si="220"/>
        <v>763979</v>
      </c>
      <c r="AC455" s="35">
        <f t="shared" si="220"/>
        <v>740826</v>
      </c>
      <c r="AD455" s="35">
        <f t="shared" si="220"/>
        <v>716994</v>
      </c>
      <c r="AE455" s="35">
        <f t="shared" si="220"/>
        <v>701499</v>
      </c>
      <c r="AF455" s="35">
        <f t="shared" si="220"/>
        <v>704310</v>
      </c>
      <c r="AG455" s="35">
        <f t="shared" si="220"/>
        <v>738349</v>
      </c>
      <c r="AH455" s="35">
        <f t="shared" si="220"/>
        <v>754512</v>
      </c>
      <c r="AI455" s="35">
        <f t="shared" si="220"/>
        <v>749059</v>
      </c>
      <c r="AJ455" s="35">
        <f t="shared" si="220"/>
        <v>743640</v>
      </c>
      <c r="AK455" s="35">
        <f t="shared" si="220"/>
        <v>742132</v>
      </c>
      <c r="AL455" s="35">
        <f t="shared" si="220"/>
        <v>744156</v>
      </c>
      <c r="AM455" s="35">
        <f t="shared" si="220"/>
        <v>774227</v>
      </c>
      <c r="AN455" s="35">
        <f t="shared" si="220"/>
        <v>821473</v>
      </c>
      <c r="AO455" s="35">
        <f t="shared" si="220"/>
        <v>843285</v>
      </c>
      <c r="AP455" s="35">
        <f t="shared" si="220"/>
        <v>866890</v>
      </c>
      <c r="AQ455" s="35">
        <f t="shared" si="220"/>
        <v>943774</v>
      </c>
      <c r="AR455" s="35">
        <f t="shared" si="220"/>
        <v>1033434</v>
      </c>
      <c r="AS455" s="35">
        <f t="shared" si="220"/>
        <v>1150430</v>
      </c>
      <c r="AT455" s="35">
        <f t="shared" si="220"/>
        <v>1316708</v>
      </c>
      <c r="AU455" s="35">
        <f t="shared" si="220"/>
        <v>1376564</v>
      </c>
      <c r="AV455" s="35">
        <f t="shared" si="220"/>
        <v>1410693</v>
      </c>
      <c r="AW455" s="35">
        <f t="shared" si="220"/>
        <v>1417477</v>
      </c>
      <c r="AX455" s="35">
        <f t="shared" si="220"/>
        <v>1402800</v>
      </c>
      <c r="AY455" s="35">
        <f t="shared" si="220"/>
        <v>1415164</v>
      </c>
      <c r="AZ455" s="35">
        <f t="shared" si="220"/>
        <v>1440206</v>
      </c>
      <c r="BA455" s="35">
        <f t="shared" si="220"/>
        <v>1433796</v>
      </c>
      <c r="BB455" s="35">
        <f t="shared" si="220"/>
        <v>1425568</v>
      </c>
      <c r="BC455" s="35">
        <f t="shared" si="220"/>
        <v>1410184</v>
      </c>
      <c r="BD455" s="35">
        <f t="shared" si="220"/>
        <v>1404858</v>
      </c>
      <c r="BE455" s="35">
        <f t="shared" si="220"/>
        <v>1478689</v>
      </c>
      <c r="BF455" s="35">
        <f t="shared" si="220"/>
        <v>1478214</v>
      </c>
      <c r="BG455" s="35">
        <f t="shared" si="220"/>
        <v>1438227</v>
      </c>
      <c r="BH455" s="35">
        <f t="shared" si="220"/>
        <v>1396102</v>
      </c>
      <c r="BI455" s="35">
        <f t="shared" si="220"/>
        <v>1334283</v>
      </c>
      <c r="BJ455" s="35">
        <f t="shared" si="220"/>
        <v>1276335</v>
      </c>
      <c r="BK455" s="35">
        <f t="shared" si="220"/>
        <v>1266851</v>
      </c>
      <c r="BL455" s="35">
        <f t="shared" si="220"/>
        <v>1277824</v>
      </c>
      <c r="BM455" s="35">
        <f t="shared" si="220"/>
        <v>1270231</v>
      </c>
      <c r="BN455" s="35">
        <f t="shared" si="220"/>
        <v>1248223</v>
      </c>
      <c r="BO455" s="35">
        <f t="shared" ref="BO455:CN455" si="221">SUM(BO416:BO454)</f>
        <v>1242297</v>
      </c>
      <c r="BP455" s="35">
        <f t="shared" si="221"/>
        <v>1249415</v>
      </c>
      <c r="BQ455" s="35">
        <f t="shared" si="221"/>
        <v>1316689</v>
      </c>
      <c r="BR455" s="35">
        <f t="shared" si="221"/>
        <v>1348317</v>
      </c>
      <c r="BS455" s="35">
        <f t="shared" si="221"/>
        <v>1340739</v>
      </c>
      <c r="BT455" s="35">
        <f t="shared" si="221"/>
        <v>1339746</v>
      </c>
      <c r="BU455" s="35">
        <f t="shared" si="221"/>
        <v>1325956</v>
      </c>
      <c r="BV455" s="35">
        <f t="shared" si="221"/>
        <v>1312941</v>
      </c>
      <c r="BW455" s="35">
        <f t="shared" si="221"/>
        <v>1352844</v>
      </c>
      <c r="BX455" s="35">
        <f t="shared" si="221"/>
        <v>1384925</v>
      </c>
      <c r="BY455" s="35">
        <f t="shared" si="221"/>
        <v>1396181</v>
      </c>
      <c r="BZ455" s="35">
        <f t="shared" si="221"/>
        <v>1383024</v>
      </c>
      <c r="CA455" s="35">
        <f t="shared" si="221"/>
        <v>1379116</v>
      </c>
      <c r="CB455" s="35">
        <f t="shared" si="221"/>
        <v>1389099</v>
      </c>
      <c r="CC455" s="35">
        <f t="shared" si="221"/>
        <v>1457153</v>
      </c>
      <c r="CD455" s="35">
        <f t="shared" si="221"/>
        <v>1490696</v>
      </c>
      <c r="CE455" s="35">
        <f t="shared" si="221"/>
        <v>1473586</v>
      </c>
      <c r="CF455" s="35">
        <f t="shared" si="221"/>
        <v>1429080</v>
      </c>
      <c r="CG455" s="35">
        <f t="shared" si="221"/>
        <v>1406371</v>
      </c>
      <c r="CH455" s="35">
        <f t="shared" si="221"/>
        <v>1377998</v>
      </c>
      <c r="CI455" s="35">
        <f t="shared" si="221"/>
        <v>1380540</v>
      </c>
      <c r="CJ455" s="35">
        <f t="shared" si="221"/>
        <v>1374863</v>
      </c>
      <c r="CK455" s="35">
        <f t="shared" si="221"/>
        <v>1367350</v>
      </c>
      <c r="CL455" s="35">
        <f t="shared" si="221"/>
        <v>1362564</v>
      </c>
      <c r="CM455" s="35">
        <f t="shared" si="221"/>
        <v>1350621</v>
      </c>
      <c r="CN455" s="35">
        <f t="shared" si="221"/>
        <v>1338763</v>
      </c>
      <c r="CW455" s="17" t="s">
        <v>524</v>
      </c>
      <c r="CX455" s="26">
        <v>27169100</v>
      </c>
      <c r="CY455" s="26">
        <v>27263700</v>
      </c>
      <c r="CZ455" s="26">
        <v>27332600</v>
      </c>
      <c r="DA455" s="26">
        <v>27446000</v>
      </c>
      <c r="DB455" s="26">
        <v>27507800</v>
      </c>
      <c r="DC455" s="26">
        <v>27566700</v>
      </c>
      <c r="DD455" s="26">
        <v>27573400</v>
      </c>
      <c r="DE455" s="26">
        <v>27609500</v>
      </c>
      <c r="DF455" s="26">
        <v>27696700</v>
      </c>
      <c r="DG455" s="26">
        <v>27742700</v>
      </c>
      <c r="DH455" s="26">
        <v>27811800</v>
      </c>
      <c r="DI455" s="26">
        <v>27851900</v>
      </c>
      <c r="DJ455" s="26">
        <v>27918500</v>
      </c>
      <c r="DK455" s="26">
        <v>27958500</v>
      </c>
      <c r="DL455" s="26">
        <v>27963600</v>
      </c>
      <c r="DM455" s="26">
        <v>27971500</v>
      </c>
      <c r="DN455" s="26">
        <v>27927100</v>
      </c>
      <c r="DO455" s="26">
        <v>27930800</v>
      </c>
      <c r="DP455" s="26">
        <v>27951400</v>
      </c>
      <c r="DQ455" s="26">
        <v>27947900</v>
      </c>
      <c r="DR455" s="26">
        <v>27960700</v>
      </c>
      <c r="DS455" s="26">
        <v>27992900</v>
      </c>
      <c r="DT455" s="26">
        <v>28004700</v>
      </c>
      <c r="DU455" s="26">
        <v>28092200</v>
      </c>
      <c r="DV455" s="26">
        <v>28175400</v>
      </c>
      <c r="DW455" s="26">
        <v>28223100</v>
      </c>
      <c r="DX455" s="26">
        <v>28323700</v>
      </c>
      <c r="DY455" s="35"/>
      <c r="DZ455" s="35"/>
      <c r="EA455" s="35"/>
      <c r="EB455" s="35"/>
      <c r="EC455" s="35"/>
      <c r="ED455" s="31">
        <f t="shared" si="189"/>
        <v>3.2236143265695218E-2</v>
      </c>
      <c r="EE455" s="31">
        <f t="shared" si="190"/>
        <v>3.1062951837058067E-2</v>
      </c>
      <c r="EF455" s="31">
        <f t="shared" si="191"/>
        <v>3.1110541990150956E-2</v>
      </c>
      <c r="EG455" s="31">
        <f t="shared" si="192"/>
        <v>3.0091270130437952E-2</v>
      </c>
      <c r="EH455" s="31">
        <f t="shared" si="193"/>
        <v>3.1022582685638254E-2</v>
      </c>
      <c r="EI455" s="31">
        <f t="shared" si="194"/>
        <v>2.7771477906314502E-2</v>
      </c>
      <c r="EJ455" s="31">
        <f t="shared" si="195"/>
        <v>2.6867415697737675E-2</v>
      </c>
      <c r="EK455" s="31">
        <f t="shared" si="196"/>
        <v>2.5509697748963219E-2</v>
      </c>
      <c r="EL455" s="31">
        <f t="shared" si="197"/>
        <v>2.7045063130264616E-2</v>
      </c>
      <c r="EM455" s="31">
        <f t="shared" si="198"/>
        <v>2.6823488701532294E-2</v>
      </c>
      <c r="EN455" s="31">
        <f t="shared" si="199"/>
        <v>3.0321122688930599E-2</v>
      </c>
      <c r="EO455" s="31">
        <f t="shared" si="200"/>
        <v>3.710461404787465E-2</v>
      </c>
      <c r="EP455" s="31">
        <f t="shared" si="201"/>
        <v>4.930651718394613E-2</v>
      </c>
      <c r="EQ455" s="31">
        <f t="shared" si="202"/>
        <v>5.0174365577552442E-2</v>
      </c>
      <c r="ER455" s="31">
        <f t="shared" si="203"/>
        <v>5.127365575247822E-2</v>
      </c>
      <c r="ES455" s="31">
        <f t="shared" si="204"/>
        <v>5.0224621489730621E-2</v>
      </c>
      <c r="ET455" s="31">
        <f t="shared" si="205"/>
        <v>5.1499332189880079E-2</v>
      </c>
      <c r="EU455" s="31">
        <f t="shared" si="206"/>
        <v>4.5696328067939336E-2</v>
      </c>
      <c r="EV455" s="31">
        <f t="shared" si="207"/>
        <v>4.5444271127743151E-2</v>
      </c>
      <c r="EW455" s="31">
        <f t="shared" si="208"/>
        <v>4.4705147792857426E-2</v>
      </c>
      <c r="EX455" s="31">
        <f t="shared" si="209"/>
        <v>4.7950838140676022E-2</v>
      </c>
      <c r="EY455" s="31">
        <f t="shared" si="210"/>
        <v>4.6902643170232454E-2</v>
      </c>
      <c r="EZ455" s="31">
        <f t="shared" si="211"/>
        <v>4.9855238584951812E-2</v>
      </c>
      <c r="FA455" s="31">
        <f t="shared" si="216"/>
        <v>4.9447853852670851E-2</v>
      </c>
      <c r="FB455" s="50">
        <f t="shared" si="217"/>
        <v>5.2300446488780995E-2</v>
      </c>
      <c r="FC455" s="50">
        <f t="shared" si="218"/>
        <v>4.8825182208899802E-2</v>
      </c>
      <c r="FD455" s="50">
        <f t="shared" si="219"/>
        <v>4.8275825545391317E-2</v>
      </c>
    </row>
    <row r="464" spans="1:160" x14ac:dyDescent="0.2">
      <c r="CW464" s="30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</row>
    <row r="465" spans="101:133" x14ac:dyDescent="0.2"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</row>
    <row r="466" spans="101:133" x14ac:dyDescent="0.2">
      <c r="CW466" s="17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</row>
    <row r="467" spans="101:133" x14ac:dyDescent="0.2">
      <c r="CW467" s="17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</row>
    <row r="468" spans="101:133" x14ac:dyDescent="0.2">
      <c r="CW468" s="17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</row>
    <row r="469" spans="101:133" x14ac:dyDescent="0.2">
      <c r="CW469" s="17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</row>
    <row r="470" spans="101:133" x14ac:dyDescent="0.2">
      <c r="CW470" s="17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</row>
    <row r="472" spans="101:133" x14ac:dyDescent="0.2">
      <c r="CW472" s="17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</row>
    <row r="473" spans="101:133" x14ac:dyDescent="0.2">
      <c r="CW473" s="17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</row>
    <row r="474" spans="101:133" x14ac:dyDescent="0.2">
      <c r="CW474" s="17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</row>
    <row r="475" spans="101:133" x14ac:dyDescent="0.2">
      <c r="CW475" s="17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</row>
    <row r="476" spans="101:133" x14ac:dyDescent="0.2">
      <c r="CW476" s="17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</row>
    <row r="477" spans="101:133" x14ac:dyDescent="0.2">
      <c r="CW477" s="17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</row>
    <row r="479" spans="101:133" x14ac:dyDescent="0.2">
      <c r="CW479" s="17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</row>
    <row r="480" spans="101:133" x14ac:dyDescent="0.2">
      <c r="CW480" s="17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</row>
    <row r="481" spans="101:133" x14ac:dyDescent="0.2">
      <c r="CW481" s="17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</row>
    <row r="482" spans="101:133" x14ac:dyDescent="0.2">
      <c r="CW482" s="17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</row>
    <row r="483" spans="101:133" x14ac:dyDescent="0.2">
      <c r="CW483" s="17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</row>
    <row r="484" spans="101:133" x14ac:dyDescent="0.2">
      <c r="CW484" s="17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</row>
    <row r="485" spans="101:133" x14ac:dyDescent="0.2">
      <c r="CW485" s="17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</row>
    <row r="487" spans="101:133" x14ac:dyDescent="0.2">
      <c r="CW487" s="17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</row>
    <row r="488" spans="101:133" x14ac:dyDescent="0.2">
      <c r="CW488" s="17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</row>
    <row r="489" spans="101:133" x14ac:dyDescent="0.2">
      <c r="CW489" s="17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</row>
    <row r="490" spans="101:133" x14ac:dyDescent="0.2">
      <c r="CW490" s="17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</row>
    <row r="491" spans="101:133" x14ac:dyDescent="0.2">
      <c r="CW491" s="17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</row>
    <row r="492" spans="101:133" x14ac:dyDescent="0.2">
      <c r="CW492" s="17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</row>
    <row r="493" spans="101:133" x14ac:dyDescent="0.2">
      <c r="CW493" s="17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</row>
    <row r="494" spans="101:133" x14ac:dyDescent="0.2">
      <c r="CW494" s="17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</row>
    <row r="495" spans="101:133" x14ac:dyDescent="0.2">
      <c r="CW495" s="17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</row>
    <row r="497" spans="101:133" x14ac:dyDescent="0.2">
      <c r="CW497" s="17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</row>
    <row r="500" spans="101:133" x14ac:dyDescent="0.2">
      <c r="CW500" s="17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</row>
    <row r="502" spans="101:133" x14ac:dyDescent="0.2">
      <c r="CW502" s="17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</row>
    <row r="504" spans="101:133" x14ac:dyDescent="0.2">
      <c r="CW504" s="17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</row>
    <row r="505" spans="101:133" x14ac:dyDescent="0.2">
      <c r="CW505" s="17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</row>
    <row r="621" spans="1:1" x14ac:dyDescent="0.2">
      <c r="A621" s="33"/>
    </row>
  </sheetData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54"/>
  <sheetViews>
    <sheetView workbookViewId="0">
      <pane xSplit="2" ySplit="1" topLeftCell="U391" activePane="bottomRight" state="frozen"/>
      <selection pane="topRight" activeCell="C1" sqref="C1"/>
      <selection pane="bottomLeft" activeCell="A2" sqref="A2"/>
      <selection pane="bottomRight" activeCell="H422" sqref="H422:AH424"/>
    </sheetView>
  </sheetViews>
  <sheetFormatPr defaultColWidth="8.85546875" defaultRowHeight="15" x14ac:dyDescent="0.25"/>
  <cols>
    <col min="1" max="1" width="7.85546875" bestFit="1" customWidth="1"/>
    <col min="2" max="2" width="33.42578125" bestFit="1" customWidth="1"/>
    <col min="3" max="3" width="28.85546875" bestFit="1" customWidth="1"/>
    <col min="4" max="4" width="42.140625" bestFit="1" customWidth="1"/>
    <col min="5" max="6" width="42.140625" customWidth="1"/>
    <col min="7" max="7" width="14.28515625" bestFit="1" customWidth="1"/>
    <col min="8" max="8" width="18.140625" bestFit="1" customWidth="1"/>
    <col min="9" max="9" width="16.85546875" bestFit="1" customWidth="1"/>
    <col min="10" max="10" width="22.85546875" bestFit="1" customWidth="1"/>
    <col min="11" max="11" width="22.140625" bestFit="1" customWidth="1"/>
    <col min="12" max="12" width="18.28515625" bestFit="1" customWidth="1"/>
    <col min="13" max="13" width="16.85546875" bestFit="1" customWidth="1"/>
    <col min="14" max="14" width="22.85546875" bestFit="1" customWidth="1"/>
    <col min="15" max="15" width="22.140625" bestFit="1" customWidth="1"/>
    <col min="16" max="16" width="18.28515625" bestFit="1" customWidth="1"/>
    <col min="17" max="17" width="16.85546875" bestFit="1" customWidth="1"/>
    <col min="18" max="18" width="22.85546875" bestFit="1" customWidth="1"/>
    <col min="19" max="19" width="12.85546875" customWidth="1"/>
    <col min="20" max="20" width="13.28515625" bestFit="1" customWidth="1"/>
    <col min="21" max="21" width="14.28515625" bestFit="1" customWidth="1"/>
    <col min="22" max="22" width="12.42578125" bestFit="1" customWidth="1"/>
    <col min="23" max="23" width="11.140625" bestFit="1" customWidth="1"/>
    <col min="24" max="24" width="11" bestFit="1" customWidth="1"/>
    <col min="31" max="34" width="10.140625" bestFit="1" customWidth="1"/>
  </cols>
  <sheetData>
    <row r="1" spans="1:34" x14ac:dyDescent="0.25">
      <c r="A1" t="s">
        <v>9</v>
      </c>
      <c r="B1" t="s">
        <v>58</v>
      </c>
      <c r="H1" s="29">
        <v>38777</v>
      </c>
      <c r="I1" s="29">
        <v>38869</v>
      </c>
      <c r="J1" s="29">
        <v>38961</v>
      </c>
      <c r="K1" s="29">
        <v>39052</v>
      </c>
      <c r="L1" s="29">
        <v>39142</v>
      </c>
      <c r="M1" s="29">
        <v>39234</v>
      </c>
      <c r="N1" s="29">
        <v>39326</v>
      </c>
      <c r="O1" s="29">
        <v>39417</v>
      </c>
      <c r="P1" s="29">
        <v>39508</v>
      </c>
      <c r="Q1" s="29">
        <v>39600</v>
      </c>
      <c r="R1" s="29">
        <v>39692</v>
      </c>
      <c r="S1" s="29">
        <v>39783</v>
      </c>
      <c r="T1" s="36">
        <v>39873</v>
      </c>
      <c r="U1" s="36">
        <v>39965</v>
      </c>
      <c r="V1" s="36">
        <v>40057</v>
      </c>
      <c r="W1" s="36">
        <v>40148</v>
      </c>
      <c r="X1" s="36">
        <v>40238</v>
      </c>
      <c r="Y1" s="37">
        <v>40330</v>
      </c>
      <c r="Z1" s="37">
        <v>40422</v>
      </c>
      <c r="AA1" s="37">
        <v>40513</v>
      </c>
      <c r="AB1" s="37">
        <v>40603</v>
      </c>
      <c r="AC1" s="37">
        <v>40695</v>
      </c>
      <c r="AD1" s="37">
        <v>40787</v>
      </c>
      <c r="AE1" s="51">
        <v>40878</v>
      </c>
      <c r="AF1" s="51">
        <v>40969</v>
      </c>
      <c r="AG1" s="51">
        <v>41061</v>
      </c>
      <c r="AH1" s="51">
        <v>41153</v>
      </c>
    </row>
    <row r="2" spans="1:34" x14ac:dyDescent="0.25">
      <c r="D2" t="s">
        <v>3</v>
      </c>
      <c r="G2" t="s">
        <v>4</v>
      </c>
    </row>
    <row r="3" spans="1:34" x14ac:dyDescent="0.25">
      <c r="A3" s="1" t="s">
        <v>0</v>
      </c>
      <c r="B3" s="17" t="s">
        <v>61</v>
      </c>
      <c r="C3" s="42" t="s">
        <v>517</v>
      </c>
      <c r="D3" t="s">
        <v>0</v>
      </c>
      <c r="E3" s="45" t="s">
        <v>61</v>
      </c>
      <c r="F3" s="45" t="s">
        <v>26</v>
      </c>
      <c r="H3" s="23">
        <f>VLOOKUP($B3,Data!$A$8:$GA$500,134,FALSE)</f>
        <v>1.9635761589403975E-2</v>
      </c>
      <c r="I3" s="23">
        <f>VLOOKUP($B3,Data!$A$8:$GA$500,135,FALSE)</f>
        <v>1.9081967213114753E-2</v>
      </c>
      <c r="J3" s="23">
        <f>VLOOKUP($B3,Data!$A$8:$GA$500,136,FALSE)</f>
        <v>1.8052805280528054E-2</v>
      </c>
      <c r="K3" s="23">
        <f>VLOOKUP($B3,Data!$A$8:$GA$500,137,FALSE)</f>
        <v>1.6331168831168832E-2</v>
      </c>
      <c r="L3" s="23">
        <f>VLOOKUP($B3,Data!$A$8:$GA$500,138,FALSE)</f>
        <v>1.7084639498432603E-2</v>
      </c>
      <c r="M3" s="23">
        <f>VLOOKUP($B3,Data!$A$8:$GA$500,139,FALSE)</f>
        <v>1.483974358974359E-2</v>
      </c>
      <c r="N3" s="23">
        <f>VLOOKUP($B3,Data!$A$8:$GA$500,140,FALSE)</f>
        <v>1.3918495297805642E-2</v>
      </c>
      <c r="O3" s="23">
        <f>VLOOKUP($B3,Data!$A$8:$GA$500,141,FALSE)</f>
        <v>1.4487179487179487E-2</v>
      </c>
      <c r="P3" s="23">
        <f>VLOOKUP($B3,Data!$A$8:$GA$500,142,FALSE)</f>
        <v>1.5936507936507936E-2</v>
      </c>
      <c r="Q3" s="23">
        <f>VLOOKUP($B3,Data!$A$8:$GA$500,143,FALSE)</f>
        <v>1.584126984126984E-2</v>
      </c>
      <c r="R3" s="23">
        <f>VLOOKUP($B3,Data!$A$8:$GA$500,144,FALSE)</f>
        <v>2.0891719745222932E-2</v>
      </c>
      <c r="S3" s="23">
        <f>VLOOKUP($B3,Data!$A$8:$GA$500,145,FALSE)</f>
        <v>2.6560509554140126E-2</v>
      </c>
      <c r="T3" s="23">
        <f>VLOOKUP($B3,Data!$A$8:$GA$500,146,FALSE)</f>
        <v>3.961165048543689E-2</v>
      </c>
      <c r="U3" s="23">
        <f>VLOOKUP($B3,Data!$A$8:$GA$500,147,FALSE)</f>
        <v>3.7242424242424244E-2</v>
      </c>
      <c r="V3" s="23">
        <f>VLOOKUP($B3,Data!$A$8:$GA$500,148,FALSE)</f>
        <v>3.8777429467084637E-2</v>
      </c>
      <c r="W3" s="23">
        <f>VLOOKUP($B3,Data!$A$8:$GA$500,149,FALSE)</f>
        <v>3.9329073482428117E-2</v>
      </c>
      <c r="X3" s="23">
        <f>VLOOKUP($B3,Data!$A$8:$GA$500,150,FALSE)</f>
        <v>3.9099678456591638E-2</v>
      </c>
      <c r="Y3" s="23">
        <f>VLOOKUP($B3,Data!$A$8:$GA$500,151,FALSE)</f>
        <v>3.4584717607973423E-2</v>
      </c>
      <c r="Z3" s="23">
        <f>VLOOKUP($B3,Data!$A$8:$GA$500,152,FALSE)</f>
        <v>3.4318936877076413E-2</v>
      </c>
      <c r="AA3" s="23">
        <f>VLOOKUP($B3,Data!$A$8:$GA$500,153,FALSE)</f>
        <v>3.1750841750841752E-2</v>
      </c>
      <c r="AB3" s="23">
        <f>VLOOKUP($B3,Data!$A$8:$GA$500,154,FALSE)</f>
        <v>3.3879598662207355E-2</v>
      </c>
      <c r="AC3" s="23">
        <f>VLOOKUP($B3,Data!$A$8:$GA$500,155,FALSE)</f>
        <v>3.3629893238434162E-2</v>
      </c>
      <c r="AD3" s="23">
        <f>VLOOKUP($B3,Data!$A$8:$GA$500,156,FALSE)</f>
        <v>3.5103448275862072E-2</v>
      </c>
      <c r="AE3" s="52">
        <f>VLOOKUP($B3,Data!$A$8:$GA$500,157,FALSE)</f>
        <v>3.412162162162162E-2</v>
      </c>
      <c r="AF3" s="52">
        <f>VLOOKUP($B3,Data!$A$8:$GA$500,158,FALSE)</f>
        <v>3.5503355704697988E-2</v>
      </c>
      <c r="AG3" s="52">
        <f>VLOOKUP($B3,Data!$A$8:$GA$500,159,FALSE)</f>
        <v>2.9184290030211481E-2</v>
      </c>
      <c r="AH3" s="52">
        <f>VLOOKUP($B3,Data!$A$8:$GA$500,160,FALSE)</f>
        <v>2.9811912225705329E-2</v>
      </c>
    </row>
    <row r="4" spans="1:34" x14ac:dyDescent="0.25">
      <c r="A4" s="1" t="s">
        <v>0</v>
      </c>
      <c r="B4" s="17" t="s">
        <v>62</v>
      </c>
      <c r="C4" s="42" t="s">
        <v>516</v>
      </c>
      <c r="D4" t="s">
        <v>0</v>
      </c>
      <c r="E4" s="45" t="s">
        <v>62</v>
      </c>
      <c r="F4" s="45" t="s">
        <v>13</v>
      </c>
      <c r="H4" s="23">
        <f>VLOOKUP($B4,Data!$A$8:$GA$500,134,FALSE)</f>
        <v>3.093607305936073E-2</v>
      </c>
      <c r="I4" s="23">
        <f>VLOOKUP($B4,Data!$A$8:$GA$500,135,FALSE)</f>
        <v>2.7795823665893272E-2</v>
      </c>
      <c r="J4" s="23">
        <f>VLOOKUP($B4,Data!$A$8:$GA$500,136,FALSE)</f>
        <v>2.7107061503416855E-2</v>
      </c>
      <c r="K4" s="23">
        <f>VLOOKUP($B4,Data!$A$8:$GA$500,137,FALSE)</f>
        <v>2.6734693877551022E-2</v>
      </c>
      <c r="L4" s="23">
        <f>VLOOKUP($B4,Data!$A$8:$GA$500,138,FALSE)</f>
        <v>2.7760180995475114E-2</v>
      </c>
      <c r="M4" s="23">
        <f>VLOOKUP($B4,Data!$A$8:$GA$500,139,FALSE)</f>
        <v>2.2697368421052633E-2</v>
      </c>
      <c r="N4" s="23">
        <f>VLOOKUP($B4,Data!$A$8:$GA$500,140,FALSE)</f>
        <v>2.1577825159914712E-2</v>
      </c>
      <c r="O4" s="23">
        <f>VLOOKUP($B4,Data!$A$8:$GA$500,141,FALSE)</f>
        <v>2.0511727078891259E-2</v>
      </c>
      <c r="P4" s="23">
        <f>VLOOKUP($B4,Data!$A$8:$GA$500,142,FALSE)</f>
        <v>2.24E-2</v>
      </c>
      <c r="Q4" s="23">
        <f>VLOOKUP($B4,Data!$A$8:$GA$500,143,FALSE)</f>
        <v>2.3171806167400881E-2</v>
      </c>
      <c r="R4" s="23">
        <f>VLOOKUP($B4,Data!$A$8:$GA$500,144,FALSE)</f>
        <v>2.5877192982456141E-2</v>
      </c>
      <c r="S4" s="23">
        <f>VLOOKUP($B4,Data!$A$8:$GA$500,145,FALSE)</f>
        <v>3.1696035242290747E-2</v>
      </c>
      <c r="T4" s="23">
        <f>VLOOKUP($B4,Data!$A$8:$GA$500,146,FALSE)</f>
        <v>3.7982456140350875E-2</v>
      </c>
      <c r="U4" s="23">
        <f>VLOOKUP($B4,Data!$A$8:$GA$500,147,FALSE)</f>
        <v>3.5655913978494623E-2</v>
      </c>
      <c r="V4" s="23">
        <f>VLOOKUP($B4,Data!$A$8:$GA$500,148,FALSE)</f>
        <v>3.8463251670378618E-2</v>
      </c>
      <c r="W4" s="23">
        <f>VLOOKUP($B4,Data!$A$8:$GA$500,149,FALSE)</f>
        <v>4.0202702702702701E-2</v>
      </c>
      <c r="X4" s="23">
        <f>VLOOKUP($B4,Data!$A$8:$GA$500,150,FALSE)</f>
        <v>4.1331828442437921E-2</v>
      </c>
      <c r="Y4" s="23">
        <f>VLOOKUP($B4,Data!$A$8:$GA$500,151,FALSE)</f>
        <v>3.6628440366972478E-2</v>
      </c>
      <c r="Z4" s="23">
        <f>VLOOKUP($B4,Data!$A$8:$GA$500,152,FALSE)</f>
        <v>3.6909492273730686E-2</v>
      </c>
      <c r="AA4" s="23">
        <f>VLOOKUP($B4,Data!$A$8:$GA$500,153,FALSE)</f>
        <v>3.6969696969696972E-2</v>
      </c>
      <c r="AB4" s="23">
        <f>VLOOKUP($B4,Data!$A$8:$GA$500,154,FALSE)</f>
        <v>4.2171052631578949E-2</v>
      </c>
      <c r="AC4" s="23">
        <f>VLOOKUP($B4,Data!$A$8:$GA$500,155,FALSE)</f>
        <v>3.8270042194092829E-2</v>
      </c>
      <c r="AD4" s="23">
        <f>VLOOKUP($B4,Data!$A$8:$GA$500,156,FALSE)</f>
        <v>4.2751091703056771E-2</v>
      </c>
      <c r="AE4" s="52">
        <f>VLOOKUP($B4,Data!$A$8:$GA$500,157,FALSE)</f>
        <v>4.4096109839816933E-2</v>
      </c>
      <c r="AF4" s="52">
        <f>VLOOKUP($B4,Data!$A$8:$GA$500,158,FALSE)</f>
        <v>4.7511210762331842E-2</v>
      </c>
      <c r="AG4" s="52">
        <f>VLOOKUP($B4,Data!$A$8:$GA$500,159,FALSE)</f>
        <v>4.1169977924944812E-2</v>
      </c>
      <c r="AH4" s="52">
        <f>VLOOKUP($B4,Data!$A$8:$GA$500,160,FALSE)</f>
        <v>4.4417040358744393E-2</v>
      </c>
    </row>
    <row r="5" spans="1:34" x14ac:dyDescent="0.25">
      <c r="A5" s="1" t="s">
        <v>0</v>
      </c>
      <c r="B5" s="17" t="s">
        <v>63</v>
      </c>
      <c r="C5" s="42" t="s">
        <v>517</v>
      </c>
      <c r="D5" t="s">
        <v>0</v>
      </c>
      <c r="E5" s="45" t="s">
        <v>63</v>
      </c>
      <c r="F5" s="45" t="s">
        <v>506</v>
      </c>
      <c r="H5" s="23">
        <f>VLOOKUP($B5,Data!$A$8:$GA$500,134,FALSE)</f>
        <v>2.4308681672025722E-2</v>
      </c>
      <c r="I5" s="23">
        <f>VLOOKUP($B5,Data!$A$8:$GA$500,135,FALSE)</f>
        <v>2.2135922330097087E-2</v>
      </c>
      <c r="J5" s="23">
        <f>VLOOKUP($B5,Data!$A$8:$GA$500,136,FALSE)</f>
        <v>2.396747967479675E-2</v>
      </c>
      <c r="K5" s="23">
        <f>VLOOKUP($B5,Data!$A$8:$GA$500,137,FALSE)</f>
        <v>2.2352941176470589E-2</v>
      </c>
      <c r="L5" s="23">
        <f>VLOOKUP($B5,Data!$A$8:$GA$500,138,FALSE)</f>
        <v>2.5097087378640776E-2</v>
      </c>
      <c r="M5" s="23">
        <f>VLOOKUP($B5,Data!$A$8:$GA$500,139,FALSE)</f>
        <v>2.0558292282430213E-2</v>
      </c>
      <c r="N5" s="23">
        <f>VLOOKUP($B5,Data!$A$8:$GA$500,140,FALSE)</f>
        <v>1.9259868421052633E-2</v>
      </c>
      <c r="O5" s="23">
        <f>VLOOKUP($B5,Data!$A$8:$GA$500,141,FALSE)</f>
        <v>1.8382099827882959E-2</v>
      </c>
      <c r="P5" s="23">
        <f>VLOOKUP($B5,Data!$A$8:$GA$500,142,FALSE)</f>
        <v>2.0199667221297835E-2</v>
      </c>
      <c r="Q5" s="23">
        <f>VLOOKUP($B5,Data!$A$8:$GA$500,143,FALSE)</f>
        <v>2.0920634920634919E-2</v>
      </c>
      <c r="R5" s="23">
        <f>VLOOKUP($B5,Data!$A$8:$GA$500,144,FALSE)</f>
        <v>2.4432176656151421E-2</v>
      </c>
      <c r="S5" s="23">
        <f>VLOOKUP($B5,Data!$A$8:$GA$500,145,FALSE)</f>
        <v>3.2204724409448819E-2</v>
      </c>
      <c r="T5" s="23">
        <f>VLOOKUP($B5,Data!$A$8:$GA$500,146,FALSE)</f>
        <v>4.4185303514376995E-2</v>
      </c>
      <c r="U5" s="23">
        <f>VLOOKUP($B5,Data!$A$8:$GA$500,147,FALSE)</f>
        <v>4.2681388012618296E-2</v>
      </c>
      <c r="V5" s="23">
        <f>VLOOKUP($B5,Data!$A$8:$GA$500,148,FALSE)</f>
        <v>4.1520376175548587E-2</v>
      </c>
      <c r="W5" s="23">
        <f>VLOOKUP($B5,Data!$A$8:$GA$500,149,FALSE)</f>
        <v>4.3338632750397454E-2</v>
      </c>
      <c r="X5" s="23">
        <f>VLOOKUP($B5,Data!$A$8:$GA$500,150,FALSE)</f>
        <v>4.7121951219512195E-2</v>
      </c>
      <c r="Y5" s="23">
        <f>VLOOKUP($B5,Data!$A$8:$GA$500,151,FALSE)</f>
        <v>4.1943048576214406E-2</v>
      </c>
      <c r="Z5" s="23">
        <f>VLOOKUP($B5,Data!$A$8:$GA$500,152,FALSE)</f>
        <v>4.1406518010291597E-2</v>
      </c>
      <c r="AA5" s="23">
        <f>VLOOKUP($B5,Data!$A$8:$GA$500,153,FALSE)</f>
        <v>3.8507462686567163E-2</v>
      </c>
      <c r="AB5" s="23">
        <f>VLOOKUP($B5,Data!$A$8:$GA$500,154,FALSE)</f>
        <v>4.2691029900332224E-2</v>
      </c>
      <c r="AC5" s="23">
        <f>VLOOKUP($B5,Data!$A$8:$GA$500,155,FALSE)</f>
        <v>4.4338983050847457E-2</v>
      </c>
      <c r="AD5" s="23">
        <f>VLOOKUP($B5,Data!$A$8:$GA$500,156,FALSE)</f>
        <v>4.4402079722703637E-2</v>
      </c>
      <c r="AE5" s="52">
        <f>VLOOKUP($B5,Data!$A$8:$GA$500,157,FALSE)</f>
        <v>4.3894557823129253E-2</v>
      </c>
      <c r="AF5" s="52">
        <f>VLOOKUP($B5,Data!$A$8:$GA$500,158,FALSE)</f>
        <v>4.5617792421746295E-2</v>
      </c>
      <c r="AG5" s="52">
        <f>VLOOKUP($B5,Data!$A$8:$GA$500,159,FALSE)</f>
        <v>3.8757861635220124E-2</v>
      </c>
      <c r="AH5" s="52">
        <f>VLOOKUP($B5,Data!$A$8:$GA$500,160,FALSE)</f>
        <v>3.6953748006379586E-2</v>
      </c>
    </row>
    <row r="6" spans="1:34" x14ac:dyDescent="0.25">
      <c r="A6" s="1" t="s">
        <v>0</v>
      </c>
      <c r="B6" s="17" t="s">
        <v>67</v>
      </c>
      <c r="C6" s="42" t="s">
        <v>517</v>
      </c>
      <c r="D6" t="s">
        <v>0</v>
      </c>
      <c r="E6" s="45" t="s">
        <v>67</v>
      </c>
      <c r="F6" s="45" t="s">
        <v>26</v>
      </c>
      <c r="H6" s="23">
        <f>VLOOKUP($B6,Data!$A$8:$GA$500,134,FALSE)</f>
        <v>2.4710884353741497E-2</v>
      </c>
      <c r="I6" s="23">
        <f>VLOOKUP($B6,Data!$A$8:$GA$500,135,FALSE)</f>
        <v>2.1475953565505804E-2</v>
      </c>
      <c r="J6" s="23">
        <f>VLOOKUP($B6,Data!$A$8:$GA$500,136,FALSE)</f>
        <v>1.9076433121019108E-2</v>
      </c>
      <c r="K6" s="23">
        <f>VLOOKUP($B6,Data!$A$8:$GA$500,137,FALSE)</f>
        <v>2.0139751552795029E-2</v>
      </c>
      <c r="L6" s="23">
        <f>VLOOKUP($B6,Data!$A$8:$GA$500,138,FALSE)</f>
        <v>2.0993883792048931E-2</v>
      </c>
      <c r="M6" s="23">
        <f>VLOOKUP($B6,Data!$A$8:$GA$500,139,FALSE)</f>
        <v>1.5943952802359881E-2</v>
      </c>
      <c r="N6" s="23">
        <f>VLOOKUP($B6,Data!$A$8:$GA$500,140,FALSE)</f>
        <v>1.5058997050147493E-2</v>
      </c>
      <c r="O6" s="23">
        <f>VLOOKUP($B6,Data!$A$8:$GA$500,141,FALSE)</f>
        <v>1.5843971631205673E-2</v>
      </c>
      <c r="P6" s="23">
        <f>VLOOKUP($B6,Data!$A$8:$GA$500,142,FALSE)</f>
        <v>1.6744827586206896E-2</v>
      </c>
      <c r="Q6" s="23">
        <f>VLOOKUP($B6,Data!$A$8:$GA$500,143,FALSE)</f>
        <v>1.6609929078014184E-2</v>
      </c>
      <c r="R6" s="23">
        <f>VLOOKUP($B6,Data!$A$8:$GA$500,144,FALSE)</f>
        <v>2.1228323699421965E-2</v>
      </c>
      <c r="S6" s="23">
        <f>VLOOKUP($B6,Data!$A$8:$GA$500,145,FALSE)</f>
        <v>2.8933717579250721E-2</v>
      </c>
      <c r="T6" s="23">
        <f>VLOOKUP($B6,Data!$A$8:$GA$500,146,FALSE)</f>
        <v>3.9417758369723437E-2</v>
      </c>
      <c r="U6" s="23">
        <f>VLOOKUP($B6,Data!$A$8:$GA$500,147,FALSE)</f>
        <v>3.8729689807976364E-2</v>
      </c>
      <c r="V6" s="23">
        <f>VLOOKUP($B6,Data!$A$8:$GA$500,148,FALSE)</f>
        <v>3.9415292353823086E-2</v>
      </c>
      <c r="W6" s="23">
        <f>VLOOKUP($B6,Data!$A$8:$GA$500,149,FALSE)</f>
        <v>4.1656441717791412E-2</v>
      </c>
      <c r="X6" s="23">
        <f>VLOOKUP($B6,Data!$A$8:$GA$500,150,FALSE)</f>
        <v>4.0617469879518073E-2</v>
      </c>
      <c r="Y6" s="23">
        <f>VLOOKUP($B6,Data!$A$8:$GA$500,151,FALSE)</f>
        <v>3.2217261904761901E-2</v>
      </c>
      <c r="Z6" s="23">
        <f>VLOOKUP($B6,Data!$A$8:$GA$500,152,FALSE)</f>
        <v>3.1161387631975866E-2</v>
      </c>
      <c r="AA6" s="23">
        <f>VLOOKUP($B6,Data!$A$8:$GA$500,153,FALSE)</f>
        <v>3.2744807121661723E-2</v>
      </c>
      <c r="AB6" s="23">
        <f>VLOOKUP($B6,Data!$A$8:$GA$500,154,FALSE)</f>
        <v>3.5943113772455092E-2</v>
      </c>
      <c r="AC6" s="23">
        <f>VLOOKUP($B6,Data!$A$8:$GA$500,155,FALSE)</f>
        <v>3.2567164179104477E-2</v>
      </c>
      <c r="AD6" s="23">
        <f>VLOOKUP($B6,Data!$A$8:$GA$500,156,FALSE)</f>
        <v>3.6743827160493826E-2</v>
      </c>
      <c r="AE6" s="52">
        <f>VLOOKUP($B6,Data!$A$8:$GA$500,157,FALSE)</f>
        <v>3.6238670694864049E-2</v>
      </c>
      <c r="AF6" s="52">
        <f>VLOOKUP($B6,Data!$A$8:$GA$500,158,FALSE)</f>
        <v>3.7828054298642534E-2</v>
      </c>
      <c r="AG6" s="52">
        <f>VLOOKUP($B6,Data!$A$8:$GA$500,159,FALSE)</f>
        <v>3.2826747720364743E-2</v>
      </c>
      <c r="AH6" s="52">
        <f>VLOOKUP($B6,Data!$A$8:$GA$500,160,FALSE)</f>
        <v>3.2638483965014578E-2</v>
      </c>
    </row>
    <row r="7" spans="1:34" x14ac:dyDescent="0.25">
      <c r="A7" s="1" t="s">
        <v>0</v>
      </c>
      <c r="B7" s="17" t="s">
        <v>68</v>
      </c>
      <c r="C7" s="42" t="s">
        <v>517</v>
      </c>
      <c r="D7" t="s">
        <v>0</v>
      </c>
      <c r="E7" s="45" t="s">
        <v>68</v>
      </c>
      <c r="F7" s="45" t="s">
        <v>506</v>
      </c>
      <c r="H7" s="23">
        <f>VLOOKUP($B7,Data!$A$8:$GA$500,134,FALSE)</f>
        <v>3.1103202846975091E-2</v>
      </c>
      <c r="I7" s="23">
        <f>VLOOKUP($B7,Data!$A$8:$GA$500,135,FALSE)</f>
        <v>3.0479573712255771E-2</v>
      </c>
      <c r="J7" s="23">
        <f>VLOOKUP($B7,Data!$A$8:$GA$500,136,FALSE)</f>
        <v>3.0479573712255771E-2</v>
      </c>
      <c r="K7" s="23">
        <f>VLOOKUP($B7,Data!$A$8:$GA$500,137,FALSE)</f>
        <v>2.8399311531841654E-2</v>
      </c>
      <c r="L7" s="23">
        <f>VLOOKUP($B7,Data!$A$8:$GA$500,138,FALSE)</f>
        <v>3.3444055944055945E-2</v>
      </c>
      <c r="M7" s="23">
        <f>VLOOKUP($B7,Data!$A$8:$GA$500,139,FALSE)</f>
        <v>2.7544169611307422E-2</v>
      </c>
      <c r="N7" s="23">
        <f>VLOOKUP($B7,Data!$A$8:$GA$500,140,FALSE)</f>
        <v>2.5802469135802468E-2</v>
      </c>
      <c r="O7" s="23">
        <f>VLOOKUP($B7,Data!$A$8:$GA$500,141,FALSE)</f>
        <v>2.4739676840215441E-2</v>
      </c>
      <c r="P7" s="23">
        <f>VLOOKUP($B7,Data!$A$8:$GA$500,142,FALSE)</f>
        <v>2.6936936936936936E-2</v>
      </c>
      <c r="Q7" s="23">
        <f>VLOOKUP($B7,Data!$A$8:$GA$500,143,FALSE)</f>
        <v>2.7594936708860759E-2</v>
      </c>
      <c r="R7" s="23">
        <f>VLOOKUP($B7,Data!$A$8:$GA$500,144,FALSE)</f>
        <v>3.1524822695035461E-2</v>
      </c>
      <c r="S7" s="23">
        <f>VLOOKUP($B7,Data!$A$8:$GA$500,145,FALSE)</f>
        <v>4.0725663716814159E-2</v>
      </c>
      <c r="T7" s="23">
        <f>VLOOKUP($B7,Data!$A$8:$GA$500,146,FALSE)</f>
        <v>5.4955908289241621E-2</v>
      </c>
      <c r="U7" s="23">
        <f>VLOOKUP($B7,Data!$A$8:$GA$500,147,FALSE)</f>
        <v>5.6193895870736088E-2</v>
      </c>
      <c r="V7" s="23">
        <f>VLOOKUP($B7,Data!$A$8:$GA$500,148,FALSE)</f>
        <v>6.1155303030303032E-2</v>
      </c>
      <c r="W7" s="23">
        <f>VLOOKUP($B7,Data!$A$8:$GA$500,149,FALSE)</f>
        <v>5.804744525547445E-2</v>
      </c>
      <c r="X7" s="23">
        <f>VLOOKUP($B7,Data!$A$8:$GA$500,150,FALSE)</f>
        <v>5.8017699115044251E-2</v>
      </c>
      <c r="Y7" s="23">
        <f>VLOOKUP($B7,Data!$A$8:$GA$500,151,FALSE)</f>
        <v>5.11443661971831E-2</v>
      </c>
      <c r="Z7" s="23">
        <f>VLOOKUP($B7,Data!$A$8:$GA$500,152,FALSE)</f>
        <v>4.7539823008849555E-2</v>
      </c>
      <c r="AA7" s="23">
        <f>VLOOKUP($B7,Data!$A$8:$GA$500,153,FALSE)</f>
        <v>5.023508137432188E-2</v>
      </c>
      <c r="AB7" s="23">
        <f>VLOOKUP($B7,Data!$A$8:$GA$500,154,FALSE)</f>
        <v>5.5374771480804386E-2</v>
      </c>
      <c r="AC7" s="23">
        <f>VLOOKUP($B7,Data!$A$8:$GA$500,155,FALSE)</f>
        <v>5.5902527075812274E-2</v>
      </c>
      <c r="AD7" s="23">
        <f>VLOOKUP($B7,Data!$A$8:$GA$500,156,FALSE)</f>
        <v>5.443478260869565E-2</v>
      </c>
      <c r="AE7" s="52">
        <f>VLOOKUP($B7,Data!$A$8:$GA$500,157,FALSE)</f>
        <v>5.7460035523978686E-2</v>
      </c>
      <c r="AF7" s="52">
        <f>VLOOKUP($B7,Data!$A$8:$GA$500,158,FALSE)</f>
        <v>6.370705244122965E-2</v>
      </c>
      <c r="AG7" s="52">
        <f>VLOOKUP($B7,Data!$A$8:$GA$500,159,FALSE)</f>
        <v>5.8395061728395065E-2</v>
      </c>
      <c r="AH7" s="52">
        <f>VLOOKUP($B7,Data!$A$8:$GA$500,160,FALSE)</f>
        <v>5.5521367521367521E-2</v>
      </c>
    </row>
    <row r="8" spans="1:34" x14ac:dyDescent="0.25">
      <c r="A8" s="1" t="s">
        <v>0</v>
      </c>
      <c r="B8" s="17" t="s">
        <v>69</v>
      </c>
      <c r="C8" s="42" t="s">
        <v>517</v>
      </c>
      <c r="D8" t="s">
        <v>0</v>
      </c>
      <c r="E8" s="45" t="s">
        <v>69</v>
      </c>
      <c r="F8" s="45" t="s">
        <v>35</v>
      </c>
      <c r="H8" s="23">
        <f>VLOOKUP($B8,Data!$A$8:$GA$500,134,FALSE)</f>
        <v>1.9749552772808588E-2</v>
      </c>
      <c r="I8" s="23">
        <f>VLOOKUP($B8,Data!$A$8:$GA$500,135,FALSE)</f>
        <v>1.871657754010695E-2</v>
      </c>
      <c r="J8" s="23">
        <f>VLOOKUP($B8,Data!$A$8:$GA$500,136,FALSE)</f>
        <v>1.679144385026738E-2</v>
      </c>
      <c r="K8" s="23">
        <f>VLOOKUP($B8,Data!$A$8:$GA$500,137,FALSE)</f>
        <v>1.7392086330935252E-2</v>
      </c>
      <c r="L8" s="23">
        <f>VLOOKUP($B8,Data!$A$8:$GA$500,138,FALSE)</f>
        <v>1.9105545617173526E-2</v>
      </c>
      <c r="M8" s="23">
        <f>VLOOKUP($B8,Data!$A$8:$GA$500,139,FALSE)</f>
        <v>1.7214285714285713E-2</v>
      </c>
      <c r="N8" s="23">
        <f>VLOOKUP($B8,Data!$A$8:$GA$500,140,FALSE)</f>
        <v>1.383304940374787E-2</v>
      </c>
      <c r="O8" s="23">
        <f>VLOOKUP($B8,Data!$A$8:$GA$500,141,FALSE)</f>
        <v>1.2993311036789298E-2</v>
      </c>
      <c r="P8" s="23">
        <f>VLOOKUP($B8,Data!$A$8:$GA$500,142,FALSE)</f>
        <v>1.3427152317880794E-2</v>
      </c>
      <c r="Q8" s="23">
        <f>VLOOKUP($B8,Data!$A$8:$GA$500,143,FALSE)</f>
        <v>1.3513513513513514E-2</v>
      </c>
      <c r="R8" s="23">
        <f>VLOOKUP($B8,Data!$A$8:$GA$500,144,FALSE)</f>
        <v>1.6407284768211919E-2</v>
      </c>
      <c r="S8" s="23">
        <f>VLOOKUP($B8,Data!$A$8:$GA$500,145,FALSE)</f>
        <v>2.2254237288135595E-2</v>
      </c>
      <c r="T8" s="23">
        <f>VLOOKUP($B8,Data!$A$8:$GA$500,146,FALSE)</f>
        <v>3.4640980735551663E-2</v>
      </c>
      <c r="U8" s="23">
        <f>VLOOKUP($B8,Data!$A$8:$GA$500,147,FALSE)</f>
        <v>3.2739965095986041E-2</v>
      </c>
      <c r="V8" s="23">
        <f>VLOOKUP($B8,Data!$A$8:$GA$500,148,FALSE)</f>
        <v>3.605026929982047E-2</v>
      </c>
      <c r="W8" s="23">
        <f>VLOOKUP($B8,Data!$A$8:$GA$500,149,FALSE)</f>
        <v>3.4466192170818505E-2</v>
      </c>
      <c r="X8" s="23">
        <f>VLOOKUP($B8,Data!$A$8:$GA$500,150,FALSE)</f>
        <v>3.6309314586994726E-2</v>
      </c>
      <c r="Y8" s="23">
        <f>VLOOKUP($B8,Data!$A$8:$GA$500,151,FALSE)</f>
        <v>3.0138408304498269E-2</v>
      </c>
      <c r="Z8" s="23">
        <f>VLOOKUP($B8,Data!$A$8:$GA$500,152,FALSE)</f>
        <v>2.9552495697074011E-2</v>
      </c>
      <c r="AA8" s="23">
        <f>VLOOKUP($B8,Data!$A$8:$GA$500,153,FALSE)</f>
        <v>3.1099476439790576E-2</v>
      </c>
      <c r="AB8" s="23">
        <f>VLOOKUP($B8,Data!$A$8:$GA$500,154,FALSE)</f>
        <v>3.3736654804270461E-2</v>
      </c>
      <c r="AC8" s="23">
        <f>VLOOKUP($B8,Data!$A$8:$GA$500,155,FALSE)</f>
        <v>3.2247787610619472E-2</v>
      </c>
      <c r="AD8" s="23">
        <f>VLOOKUP($B8,Data!$A$8:$GA$500,156,FALSE)</f>
        <v>3.4264972776769508E-2</v>
      </c>
      <c r="AE8" s="52">
        <f>VLOOKUP($B8,Data!$A$8:$GA$500,157,FALSE)</f>
        <v>3.601489757914339E-2</v>
      </c>
      <c r="AF8" s="52">
        <f>VLOOKUP($B8,Data!$A$8:$GA$500,158,FALSE)</f>
        <v>3.7892857142857145E-2</v>
      </c>
      <c r="AG8" s="52">
        <f>VLOOKUP($B8,Data!$A$8:$GA$500,159,FALSE)</f>
        <v>3.6402214022140222E-2</v>
      </c>
      <c r="AH8" s="52">
        <f>VLOOKUP($B8,Data!$A$8:$GA$500,160,FALSE)</f>
        <v>3.563071297989031E-2</v>
      </c>
    </row>
    <row r="9" spans="1:34" x14ac:dyDescent="0.25">
      <c r="A9" s="1" t="s">
        <v>0</v>
      </c>
      <c r="B9" s="17" t="s">
        <v>70</v>
      </c>
      <c r="C9" s="42" t="s">
        <v>517</v>
      </c>
      <c r="D9" t="s">
        <v>0</v>
      </c>
      <c r="E9" s="45" t="s">
        <v>70</v>
      </c>
      <c r="F9" s="45" t="s">
        <v>45</v>
      </c>
      <c r="G9" s="45" t="s">
        <v>54</v>
      </c>
      <c r="H9" s="23">
        <f>VLOOKUP($B9,Data!$A$8:$GA$500,134,FALSE)</f>
        <v>1.3507795100222717E-2</v>
      </c>
      <c r="I9" s="23">
        <f>VLOOKUP($B9,Data!$A$8:$GA$500,135,FALSE)</f>
        <v>1.1618303571428571E-2</v>
      </c>
      <c r="J9" s="23">
        <f>VLOOKUP($B9,Data!$A$8:$GA$500,136,FALSE)</f>
        <v>1.1772009029345373E-2</v>
      </c>
      <c r="K9" s="23">
        <f>VLOOKUP($B9,Data!$A$8:$GA$500,137,FALSE)</f>
        <v>1.136574074074074E-2</v>
      </c>
      <c r="L9" s="23">
        <f>VLOOKUP($B9,Data!$A$8:$GA$500,138,FALSE)</f>
        <v>1.2584400465657742E-2</v>
      </c>
      <c r="M9" s="23">
        <f>VLOOKUP($B9,Data!$A$8:$GA$500,139,FALSE)</f>
        <v>1.1401648998822143E-2</v>
      </c>
      <c r="N9" s="23">
        <f>VLOOKUP($B9,Data!$A$8:$GA$500,140,FALSE)</f>
        <v>1.1286407766990291E-2</v>
      </c>
      <c r="O9" s="23">
        <f>VLOOKUP($B9,Data!$A$8:$GA$500,141,FALSE)</f>
        <v>9.073405535499398E-3</v>
      </c>
      <c r="P9" s="23">
        <f>VLOOKUP($B9,Data!$A$8:$GA$500,142,FALSE)</f>
        <v>1.0487514863258026E-2</v>
      </c>
      <c r="Q9" s="23">
        <f>VLOOKUP($B9,Data!$A$8:$GA$500,143,FALSE)</f>
        <v>1.104066985645933E-2</v>
      </c>
      <c r="R9" s="23">
        <f>VLOOKUP($B9,Data!$A$8:$GA$500,144,FALSE)</f>
        <v>1.3433874709976798E-2</v>
      </c>
      <c r="S9" s="23">
        <f>VLOOKUP($B9,Data!$A$8:$GA$500,145,FALSE)</f>
        <v>1.715545755237045E-2</v>
      </c>
      <c r="T9" s="23">
        <f>VLOOKUP($B9,Data!$A$8:$GA$500,146,FALSE)</f>
        <v>2.540983606557377E-2</v>
      </c>
      <c r="U9" s="23">
        <f>VLOOKUP($B9,Data!$A$8:$GA$500,147,FALSE)</f>
        <v>2.581370449678801E-2</v>
      </c>
      <c r="V9" s="23">
        <f>VLOOKUP($B9,Data!$A$8:$GA$500,148,FALSE)</f>
        <v>2.6157158234660926E-2</v>
      </c>
      <c r="W9" s="23">
        <f>VLOOKUP($B9,Data!$A$8:$GA$500,149,FALSE)</f>
        <v>2.3395399780941951E-2</v>
      </c>
      <c r="X9" s="23">
        <f>VLOOKUP($B9,Data!$A$8:$GA$500,150,FALSE)</f>
        <v>2.5005417118093176E-2</v>
      </c>
      <c r="Y9" s="23">
        <f>VLOOKUP($B9,Data!$A$8:$GA$500,151,FALSE)</f>
        <v>2.1233480176211454E-2</v>
      </c>
      <c r="Z9" s="23">
        <f>VLOOKUP($B9,Data!$A$8:$GA$500,152,FALSE)</f>
        <v>2.2144444444444446E-2</v>
      </c>
      <c r="AA9" s="23">
        <f>VLOOKUP($B9,Data!$A$8:$GA$500,153,FALSE)</f>
        <v>2.1747463359639233E-2</v>
      </c>
      <c r="AB9" s="23">
        <f>VLOOKUP($B9,Data!$A$8:$GA$500,154,FALSE)</f>
        <v>2.4545454545454544E-2</v>
      </c>
      <c r="AC9" s="23">
        <f>VLOOKUP($B9,Data!$A$8:$GA$500,155,FALSE)</f>
        <v>2.3685419058553387E-2</v>
      </c>
      <c r="AD9" s="23">
        <f>VLOOKUP($B9,Data!$A$8:$GA$500,156,FALSE)</f>
        <v>2.5957943925233644E-2</v>
      </c>
      <c r="AE9" s="52">
        <f>VLOOKUP($B9,Data!$A$8:$GA$500,157,FALSE)</f>
        <v>2.2868571428571429E-2</v>
      </c>
      <c r="AF9" s="52">
        <f>VLOOKUP($B9,Data!$A$8:$GA$500,158,FALSE)</f>
        <v>2.6467836257309942E-2</v>
      </c>
      <c r="AG9" s="52">
        <f>VLOOKUP($B9,Data!$A$8:$GA$500,159,FALSE)</f>
        <v>2.4918604651162791E-2</v>
      </c>
      <c r="AH9" s="52">
        <f>VLOOKUP($B9,Data!$A$8:$GA$500,160,FALSE)</f>
        <v>2.4439306358381502E-2</v>
      </c>
    </row>
    <row r="10" spans="1:34" x14ac:dyDescent="0.25">
      <c r="A10" s="1" t="s">
        <v>0</v>
      </c>
      <c r="B10" s="17" t="s">
        <v>71</v>
      </c>
      <c r="C10" s="42" t="s">
        <v>516</v>
      </c>
      <c r="D10" t="s">
        <v>0</v>
      </c>
      <c r="E10" s="45" t="s">
        <v>71</v>
      </c>
      <c r="F10" s="45" t="s">
        <v>40</v>
      </c>
      <c r="H10" s="23">
        <f>VLOOKUP($B10,Data!$A$8:$GA$500,134,FALSE)</f>
        <v>1.6352657004830917E-2</v>
      </c>
      <c r="I10" s="23">
        <f>VLOOKUP($B10,Data!$A$8:$GA$500,135,FALSE)</f>
        <v>1.4808612440191387E-2</v>
      </c>
      <c r="J10" s="23">
        <f>VLOOKUP($B10,Data!$A$8:$GA$500,136,FALSE)</f>
        <v>1.6293532338308457E-2</v>
      </c>
      <c r="K10" s="23">
        <f>VLOOKUP($B10,Data!$A$8:$GA$500,137,FALSE)</f>
        <v>1.639225181598063E-2</v>
      </c>
      <c r="L10" s="23">
        <f>VLOOKUP($B10,Data!$A$8:$GA$500,138,FALSE)</f>
        <v>1.6821515892420539E-2</v>
      </c>
      <c r="M10" s="23">
        <f>VLOOKUP($B10,Data!$A$8:$GA$500,139,FALSE)</f>
        <v>1.5270935960591134E-2</v>
      </c>
      <c r="N10" s="23">
        <f>VLOOKUP($B10,Data!$A$8:$GA$500,140,FALSE)</f>
        <v>1.4795180722891566E-2</v>
      </c>
      <c r="O10" s="23">
        <f>VLOOKUP($B10,Data!$A$8:$GA$500,141,FALSE)</f>
        <v>1.3156626506024097E-2</v>
      </c>
      <c r="P10" s="23">
        <f>VLOOKUP($B10,Data!$A$8:$GA$500,142,FALSE)</f>
        <v>1.3444976076555024E-2</v>
      </c>
      <c r="Q10" s="23">
        <f>VLOOKUP($B10,Data!$A$8:$GA$500,143,FALSE)</f>
        <v>1.3990384615384615E-2</v>
      </c>
      <c r="R10" s="23">
        <f>VLOOKUP($B10,Data!$A$8:$GA$500,144,FALSE)</f>
        <v>1.646080760095012E-2</v>
      </c>
      <c r="S10" s="23">
        <f>VLOOKUP($B10,Data!$A$8:$GA$500,145,FALSE)</f>
        <v>2.2767441860465115E-2</v>
      </c>
      <c r="T10" s="23">
        <f>VLOOKUP($B10,Data!$A$8:$GA$500,146,FALSE)</f>
        <v>3.5831381733021077E-2</v>
      </c>
      <c r="U10" s="23">
        <f>VLOOKUP($B10,Data!$A$8:$GA$500,147,FALSE)</f>
        <v>3.4791154791154792E-2</v>
      </c>
      <c r="V10" s="23">
        <f>VLOOKUP($B10,Data!$A$8:$GA$500,148,FALSE)</f>
        <v>3.3174224343675417E-2</v>
      </c>
      <c r="W10" s="23">
        <f>VLOOKUP($B10,Data!$A$8:$GA$500,149,FALSE)</f>
        <v>3.1089588377723971E-2</v>
      </c>
      <c r="X10" s="23">
        <f>VLOOKUP($B10,Data!$A$8:$GA$500,150,FALSE)</f>
        <v>3.0637254901960783E-2</v>
      </c>
      <c r="Y10" s="23">
        <f>VLOOKUP($B10,Data!$A$8:$GA$500,151,FALSE)</f>
        <v>2.7314578005115088E-2</v>
      </c>
      <c r="Z10" s="23">
        <f>VLOOKUP($B10,Data!$A$8:$GA$500,152,FALSE)</f>
        <v>2.8407310704960834E-2</v>
      </c>
      <c r="AA10" s="23">
        <f>VLOOKUP($B10,Data!$A$8:$GA$500,153,FALSE)</f>
        <v>2.7762803234501348E-2</v>
      </c>
      <c r="AB10" s="23">
        <f>VLOOKUP($B10,Data!$A$8:$GA$500,154,FALSE)</f>
        <v>3.1377410468319558E-2</v>
      </c>
      <c r="AC10" s="23">
        <f>VLOOKUP($B10,Data!$A$8:$GA$500,155,FALSE)</f>
        <v>2.9186351706036746E-2</v>
      </c>
      <c r="AD10" s="23">
        <f>VLOOKUP($B10,Data!$A$8:$GA$500,156,FALSE)</f>
        <v>2.9693877551020407E-2</v>
      </c>
      <c r="AE10" s="52">
        <f>VLOOKUP($B10,Data!$A$8:$GA$500,157,FALSE)</f>
        <v>3.2066326530612248E-2</v>
      </c>
      <c r="AF10" s="52">
        <f>VLOOKUP($B10,Data!$A$8:$GA$500,158,FALSE)</f>
        <v>3.4644670050761418E-2</v>
      </c>
      <c r="AG10" s="52">
        <f>VLOOKUP($B10,Data!$A$8:$GA$500,159,FALSE)</f>
        <v>3.0559610705596107E-2</v>
      </c>
      <c r="AH10" s="52">
        <f>VLOOKUP($B10,Data!$A$8:$GA$500,160,FALSE)</f>
        <v>3.1491442542787289E-2</v>
      </c>
    </row>
    <row r="11" spans="1:34" x14ac:dyDescent="0.25">
      <c r="A11" s="1" t="s">
        <v>0</v>
      </c>
      <c r="B11" s="17" t="s">
        <v>72</v>
      </c>
      <c r="C11" s="42" t="s">
        <v>518</v>
      </c>
      <c r="D11" t="s">
        <v>505</v>
      </c>
      <c r="E11" s="45" t="s">
        <v>72</v>
      </c>
      <c r="F11" s="45" t="s">
        <v>42</v>
      </c>
      <c r="H11" s="23">
        <f>VLOOKUP($B11,Data!$A$8:$GA$500,134,FALSE)</f>
        <v>5.9118881118881118E-2</v>
      </c>
      <c r="I11" s="23">
        <f>VLOOKUP($B11,Data!$A$8:$GA$500,135,FALSE)</f>
        <v>6.0428769017980638E-2</v>
      </c>
      <c r="J11" s="23">
        <f>VLOOKUP($B11,Data!$A$8:$GA$500,136,FALSE)</f>
        <v>5.6721088435374149E-2</v>
      </c>
      <c r="K11" s="23">
        <f>VLOOKUP($B11,Data!$A$8:$GA$500,137,FALSE)</f>
        <v>5.5354223433242505E-2</v>
      </c>
      <c r="L11" s="23">
        <f>VLOOKUP($B11,Data!$A$8:$GA$500,138,FALSE)</f>
        <v>5.4136125654450265E-2</v>
      </c>
      <c r="M11" s="23">
        <f>VLOOKUP($B11,Data!$A$8:$GA$500,139,FALSE)</f>
        <v>4.9895968790637193E-2</v>
      </c>
      <c r="N11" s="23">
        <f>VLOOKUP($B11,Data!$A$8:$GA$500,140,FALSE)</f>
        <v>4.8117647058823529E-2</v>
      </c>
      <c r="O11" s="23">
        <f>VLOOKUP($B11,Data!$A$8:$GA$500,141,FALSE)</f>
        <v>4.599486521181001E-2</v>
      </c>
      <c r="P11" s="23">
        <f>VLOOKUP($B11,Data!$A$8:$GA$500,142,FALSE)</f>
        <v>4.7155388471177943E-2</v>
      </c>
      <c r="Q11" s="23">
        <f>VLOOKUP($B11,Data!$A$8:$GA$500,143,FALSE)</f>
        <v>4.8345959595959595E-2</v>
      </c>
      <c r="R11" s="23">
        <f>VLOOKUP($B11,Data!$A$8:$GA$500,144,FALSE)</f>
        <v>5.2219387755102042E-2</v>
      </c>
      <c r="S11" s="23">
        <f>VLOOKUP($B11,Data!$A$8:$GA$500,145,FALSE)</f>
        <v>6.1125485122897803E-2</v>
      </c>
      <c r="T11" s="23">
        <f>VLOOKUP($B11,Data!$A$8:$GA$500,146,FALSE)</f>
        <v>8.0145118733509241E-2</v>
      </c>
      <c r="U11" s="23">
        <f>VLOOKUP($B11,Data!$A$8:$GA$500,147,FALSE)</f>
        <v>8.0306513409961686E-2</v>
      </c>
      <c r="V11" s="23">
        <f>VLOOKUP($B11,Data!$A$8:$GA$500,148,FALSE)</f>
        <v>8.1495448634590378E-2</v>
      </c>
      <c r="W11" s="23">
        <f>VLOOKUP($B11,Data!$A$8:$GA$500,149,FALSE)</f>
        <v>7.9771283354510794E-2</v>
      </c>
      <c r="X11" s="23">
        <f>VLOOKUP($B11,Data!$A$8:$GA$500,150,FALSE)</f>
        <v>8.5764411027568918E-2</v>
      </c>
      <c r="Y11" s="23">
        <f>VLOOKUP($B11,Data!$A$8:$GA$500,151,FALSE)</f>
        <v>7.8748451053283763E-2</v>
      </c>
      <c r="Z11" s="23">
        <f>VLOOKUP($B11,Data!$A$8:$GA$500,152,FALSE)</f>
        <v>7.7028985507246378E-2</v>
      </c>
      <c r="AA11" s="23">
        <f>VLOOKUP($B11,Data!$A$8:$GA$500,153,FALSE)</f>
        <v>7.6038647342995175E-2</v>
      </c>
      <c r="AB11" s="23">
        <f>VLOOKUP($B11,Data!$A$8:$GA$500,154,FALSE)</f>
        <v>8.411477411477411E-2</v>
      </c>
      <c r="AC11" s="23">
        <f>VLOOKUP($B11,Data!$A$8:$GA$500,155,FALSE)</f>
        <v>8.5649509803921567E-2</v>
      </c>
      <c r="AD11" s="23">
        <f>VLOOKUP($B11,Data!$A$8:$GA$500,156,FALSE)</f>
        <v>9.1889290012033692E-2</v>
      </c>
      <c r="AE11" s="52">
        <f>VLOOKUP($B11,Data!$A$8:$GA$500,157,FALSE)</f>
        <v>8.9714285714285719E-2</v>
      </c>
      <c r="AF11" s="52">
        <f>VLOOKUP($B11,Data!$A$8:$GA$500,158,FALSE)</f>
        <v>8.6705069124423967E-2</v>
      </c>
      <c r="AG11" s="52">
        <f>VLOOKUP($B11,Data!$A$8:$GA$500,159,FALSE)</f>
        <v>8.0425287356321845E-2</v>
      </c>
      <c r="AH11" s="52">
        <f>VLOOKUP($B11,Data!$A$8:$GA$500,160,FALSE)</f>
        <v>8.1048951048951046E-2</v>
      </c>
    </row>
    <row r="12" spans="1:34" x14ac:dyDescent="0.25">
      <c r="A12" s="1" t="s">
        <v>0</v>
      </c>
      <c r="B12" s="17" t="s">
        <v>73</v>
      </c>
      <c r="C12" s="42" t="s">
        <v>518</v>
      </c>
      <c r="D12" t="s">
        <v>505</v>
      </c>
      <c r="E12" s="45" t="s">
        <v>73</v>
      </c>
      <c r="F12" s="45" t="s">
        <v>42</v>
      </c>
      <c r="H12" s="23">
        <f>VLOOKUP($B12,Data!$A$8:$GA$500,134,FALSE)</f>
        <v>3.2300778909526665E-2</v>
      </c>
      <c r="I12" s="23">
        <f>VLOOKUP($B12,Data!$A$8:$GA$500,135,FALSE)</f>
        <v>3.3849938499384995E-2</v>
      </c>
      <c r="J12" s="23">
        <f>VLOOKUP($B12,Data!$A$8:$GA$500,136,FALSE)</f>
        <v>3.2958435207823961E-2</v>
      </c>
      <c r="K12" s="23">
        <f>VLOOKUP($B12,Data!$A$8:$GA$500,137,FALSE)</f>
        <v>3.1156923076923079E-2</v>
      </c>
      <c r="L12" s="23">
        <f>VLOOKUP($B12,Data!$A$8:$GA$500,138,FALSE)</f>
        <v>2.9383096853793953E-2</v>
      </c>
      <c r="M12" s="23">
        <f>VLOOKUP($B12,Data!$A$8:$GA$500,139,FALSE)</f>
        <v>2.6041412911084045E-2</v>
      </c>
      <c r="N12" s="23">
        <f>VLOOKUP($B12,Data!$A$8:$GA$500,140,FALSE)</f>
        <v>2.5272171253822629E-2</v>
      </c>
      <c r="O12" s="23">
        <f>VLOOKUP($B12,Data!$A$8:$GA$500,141,FALSE)</f>
        <v>2.3914125700062228E-2</v>
      </c>
      <c r="P12" s="23">
        <f>VLOOKUP($B12,Data!$A$8:$GA$500,142,FALSE)</f>
        <v>2.4292929292929293E-2</v>
      </c>
      <c r="Q12" s="23">
        <f>VLOOKUP($B12,Data!$A$8:$GA$500,143,FALSE)</f>
        <v>2.3279402613565651E-2</v>
      </c>
      <c r="R12" s="23">
        <f>VLOOKUP($B12,Data!$A$8:$GA$500,144,FALSE)</f>
        <v>2.6549599507085644E-2</v>
      </c>
      <c r="S12" s="23">
        <f>VLOOKUP($B12,Data!$A$8:$GA$500,145,FALSE)</f>
        <v>3.0485854858548586E-2</v>
      </c>
      <c r="T12" s="23">
        <f>VLOOKUP($B12,Data!$A$8:$GA$500,146,FALSE)</f>
        <v>3.9197568389057753E-2</v>
      </c>
      <c r="U12" s="23">
        <f>VLOOKUP($B12,Data!$A$8:$GA$500,147,FALSE)</f>
        <v>4.1903304773561814E-2</v>
      </c>
      <c r="V12" s="23">
        <f>VLOOKUP($B12,Data!$A$8:$GA$500,148,FALSE)</f>
        <v>4.5883470550981631E-2</v>
      </c>
      <c r="W12" s="23">
        <f>VLOOKUP($B12,Data!$A$8:$GA$500,149,FALSE)</f>
        <v>4.1710606989576945E-2</v>
      </c>
      <c r="X12" s="23">
        <f>VLOOKUP($B12,Data!$A$8:$GA$500,150,FALSE)</f>
        <v>4.4697442295695569E-2</v>
      </c>
      <c r="Y12" s="23">
        <f>VLOOKUP($B12,Data!$A$8:$GA$500,151,FALSE)</f>
        <v>4.10291382517049E-2</v>
      </c>
      <c r="Z12" s="23">
        <f>VLOOKUP($B12,Data!$A$8:$GA$500,152,FALSE)</f>
        <v>3.9407231772377004E-2</v>
      </c>
      <c r="AA12" s="23">
        <f>VLOOKUP($B12,Data!$A$8:$GA$500,153,FALSE)</f>
        <v>3.6635730858468676E-2</v>
      </c>
      <c r="AB12" s="23">
        <f>VLOOKUP($B12,Data!$A$8:$GA$500,154,FALSE)</f>
        <v>4.0421615201900241E-2</v>
      </c>
      <c r="AC12" s="23">
        <f>VLOOKUP($B12,Data!$A$8:$GA$500,155,FALSE)</f>
        <v>3.9166666666666669E-2</v>
      </c>
      <c r="AD12" s="23">
        <f>VLOOKUP($B12,Data!$A$8:$GA$500,156,FALSE)</f>
        <v>4.1578645235361651E-2</v>
      </c>
      <c r="AE12" s="52">
        <f>VLOOKUP($B12,Data!$A$8:$GA$500,157,FALSE)</f>
        <v>3.9936926605504589E-2</v>
      </c>
      <c r="AF12" s="52">
        <f>VLOOKUP($B12,Data!$A$8:$GA$500,158,FALSE)</f>
        <v>3.9881756756756759E-2</v>
      </c>
      <c r="AG12" s="52">
        <f>VLOOKUP($B12,Data!$A$8:$GA$500,159,FALSE)</f>
        <v>3.8291713961407493E-2</v>
      </c>
      <c r="AH12" s="52">
        <f>VLOOKUP($B12,Data!$A$8:$GA$500,160,FALSE)</f>
        <v>3.8639455782312926E-2</v>
      </c>
    </row>
    <row r="13" spans="1:34" x14ac:dyDescent="0.25">
      <c r="A13" s="1" t="s">
        <v>0</v>
      </c>
      <c r="B13" s="17" t="s">
        <v>74</v>
      </c>
      <c r="C13" s="42" t="s">
        <v>518</v>
      </c>
      <c r="D13" t="s">
        <v>505</v>
      </c>
      <c r="E13" s="45" t="s">
        <v>74</v>
      </c>
      <c r="F13" s="45" t="s">
        <v>36</v>
      </c>
      <c r="G13" s="45" t="s">
        <v>43</v>
      </c>
      <c r="H13" s="23">
        <f>VLOOKUP($B13,Data!$A$8:$GA$500,134,FALSE)</f>
        <v>3.7364264560710757E-2</v>
      </c>
      <c r="I13" s="23">
        <f>VLOOKUP($B13,Data!$A$8:$GA$500,135,FALSE)</f>
        <v>3.49706457925636E-2</v>
      </c>
      <c r="J13" s="23">
        <f>VLOOKUP($B13,Data!$A$8:$GA$500,136,FALSE)</f>
        <v>3.5044247787610616E-2</v>
      </c>
      <c r="K13" s="23">
        <f>VLOOKUP($B13,Data!$A$8:$GA$500,137,FALSE)</f>
        <v>3.3199608610567512E-2</v>
      </c>
      <c r="L13" s="23">
        <f>VLOOKUP($B13,Data!$A$8:$GA$500,138,FALSE)</f>
        <v>3.6523809523809521E-2</v>
      </c>
      <c r="M13" s="23">
        <f>VLOOKUP($B13,Data!$A$8:$GA$500,139,FALSE)</f>
        <v>3.406219630709427E-2</v>
      </c>
      <c r="N13" s="23">
        <f>VLOOKUP($B13,Data!$A$8:$GA$500,140,FALSE)</f>
        <v>3.2019138755980864E-2</v>
      </c>
      <c r="O13" s="23">
        <f>VLOOKUP($B13,Data!$A$8:$GA$500,141,FALSE)</f>
        <v>2.8884652049571021E-2</v>
      </c>
      <c r="P13" s="23">
        <f>VLOOKUP($B13,Data!$A$8:$GA$500,142,FALSE)</f>
        <v>3.4252427184466021E-2</v>
      </c>
      <c r="Q13" s="23">
        <f>VLOOKUP($B13,Data!$A$8:$GA$500,143,FALSE)</f>
        <v>3.5811068702290075E-2</v>
      </c>
      <c r="R13" s="23">
        <f>VLOOKUP($B13,Data!$A$8:$GA$500,144,FALSE)</f>
        <v>4.1944177093359E-2</v>
      </c>
      <c r="S13" s="23">
        <f>VLOOKUP($B13,Data!$A$8:$GA$500,145,FALSE)</f>
        <v>5.3378509196515003E-2</v>
      </c>
      <c r="T13" s="23">
        <f>VLOOKUP($B13,Data!$A$8:$GA$500,146,FALSE)</f>
        <v>7.0781099324975894E-2</v>
      </c>
      <c r="U13" s="23">
        <f>VLOOKUP($B13,Data!$A$8:$GA$500,147,FALSE)</f>
        <v>7.0488721804511281E-2</v>
      </c>
      <c r="V13" s="23">
        <f>VLOOKUP($B13,Data!$A$8:$GA$500,148,FALSE)</f>
        <v>7.0952380952380947E-2</v>
      </c>
      <c r="W13" s="23">
        <f>VLOOKUP($B13,Data!$A$8:$GA$500,149,FALSE)</f>
        <v>6.773764258555133E-2</v>
      </c>
      <c r="X13" s="23">
        <f>VLOOKUP($B13,Data!$A$8:$GA$500,150,FALSE)</f>
        <v>6.9350649350649357E-2</v>
      </c>
      <c r="Y13" s="23">
        <f>VLOOKUP($B13,Data!$A$8:$GA$500,151,FALSE)</f>
        <v>6.2062904717853841E-2</v>
      </c>
      <c r="Z13" s="23">
        <f>VLOOKUP($B13,Data!$A$8:$GA$500,152,FALSE)</f>
        <v>6.2009389671361499E-2</v>
      </c>
      <c r="AA13" s="23">
        <f>VLOOKUP($B13,Data!$A$8:$GA$500,153,FALSE)</f>
        <v>6.1903409090909092E-2</v>
      </c>
      <c r="AB13" s="23">
        <f>VLOOKUP($B13,Data!$A$8:$GA$500,154,FALSE)</f>
        <v>6.6828571428571432E-2</v>
      </c>
      <c r="AC13" s="23">
        <f>VLOOKUP($B13,Data!$A$8:$GA$500,155,FALSE)</f>
        <v>6.6077669902912625E-2</v>
      </c>
      <c r="AD13" s="23">
        <f>VLOOKUP($B13,Data!$A$8:$GA$500,156,FALSE)</f>
        <v>6.61218836565097E-2</v>
      </c>
      <c r="AE13" s="52">
        <f>VLOOKUP($B13,Data!$A$8:$GA$500,157,FALSE)</f>
        <v>6.4284395198522623E-2</v>
      </c>
      <c r="AF13" s="52">
        <f>VLOOKUP($B13,Data!$A$8:$GA$500,158,FALSE)</f>
        <v>7.1957720588235297E-2</v>
      </c>
      <c r="AG13" s="52">
        <f>VLOOKUP($B13,Data!$A$8:$GA$500,159,FALSE)</f>
        <v>6.9457720588235294E-2</v>
      </c>
      <c r="AH13" s="52">
        <f>VLOOKUP($B13,Data!$A$8:$GA$500,160,FALSE)</f>
        <v>6.9395604395604396E-2</v>
      </c>
    </row>
    <row r="14" spans="1:34" x14ac:dyDescent="0.25">
      <c r="A14" s="1" t="s">
        <v>0</v>
      </c>
      <c r="B14" s="17" t="s">
        <v>75</v>
      </c>
      <c r="C14" s="42" t="s">
        <v>516</v>
      </c>
      <c r="D14" t="s">
        <v>0</v>
      </c>
      <c r="E14" s="45" t="s">
        <v>75</v>
      </c>
      <c r="F14" s="45" t="s">
        <v>13</v>
      </c>
      <c r="G14" s="45" t="str">
        <f>""</f>
        <v/>
      </c>
      <c r="H14" s="23">
        <f>VLOOKUP($B14,Data!$A$8:$GA$500,134,FALSE)</f>
        <v>3.874269005847953E-2</v>
      </c>
      <c r="I14" s="23">
        <f>VLOOKUP($B14,Data!$A$8:$GA$500,135,FALSE)</f>
        <v>3.656534954407295E-2</v>
      </c>
      <c r="J14" s="23">
        <f>VLOOKUP($B14,Data!$A$8:$GA$500,136,FALSE)</f>
        <v>3.954838709677419E-2</v>
      </c>
      <c r="K14" s="23">
        <f>VLOOKUP($B14,Data!$A$8:$GA$500,137,FALSE)</f>
        <v>3.6309148264984228E-2</v>
      </c>
      <c r="L14" s="23">
        <f>VLOOKUP($B14,Data!$A$8:$GA$500,138,FALSE)</f>
        <v>3.822222222222222E-2</v>
      </c>
      <c r="M14" s="23">
        <f>VLOOKUP($B14,Data!$A$8:$GA$500,139,FALSE)</f>
        <v>3.2529761904761902E-2</v>
      </c>
      <c r="N14" s="23">
        <f>VLOOKUP($B14,Data!$A$8:$GA$500,140,FALSE)</f>
        <v>3.1613832853025936E-2</v>
      </c>
      <c r="O14" s="23">
        <f>VLOOKUP($B14,Data!$A$8:$GA$500,141,FALSE)</f>
        <v>3.2295597484276732E-2</v>
      </c>
      <c r="P14" s="23">
        <f>VLOOKUP($B14,Data!$A$8:$GA$500,142,FALSE)</f>
        <v>3.1377245508982035E-2</v>
      </c>
      <c r="Q14" s="23">
        <f>VLOOKUP($B14,Data!$A$8:$GA$500,143,FALSE)</f>
        <v>2.7262247838616714E-2</v>
      </c>
      <c r="R14" s="23">
        <f>VLOOKUP($B14,Data!$A$8:$GA$500,144,FALSE)</f>
        <v>2.9499999999999998E-2</v>
      </c>
      <c r="S14" s="23">
        <f>VLOOKUP($B14,Data!$A$8:$GA$500,145,FALSE)</f>
        <v>3.3659217877094971E-2</v>
      </c>
      <c r="T14" s="23">
        <f>VLOOKUP($B14,Data!$A$8:$GA$500,146,FALSE)</f>
        <v>4.0893854748603353E-2</v>
      </c>
      <c r="U14" s="23">
        <f>VLOOKUP($B14,Data!$A$8:$GA$500,147,FALSE)</f>
        <v>4.2193732193732195E-2</v>
      </c>
      <c r="V14" s="23">
        <f>VLOOKUP($B14,Data!$A$8:$GA$500,148,FALSE)</f>
        <v>4.5128205128205132E-2</v>
      </c>
      <c r="W14" s="23">
        <f>VLOOKUP($B14,Data!$A$8:$GA$500,149,FALSE)</f>
        <v>4.4478873239436618E-2</v>
      </c>
      <c r="X14" s="23">
        <f>VLOOKUP($B14,Data!$A$8:$GA$500,150,FALSE)</f>
        <v>4.7932011331444757E-2</v>
      </c>
      <c r="Y14" s="23">
        <f>VLOOKUP($B14,Data!$A$8:$GA$500,151,FALSE)</f>
        <v>4.3133903133903133E-2</v>
      </c>
      <c r="Z14" s="23">
        <f>VLOOKUP($B14,Data!$A$8:$GA$500,152,FALSE)</f>
        <v>4.6347305389221556E-2</v>
      </c>
      <c r="AA14" s="23">
        <f>VLOOKUP($B14,Data!$A$8:$GA$500,153,FALSE)</f>
        <v>4.3029411764705885E-2</v>
      </c>
      <c r="AB14" s="23">
        <f>VLOOKUP($B14,Data!$A$8:$GA$500,154,FALSE)</f>
        <v>5.466049382716049E-2</v>
      </c>
      <c r="AC14" s="23">
        <f>VLOOKUP($B14,Data!$A$8:$GA$500,155,FALSE)</f>
        <v>5.4061538461538459E-2</v>
      </c>
      <c r="AD14" s="23">
        <f>VLOOKUP($B14,Data!$A$8:$GA$500,156,FALSE)</f>
        <v>5.5240963855421689E-2</v>
      </c>
      <c r="AE14" s="52">
        <f>VLOOKUP($B14,Data!$A$8:$GA$500,157,FALSE)</f>
        <v>5.897832817337461E-2</v>
      </c>
      <c r="AF14" s="52">
        <f>VLOOKUP($B14,Data!$A$8:$GA$500,158,FALSE)</f>
        <v>6.1265060240963856E-2</v>
      </c>
      <c r="AG14" s="52">
        <f>VLOOKUP($B14,Data!$A$8:$GA$500,159,FALSE)</f>
        <v>5.3538011695906433E-2</v>
      </c>
      <c r="AH14" s="52">
        <f>VLOOKUP($B14,Data!$A$8:$GA$500,160,FALSE)</f>
        <v>5.5846153846153844E-2</v>
      </c>
    </row>
    <row r="15" spans="1:34" x14ac:dyDescent="0.25">
      <c r="A15" s="1" t="s">
        <v>0</v>
      </c>
      <c r="B15" s="17" t="s">
        <v>76</v>
      </c>
      <c r="C15" s="42" t="s">
        <v>517</v>
      </c>
      <c r="D15" t="s">
        <v>0</v>
      </c>
      <c r="E15" s="45" t="s">
        <v>76</v>
      </c>
      <c r="F15" s="45" t="s">
        <v>35</v>
      </c>
      <c r="G15" s="45" t="str">
        <f>""</f>
        <v/>
      </c>
      <c r="H15" s="23">
        <f>VLOOKUP($B15,Data!$A$8:$GA$500,134,FALSE)</f>
        <v>2.9233532934131737E-2</v>
      </c>
      <c r="I15" s="23">
        <f>VLOOKUP($B15,Data!$A$8:$GA$500,135,FALSE)</f>
        <v>2.6917647058823529E-2</v>
      </c>
      <c r="J15" s="23">
        <f>VLOOKUP($B15,Data!$A$8:$GA$500,136,FALSE)</f>
        <v>2.6402793946449361E-2</v>
      </c>
      <c r="K15" s="23">
        <f>VLOOKUP($B15,Data!$A$8:$GA$500,137,FALSE)</f>
        <v>2.6821345707656614E-2</v>
      </c>
      <c r="L15" s="23">
        <f>VLOOKUP($B15,Data!$A$8:$GA$500,138,FALSE)</f>
        <v>2.8176605504587157E-2</v>
      </c>
      <c r="M15" s="23">
        <f>VLOOKUP($B15,Data!$A$8:$GA$500,139,FALSE)</f>
        <v>2.485549132947977E-2</v>
      </c>
      <c r="N15" s="23">
        <f>VLOOKUP($B15,Data!$A$8:$GA$500,140,FALSE)</f>
        <v>2.165903890160183E-2</v>
      </c>
      <c r="O15" s="23">
        <f>VLOOKUP($B15,Data!$A$8:$GA$500,141,FALSE)</f>
        <v>2.0778781038374716E-2</v>
      </c>
      <c r="P15" s="23">
        <f>VLOOKUP($B15,Data!$A$8:$GA$500,142,FALSE)</f>
        <v>2.3863636363636365E-2</v>
      </c>
      <c r="Q15" s="23">
        <f>VLOOKUP($B15,Data!$A$8:$GA$500,143,FALSE)</f>
        <v>2.3317972350230413E-2</v>
      </c>
      <c r="R15" s="23">
        <f>VLOOKUP($B15,Data!$A$8:$GA$500,144,FALSE)</f>
        <v>2.5953757225433527E-2</v>
      </c>
      <c r="S15" s="23">
        <f>VLOOKUP($B15,Data!$A$8:$GA$500,145,FALSE)</f>
        <v>3.5157159487776486E-2</v>
      </c>
      <c r="T15" s="23">
        <f>VLOOKUP($B15,Data!$A$8:$GA$500,146,FALSE)</f>
        <v>5.1472320376914016E-2</v>
      </c>
      <c r="U15" s="23">
        <f>VLOOKUP($B15,Data!$A$8:$GA$500,147,FALSE)</f>
        <v>5.3748517200474494E-2</v>
      </c>
      <c r="V15" s="23">
        <f>VLOOKUP($B15,Data!$A$8:$GA$500,148,FALSE)</f>
        <v>5.3197674418604651E-2</v>
      </c>
      <c r="W15" s="23">
        <f>VLOOKUP($B15,Data!$A$8:$GA$500,149,FALSE)</f>
        <v>4.912319644839068E-2</v>
      </c>
      <c r="X15" s="23">
        <f>VLOOKUP($B15,Data!$A$8:$GA$500,150,FALSE)</f>
        <v>5.343855693348365E-2</v>
      </c>
      <c r="Y15" s="23">
        <f>VLOOKUP($B15,Data!$A$8:$GA$500,151,FALSE)</f>
        <v>4.6526082130965596E-2</v>
      </c>
      <c r="Z15" s="23">
        <f>VLOOKUP($B15,Data!$A$8:$GA$500,152,FALSE)</f>
        <v>4.374020156774916E-2</v>
      </c>
      <c r="AA15" s="23">
        <f>VLOOKUP($B15,Data!$A$8:$GA$500,153,FALSE)</f>
        <v>4.4762443438914029E-2</v>
      </c>
      <c r="AB15" s="23">
        <f>VLOOKUP($B15,Data!$A$8:$GA$500,154,FALSE)</f>
        <v>4.8469387755102039E-2</v>
      </c>
      <c r="AC15" s="23">
        <f>VLOOKUP($B15,Data!$A$8:$GA$500,155,FALSE)</f>
        <v>4.6536748329621382E-2</v>
      </c>
      <c r="AD15" s="23">
        <f>VLOOKUP($B15,Data!$A$8:$GA$500,156,FALSE)</f>
        <v>4.8324022346368713E-2</v>
      </c>
      <c r="AE15" s="52">
        <f>VLOOKUP($B15,Data!$A$8:$GA$500,157,FALSE)</f>
        <v>5.0069605568445474E-2</v>
      </c>
      <c r="AF15" s="52">
        <f>VLOOKUP($B15,Data!$A$8:$GA$500,158,FALSE)</f>
        <v>5.1436403508771933E-2</v>
      </c>
      <c r="AG15" s="52">
        <f>VLOOKUP($B15,Data!$A$8:$GA$500,159,FALSE)</f>
        <v>4.5843054082714739E-2</v>
      </c>
      <c r="AH15" s="52">
        <f>VLOOKUP($B15,Data!$A$8:$GA$500,160,FALSE)</f>
        <v>4.6037934668071656E-2</v>
      </c>
    </row>
    <row r="16" spans="1:34" x14ac:dyDescent="0.25">
      <c r="A16" s="1" t="s">
        <v>0</v>
      </c>
      <c r="B16" s="17" t="s">
        <v>77</v>
      </c>
      <c r="C16" s="42" t="s">
        <v>517</v>
      </c>
      <c r="D16" t="s">
        <v>0</v>
      </c>
      <c r="E16" s="45" t="s">
        <v>77</v>
      </c>
      <c r="F16" s="45" t="s">
        <v>30</v>
      </c>
      <c r="G16" s="45" t="str">
        <f>""</f>
        <v/>
      </c>
      <c r="H16" s="23">
        <f>VLOOKUP($B16,Data!$A$8:$GA$500,134,FALSE)</f>
        <v>1.3909090909090909E-2</v>
      </c>
      <c r="I16" s="23">
        <f>VLOOKUP($B16,Data!$A$8:$GA$500,135,FALSE)</f>
        <v>1.2571428571428572E-2</v>
      </c>
      <c r="J16" s="23">
        <f>VLOOKUP($B16,Data!$A$8:$GA$500,136,FALSE)</f>
        <v>1.3482532751091703E-2</v>
      </c>
      <c r="K16" s="23">
        <f>VLOOKUP($B16,Data!$A$8:$GA$500,137,FALSE)</f>
        <v>1.2125550660792952E-2</v>
      </c>
      <c r="L16" s="23">
        <f>VLOOKUP($B16,Data!$A$8:$GA$500,138,FALSE)</f>
        <v>1.352683461117196E-2</v>
      </c>
      <c r="M16" s="23">
        <f>VLOOKUP($B16,Data!$A$8:$GA$500,139,FALSE)</f>
        <v>1.2756339581036384E-2</v>
      </c>
      <c r="N16" s="23">
        <f>VLOOKUP($B16,Data!$A$8:$GA$500,140,FALSE)</f>
        <v>1.1378923766816143E-2</v>
      </c>
      <c r="O16" s="23">
        <f>VLOOKUP($B16,Data!$A$8:$GA$500,141,FALSE)</f>
        <v>1.0045197740112994E-2</v>
      </c>
      <c r="P16" s="23">
        <f>VLOOKUP($B16,Data!$A$8:$GA$500,142,FALSE)</f>
        <v>1.1715909090909091E-2</v>
      </c>
      <c r="Q16" s="23">
        <f>VLOOKUP($B16,Data!$A$8:$GA$500,143,FALSE)</f>
        <v>1.364692218350755E-2</v>
      </c>
      <c r="R16" s="23">
        <f>VLOOKUP($B16,Data!$A$8:$GA$500,144,FALSE)</f>
        <v>1.5740112994350283E-2</v>
      </c>
      <c r="S16" s="23">
        <f>VLOOKUP($B16,Data!$A$8:$GA$500,145,FALSE)</f>
        <v>1.8436445444319459E-2</v>
      </c>
      <c r="T16" s="23">
        <f>VLOOKUP($B16,Data!$A$8:$GA$500,146,FALSE)</f>
        <v>2.8793296089385474E-2</v>
      </c>
      <c r="U16" s="23">
        <f>VLOOKUP($B16,Data!$A$8:$GA$500,147,FALSE)</f>
        <v>3.0451467268623026E-2</v>
      </c>
      <c r="V16" s="23">
        <f>VLOOKUP($B16,Data!$A$8:$GA$500,148,FALSE)</f>
        <v>3.076490438695163E-2</v>
      </c>
      <c r="W16" s="23">
        <f>VLOOKUP($B16,Data!$A$8:$GA$500,149,FALSE)</f>
        <v>3.1505131128848347E-2</v>
      </c>
      <c r="X16" s="23">
        <f>VLOOKUP($B16,Data!$A$8:$GA$500,150,FALSE)</f>
        <v>3.3858447488584478E-2</v>
      </c>
      <c r="Y16" s="23">
        <f>VLOOKUP($B16,Data!$A$8:$GA$500,151,FALSE)</f>
        <v>2.8134243458475542E-2</v>
      </c>
      <c r="Z16" s="23">
        <f>VLOOKUP($B16,Data!$A$8:$GA$500,152,FALSE)</f>
        <v>2.6682027649769586E-2</v>
      </c>
      <c r="AA16" s="23">
        <f>VLOOKUP($B16,Data!$A$8:$GA$500,153,FALSE)</f>
        <v>2.4807256235827663E-2</v>
      </c>
      <c r="AB16" s="23">
        <f>VLOOKUP($B16,Data!$A$8:$GA$500,154,FALSE)</f>
        <v>2.722783389450056E-2</v>
      </c>
      <c r="AC16" s="23">
        <f>VLOOKUP($B16,Data!$A$8:$GA$500,155,FALSE)</f>
        <v>2.5624999999999998E-2</v>
      </c>
      <c r="AD16" s="23">
        <f>VLOOKUP($B16,Data!$A$8:$GA$500,156,FALSE)</f>
        <v>2.6338329764453963E-2</v>
      </c>
      <c r="AE16" s="52">
        <f>VLOOKUP($B16,Data!$A$8:$GA$500,157,FALSE)</f>
        <v>2.3884657236126223E-2</v>
      </c>
      <c r="AF16" s="52">
        <f>VLOOKUP($B16,Data!$A$8:$GA$500,158,FALSE)</f>
        <v>2.7136706135629709E-2</v>
      </c>
      <c r="AG16" s="52">
        <f>VLOOKUP($B16,Data!$A$8:$GA$500,159,FALSE)</f>
        <v>2.5530054644808745E-2</v>
      </c>
      <c r="AH16" s="52">
        <f>VLOOKUP($B16,Data!$A$8:$GA$500,160,FALSE)</f>
        <v>2.4760348583877996E-2</v>
      </c>
    </row>
    <row r="17" spans="1:34" x14ac:dyDescent="0.25">
      <c r="A17" s="1" t="s">
        <v>0</v>
      </c>
      <c r="B17" s="17" t="s">
        <v>78</v>
      </c>
      <c r="C17" s="42" t="s">
        <v>517</v>
      </c>
      <c r="D17" t="s">
        <v>0</v>
      </c>
      <c r="E17" s="45" t="s">
        <v>78</v>
      </c>
      <c r="F17" s="45" t="s">
        <v>43</v>
      </c>
      <c r="G17" s="45" t="s">
        <v>506</v>
      </c>
      <c r="H17" s="23">
        <f>VLOOKUP($B17,Data!$A$8:$GA$500,134,FALSE)</f>
        <v>2.8537037037037038E-2</v>
      </c>
      <c r="I17" s="23">
        <f>VLOOKUP($B17,Data!$A$8:$GA$500,135,FALSE)</f>
        <v>2.8222656249999999E-2</v>
      </c>
      <c r="J17" s="23">
        <f>VLOOKUP($B17,Data!$A$8:$GA$500,136,FALSE)</f>
        <v>2.6693227091633465E-2</v>
      </c>
      <c r="K17" s="23">
        <f>VLOOKUP($B17,Data!$A$8:$GA$500,137,FALSE)</f>
        <v>2.6849315068493151E-2</v>
      </c>
      <c r="L17" s="23">
        <f>VLOOKUP($B17,Data!$A$8:$GA$500,138,FALSE)</f>
        <v>2.816568047337278E-2</v>
      </c>
      <c r="M17" s="23">
        <f>VLOOKUP($B17,Data!$A$8:$GA$500,139,FALSE)</f>
        <v>2.1859582542694496E-2</v>
      </c>
      <c r="N17" s="23">
        <f>VLOOKUP($B17,Data!$A$8:$GA$500,140,FALSE)</f>
        <v>2.12E-2</v>
      </c>
      <c r="O17" s="23">
        <f>VLOOKUP($B17,Data!$A$8:$GA$500,141,FALSE)</f>
        <v>2.1724137931034483E-2</v>
      </c>
      <c r="P17" s="23">
        <f>VLOOKUP($B17,Data!$A$8:$GA$500,142,FALSE)</f>
        <v>2.300187617260788E-2</v>
      </c>
      <c r="Q17" s="23">
        <f>VLOOKUP($B17,Data!$A$8:$GA$500,143,FALSE)</f>
        <v>2.1621621621621623E-2</v>
      </c>
      <c r="R17" s="23">
        <f>VLOOKUP($B17,Data!$A$8:$GA$500,144,FALSE)</f>
        <v>2.6750483558994197E-2</v>
      </c>
      <c r="S17" s="23">
        <f>VLOOKUP($B17,Data!$A$8:$GA$500,145,FALSE)</f>
        <v>3.5777351247600765E-2</v>
      </c>
      <c r="T17" s="23">
        <f>VLOOKUP($B17,Data!$A$8:$GA$500,146,FALSE)</f>
        <v>4.9689922480620152E-2</v>
      </c>
      <c r="U17" s="23">
        <f>VLOOKUP($B17,Data!$A$8:$GA$500,147,FALSE)</f>
        <v>4.6329588014981271E-2</v>
      </c>
      <c r="V17" s="23">
        <f>VLOOKUP($B17,Data!$A$8:$GA$500,148,FALSE)</f>
        <v>4.4613935969868172E-2</v>
      </c>
      <c r="W17" s="23">
        <f>VLOOKUP($B17,Data!$A$8:$GA$500,149,FALSE)</f>
        <v>4.6750972762645913E-2</v>
      </c>
      <c r="X17" s="23">
        <f>VLOOKUP($B17,Data!$A$8:$GA$500,150,FALSE)</f>
        <v>4.8252427184466019E-2</v>
      </c>
      <c r="Y17" s="23">
        <f>VLOOKUP($B17,Data!$A$8:$GA$500,151,FALSE)</f>
        <v>3.9979919678714858E-2</v>
      </c>
      <c r="Z17" s="23">
        <f>VLOOKUP($B17,Data!$A$8:$GA$500,152,FALSE)</f>
        <v>3.7607003891050581E-2</v>
      </c>
      <c r="AA17" s="23">
        <f>VLOOKUP($B17,Data!$A$8:$GA$500,153,FALSE)</f>
        <v>3.8867924528301886E-2</v>
      </c>
      <c r="AB17" s="23">
        <f>VLOOKUP($B17,Data!$A$8:$GA$500,154,FALSE)</f>
        <v>4.4243614931237719E-2</v>
      </c>
      <c r="AC17" s="23">
        <f>VLOOKUP($B17,Data!$A$8:$GA$500,155,FALSE)</f>
        <v>4.1333333333333333E-2</v>
      </c>
      <c r="AD17" s="23">
        <f>VLOOKUP($B17,Data!$A$8:$GA$500,156,FALSE)</f>
        <v>4.4220532319391638E-2</v>
      </c>
      <c r="AE17" s="52">
        <f>VLOOKUP($B17,Data!$A$8:$GA$500,157,FALSE)</f>
        <v>4.8261718750000002E-2</v>
      </c>
      <c r="AF17" s="52">
        <f>VLOOKUP($B17,Data!$A$8:$GA$500,158,FALSE)</f>
        <v>4.7700934579439254E-2</v>
      </c>
      <c r="AG17" s="52">
        <f>VLOOKUP($B17,Data!$A$8:$GA$500,159,FALSE)</f>
        <v>4.2593283582089553E-2</v>
      </c>
      <c r="AH17" s="52">
        <f>VLOOKUP($B17,Data!$A$8:$GA$500,160,FALSE)</f>
        <v>4.2446428571428572E-2</v>
      </c>
    </row>
    <row r="18" spans="1:34" x14ac:dyDescent="0.25">
      <c r="A18" s="1" t="s">
        <v>0</v>
      </c>
      <c r="B18" s="17" t="s">
        <v>79</v>
      </c>
      <c r="C18" s="42" t="s">
        <v>517</v>
      </c>
      <c r="D18" t="s">
        <v>505</v>
      </c>
      <c r="E18" s="45" t="s">
        <v>79</v>
      </c>
      <c r="F18" s="45" t="s">
        <v>50</v>
      </c>
      <c r="G18" s="45" t="str">
        <f>""</f>
        <v/>
      </c>
      <c r="H18" s="23">
        <f>VLOOKUP($B18,Data!$A$8:$GA$500,134,FALSE)</f>
        <v>1.4179104477611941E-2</v>
      </c>
      <c r="I18" s="23">
        <f>VLOOKUP($B18,Data!$A$8:$GA$500,135,FALSE)</f>
        <v>1.3600464576074332E-2</v>
      </c>
      <c r="J18" s="23">
        <f>VLOOKUP($B18,Data!$A$8:$GA$500,136,FALSE)</f>
        <v>1.3804475853945819E-2</v>
      </c>
      <c r="K18" s="23">
        <f>VLOOKUP($B18,Data!$A$8:$GA$500,137,FALSE)</f>
        <v>1.3672985781990521E-2</v>
      </c>
      <c r="L18" s="23">
        <f>VLOOKUP($B18,Data!$A$8:$GA$500,138,FALSE)</f>
        <v>1.3719582850521437E-2</v>
      </c>
      <c r="M18" s="23">
        <f>VLOOKUP($B18,Data!$A$8:$GA$500,139,FALSE)</f>
        <v>1.2174913693901036E-2</v>
      </c>
      <c r="N18" s="23">
        <f>VLOOKUP($B18,Data!$A$8:$GA$500,140,FALSE)</f>
        <v>1.0956719817767654E-2</v>
      </c>
      <c r="O18" s="23">
        <f>VLOOKUP($B18,Data!$A$8:$GA$500,141,FALSE)</f>
        <v>9.9330357142857137E-3</v>
      </c>
      <c r="P18" s="23">
        <f>VLOOKUP($B18,Data!$A$8:$GA$500,142,FALSE)</f>
        <v>1.1053215077605321E-2</v>
      </c>
      <c r="Q18" s="23">
        <f>VLOOKUP($B18,Data!$A$8:$GA$500,143,FALSE)</f>
        <v>1.1113537117903929E-2</v>
      </c>
      <c r="R18" s="23">
        <f>VLOOKUP($B18,Data!$A$8:$GA$500,144,FALSE)</f>
        <v>1.3297062023939064E-2</v>
      </c>
      <c r="S18" s="23">
        <f>VLOOKUP($B18,Data!$A$8:$GA$500,145,FALSE)</f>
        <v>1.7177242888402625E-2</v>
      </c>
      <c r="T18" s="23">
        <f>VLOOKUP($B18,Data!$A$8:$GA$500,146,FALSE)</f>
        <v>2.5723830734966594E-2</v>
      </c>
      <c r="U18" s="23">
        <f>VLOOKUP($B18,Data!$A$8:$GA$500,147,FALSE)</f>
        <v>2.6972789115646257E-2</v>
      </c>
      <c r="V18" s="23">
        <f>VLOOKUP($B18,Data!$A$8:$GA$500,148,FALSE)</f>
        <v>2.7829977628635347E-2</v>
      </c>
      <c r="W18" s="23">
        <f>VLOOKUP($B18,Data!$A$8:$GA$500,149,FALSE)</f>
        <v>2.5822222222222222E-2</v>
      </c>
      <c r="X18" s="23">
        <f>VLOOKUP($B18,Data!$A$8:$GA$500,150,FALSE)</f>
        <v>2.7208287895310795E-2</v>
      </c>
      <c r="Y18" s="23">
        <f>VLOOKUP($B18,Data!$A$8:$GA$500,151,FALSE)</f>
        <v>2.3424209378407852E-2</v>
      </c>
      <c r="Z18" s="23">
        <f>VLOOKUP($B18,Data!$A$8:$GA$500,152,FALSE)</f>
        <v>2.3498896247240619E-2</v>
      </c>
      <c r="AA18" s="23">
        <f>VLOOKUP($B18,Data!$A$8:$GA$500,153,FALSE)</f>
        <v>2.2932584269662923E-2</v>
      </c>
      <c r="AB18" s="23">
        <f>VLOOKUP($B18,Data!$A$8:$GA$500,154,FALSE)</f>
        <v>2.6059907834101382E-2</v>
      </c>
      <c r="AC18" s="23">
        <f>VLOOKUP($B18,Data!$A$8:$GA$500,155,FALSE)</f>
        <v>2.6093567251461988E-2</v>
      </c>
      <c r="AD18" s="23">
        <f>VLOOKUP($B18,Data!$A$8:$GA$500,156,FALSE)</f>
        <v>2.9171597633136096E-2</v>
      </c>
      <c r="AE18" s="52">
        <f>VLOOKUP($B18,Data!$A$8:$GA$500,157,FALSE)</f>
        <v>2.6693830034924329E-2</v>
      </c>
      <c r="AF18" s="52">
        <f>VLOOKUP($B18,Data!$A$8:$GA$500,158,FALSE)</f>
        <v>2.8340757238307351E-2</v>
      </c>
      <c r="AG18" s="52">
        <f>VLOOKUP($B18,Data!$A$8:$GA$500,159,FALSE)</f>
        <v>2.689732142857143E-2</v>
      </c>
      <c r="AH18" s="52">
        <f>VLOOKUP($B18,Data!$A$8:$GA$500,160,FALSE)</f>
        <v>2.5433589462129529E-2</v>
      </c>
    </row>
    <row r="19" spans="1:34" x14ac:dyDescent="0.25">
      <c r="A19" s="1" t="s">
        <v>0</v>
      </c>
      <c r="B19" s="17" t="s">
        <v>80</v>
      </c>
      <c r="C19" s="42" t="s">
        <v>517</v>
      </c>
      <c r="D19" t="s">
        <v>505</v>
      </c>
      <c r="E19" s="45" t="s">
        <v>80</v>
      </c>
      <c r="F19" s="45" t="s">
        <v>45</v>
      </c>
      <c r="G19" s="45" t="str">
        <f>""</f>
        <v/>
      </c>
      <c r="H19" s="23">
        <f>VLOOKUP($B19,Data!$A$8:$GA$500,134,FALSE)</f>
        <v>2.8240291262135921E-2</v>
      </c>
      <c r="I19" s="23">
        <f>VLOOKUP($B19,Data!$A$8:$GA$500,135,FALSE)</f>
        <v>2.8769987699877E-2</v>
      </c>
      <c r="J19" s="23">
        <f>VLOOKUP($B19,Data!$A$8:$GA$500,136,FALSE)</f>
        <v>3.013819095477387E-2</v>
      </c>
      <c r="K19" s="23">
        <f>VLOOKUP($B19,Data!$A$8:$GA$500,137,FALSE)</f>
        <v>2.9203539823008849E-2</v>
      </c>
      <c r="L19" s="23">
        <f>VLOOKUP($B19,Data!$A$8:$GA$500,138,FALSE)</f>
        <v>3.0025412960609912E-2</v>
      </c>
      <c r="M19" s="23">
        <f>VLOOKUP($B19,Data!$A$8:$GA$500,139,FALSE)</f>
        <v>2.7773677736777368E-2</v>
      </c>
      <c r="N19" s="23">
        <f>VLOOKUP($B19,Data!$A$8:$GA$500,140,FALSE)</f>
        <v>2.698019801980198E-2</v>
      </c>
      <c r="O19" s="23">
        <f>VLOOKUP($B19,Data!$A$8:$GA$500,141,FALSE)</f>
        <v>2.3649815043156597E-2</v>
      </c>
      <c r="P19" s="23">
        <f>VLOOKUP($B19,Data!$A$8:$GA$500,142,FALSE)</f>
        <v>2.5847133757961785E-2</v>
      </c>
      <c r="Q19" s="23">
        <f>VLOOKUP($B19,Data!$A$8:$GA$500,143,FALSE)</f>
        <v>2.8605263157894738E-2</v>
      </c>
      <c r="R19" s="23">
        <f>VLOOKUP($B19,Data!$A$8:$GA$500,144,FALSE)</f>
        <v>3.1033591731266151E-2</v>
      </c>
      <c r="S19" s="23">
        <f>VLOOKUP($B19,Data!$A$8:$GA$500,145,FALSE)</f>
        <v>3.6240208877284595E-2</v>
      </c>
      <c r="T19" s="23">
        <f>VLOOKUP($B19,Data!$A$8:$GA$500,146,FALSE)</f>
        <v>4.9684343434343435E-2</v>
      </c>
      <c r="U19" s="23">
        <f>VLOOKUP($B19,Data!$A$8:$GA$500,147,FALSE)</f>
        <v>5.0664206642066417E-2</v>
      </c>
      <c r="V19" s="23">
        <f>VLOOKUP($B19,Data!$A$8:$GA$500,148,FALSE)</f>
        <v>4.9155609167671893E-2</v>
      </c>
      <c r="W19" s="23">
        <f>VLOOKUP($B19,Data!$A$8:$GA$500,149,FALSE)</f>
        <v>4.6424242424242423E-2</v>
      </c>
      <c r="X19" s="23">
        <f>VLOOKUP($B19,Data!$A$8:$GA$500,150,FALSE)</f>
        <v>4.9890776699029124E-2</v>
      </c>
      <c r="Y19" s="23">
        <f>VLOOKUP($B19,Data!$A$8:$GA$500,151,FALSE)</f>
        <v>4.4703703703703704E-2</v>
      </c>
      <c r="Z19" s="23">
        <f>VLOOKUP($B19,Data!$A$8:$GA$500,152,FALSE)</f>
        <v>4.6088560885608858E-2</v>
      </c>
      <c r="AA19" s="23">
        <f>VLOOKUP($B19,Data!$A$8:$GA$500,153,FALSE)</f>
        <v>4.2187871581450653E-2</v>
      </c>
      <c r="AB19" s="23">
        <f>VLOOKUP($B19,Data!$A$8:$GA$500,154,FALSE)</f>
        <v>4.6165048543689323E-2</v>
      </c>
      <c r="AC19" s="23">
        <f>VLOOKUP($B19,Data!$A$8:$GA$500,155,FALSE)</f>
        <v>4.5501165501165501E-2</v>
      </c>
      <c r="AD19" s="23">
        <f>VLOOKUP($B19,Data!$A$8:$GA$500,156,FALSE)</f>
        <v>4.8997668997668997E-2</v>
      </c>
      <c r="AE19" s="52">
        <f>VLOOKUP($B19,Data!$A$8:$GA$500,157,FALSE)</f>
        <v>4.7465116279069769E-2</v>
      </c>
      <c r="AF19" s="52">
        <f>VLOOKUP($B19,Data!$A$8:$GA$500,158,FALSE)</f>
        <v>4.9586206896551722E-2</v>
      </c>
      <c r="AG19" s="52">
        <f>VLOOKUP($B19,Data!$A$8:$GA$500,159,FALSE)</f>
        <v>4.9028571428571428E-2</v>
      </c>
      <c r="AH19" s="52">
        <f>VLOOKUP($B19,Data!$A$8:$GA$500,160,FALSE)</f>
        <v>4.9780853517877741E-2</v>
      </c>
    </row>
    <row r="20" spans="1:34" x14ac:dyDescent="0.25">
      <c r="A20" s="1" t="s">
        <v>0</v>
      </c>
      <c r="B20" s="17" t="s">
        <v>81</v>
      </c>
      <c r="C20" s="42" t="s">
        <v>518</v>
      </c>
      <c r="D20" t="s">
        <v>505</v>
      </c>
      <c r="E20" s="45" t="s">
        <v>81</v>
      </c>
      <c r="F20" s="45" t="s">
        <v>42</v>
      </c>
      <c r="G20" s="45" t="str">
        <f>""</f>
        <v/>
      </c>
      <c r="H20" s="23">
        <f>VLOOKUP($B20,Data!$A$8:$GA$500,134,FALSE)</f>
        <v>2.8364444444444446E-2</v>
      </c>
      <c r="I20" s="23">
        <f>VLOOKUP($B20,Data!$A$8:$GA$500,135,FALSE)</f>
        <v>2.8022947925860547E-2</v>
      </c>
      <c r="J20" s="23">
        <f>VLOOKUP($B20,Data!$A$8:$GA$500,136,FALSE)</f>
        <v>2.699201419698314E-2</v>
      </c>
      <c r="K20" s="23">
        <f>VLOOKUP($B20,Data!$A$8:$GA$500,137,FALSE)</f>
        <v>2.6405693950177937E-2</v>
      </c>
      <c r="L20" s="23">
        <f>VLOOKUP($B20,Data!$A$8:$GA$500,138,FALSE)</f>
        <v>2.5250000000000002E-2</v>
      </c>
      <c r="M20" s="23">
        <f>VLOOKUP($B20,Data!$A$8:$GA$500,139,FALSE)</f>
        <v>2.3076923076923078E-2</v>
      </c>
      <c r="N20" s="23">
        <f>VLOOKUP($B20,Data!$A$8:$GA$500,140,FALSE)</f>
        <v>2.1629834254143648E-2</v>
      </c>
      <c r="O20" s="23">
        <f>VLOOKUP($B20,Data!$A$8:$GA$500,141,FALSE)</f>
        <v>1.8874773139745917E-2</v>
      </c>
      <c r="P20" s="23">
        <f>VLOOKUP($B20,Data!$A$8:$GA$500,142,FALSE)</f>
        <v>2.0062444246208743E-2</v>
      </c>
      <c r="Q20" s="23">
        <f>VLOOKUP($B20,Data!$A$8:$GA$500,143,FALSE)</f>
        <v>2.030891438658429E-2</v>
      </c>
      <c r="R20" s="23">
        <f>VLOOKUP($B20,Data!$A$8:$GA$500,144,FALSE)</f>
        <v>2.5044642857142856E-2</v>
      </c>
      <c r="S20" s="23">
        <f>VLOOKUP($B20,Data!$A$8:$GA$500,145,FALSE)</f>
        <v>3.0215053763440861E-2</v>
      </c>
      <c r="T20" s="23">
        <f>VLOOKUP($B20,Data!$A$8:$GA$500,146,FALSE)</f>
        <v>4.220415537488708E-2</v>
      </c>
      <c r="U20" s="23">
        <f>VLOOKUP($B20,Data!$A$8:$GA$500,147,FALSE)</f>
        <v>4.4121996303142327E-2</v>
      </c>
      <c r="V20" s="23">
        <f>VLOOKUP($B20,Data!$A$8:$GA$500,148,FALSE)</f>
        <v>4.6414922656960872E-2</v>
      </c>
      <c r="W20" s="23">
        <f>VLOOKUP($B20,Data!$A$8:$GA$500,149,FALSE)</f>
        <v>4.223230490018149E-2</v>
      </c>
      <c r="X20" s="23">
        <f>VLOOKUP($B20,Data!$A$8:$GA$500,150,FALSE)</f>
        <v>4.4137622877569262E-2</v>
      </c>
      <c r="Y20" s="23">
        <f>VLOOKUP($B20,Data!$A$8:$GA$500,151,FALSE)</f>
        <v>3.8970070422535211E-2</v>
      </c>
      <c r="Z20" s="23">
        <f>VLOOKUP($B20,Data!$A$8:$GA$500,152,FALSE)</f>
        <v>3.9690812720848054E-2</v>
      </c>
      <c r="AA20" s="23">
        <f>VLOOKUP($B20,Data!$A$8:$GA$500,153,FALSE)</f>
        <v>3.7153024911032027E-2</v>
      </c>
      <c r="AB20" s="23">
        <f>VLOOKUP($B20,Data!$A$8:$GA$500,154,FALSE)</f>
        <v>3.9343525179856113E-2</v>
      </c>
      <c r="AC20" s="23">
        <f>VLOOKUP($B20,Data!$A$8:$GA$500,155,FALSE)</f>
        <v>3.9668755595344676E-2</v>
      </c>
      <c r="AD20" s="23">
        <f>VLOOKUP($B20,Data!$A$8:$GA$500,156,FALSE)</f>
        <v>4.283201407211961E-2</v>
      </c>
      <c r="AE20" s="52">
        <f>VLOOKUP($B20,Data!$A$8:$GA$500,157,FALSE)</f>
        <v>4.1926523297491039E-2</v>
      </c>
      <c r="AF20" s="52">
        <f>VLOOKUP($B20,Data!$A$8:$GA$500,158,FALSE)</f>
        <v>4.2654867256637169E-2</v>
      </c>
      <c r="AG20" s="52">
        <f>VLOOKUP($B20,Data!$A$8:$GA$500,159,FALSE)</f>
        <v>3.928443649373882E-2</v>
      </c>
      <c r="AH20" s="52">
        <f>VLOOKUP($B20,Data!$A$8:$GA$500,160,FALSE)</f>
        <v>3.8843777581641661E-2</v>
      </c>
    </row>
    <row r="21" spans="1:34" x14ac:dyDescent="0.25">
      <c r="A21" s="1" t="s">
        <v>0</v>
      </c>
      <c r="B21" s="17" t="s">
        <v>82</v>
      </c>
      <c r="C21" s="42" t="s">
        <v>518</v>
      </c>
      <c r="D21" t="s">
        <v>505</v>
      </c>
      <c r="E21" s="45" t="s">
        <v>82</v>
      </c>
      <c r="F21" s="45" t="s">
        <v>31</v>
      </c>
      <c r="G21" s="45" t="str">
        <f>""</f>
        <v/>
      </c>
      <c r="H21" s="23">
        <f>VLOOKUP($B21,Data!$A$8:$GA$500,134,FALSE)</f>
        <v>8.4463539247561545E-2</v>
      </c>
      <c r="I21" s="23">
        <f>VLOOKUP($B21,Data!$A$8:$GA$500,135,FALSE)</f>
        <v>8.4010560146923777E-2</v>
      </c>
      <c r="J21" s="23">
        <f>VLOOKUP($B21,Data!$A$8:$GA$500,136,FALSE)</f>
        <v>8.3329568556584591E-2</v>
      </c>
      <c r="K21" s="23">
        <f>VLOOKUP($B21,Data!$A$8:$GA$500,137,FALSE)</f>
        <v>8.0988738738738741E-2</v>
      </c>
      <c r="L21" s="23">
        <f>VLOOKUP($B21,Data!$A$8:$GA$500,138,FALSE)</f>
        <v>8.3691153058903803E-2</v>
      </c>
      <c r="M21" s="23">
        <f>VLOOKUP($B21,Data!$A$8:$GA$500,139,FALSE)</f>
        <v>7.8978152025489301E-2</v>
      </c>
      <c r="N21" s="23">
        <f>VLOOKUP($B21,Data!$A$8:$GA$500,140,FALSE)</f>
        <v>7.8869723104857015E-2</v>
      </c>
      <c r="O21" s="23">
        <f>VLOOKUP($B21,Data!$A$8:$GA$500,141,FALSE)</f>
        <v>7.4011299435028252E-2</v>
      </c>
      <c r="P21" s="23">
        <f>VLOOKUP($B21,Data!$A$8:$GA$500,142,FALSE)</f>
        <v>7.449056603773585E-2</v>
      </c>
      <c r="Q21" s="23">
        <f>VLOOKUP($B21,Data!$A$8:$GA$500,143,FALSE)</f>
        <v>7.5615487914055507E-2</v>
      </c>
      <c r="R21" s="23">
        <f>VLOOKUP($B21,Data!$A$8:$GA$500,144,FALSE)</f>
        <v>8.2345790184601531E-2</v>
      </c>
      <c r="S21" s="23">
        <f>VLOOKUP($B21,Data!$A$8:$GA$500,145,FALSE)</f>
        <v>8.9161088799643018E-2</v>
      </c>
      <c r="T21" s="23">
        <f>VLOOKUP($B21,Data!$A$8:$GA$500,146,FALSE)</f>
        <v>0.10564630367419212</v>
      </c>
      <c r="U21" s="23">
        <f>VLOOKUP($B21,Data!$A$8:$GA$500,147,FALSE)</f>
        <v>0.10878565062388591</v>
      </c>
      <c r="V21" s="23">
        <f>VLOOKUP($B21,Data!$A$8:$GA$500,148,FALSE)</f>
        <v>0.11461149020471055</v>
      </c>
      <c r="W21" s="23">
        <f>VLOOKUP($B21,Data!$A$8:$GA$500,149,FALSE)</f>
        <v>0.11191235059760957</v>
      </c>
      <c r="X21" s="23">
        <f>VLOOKUP($B21,Data!$A$8:$GA$500,150,FALSE)</f>
        <v>0.11211707746478873</v>
      </c>
      <c r="Y21" s="23">
        <f>VLOOKUP($B21,Data!$A$8:$GA$500,151,FALSE)</f>
        <v>0.10057742214532872</v>
      </c>
      <c r="Z21" s="23">
        <f>VLOOKUP($B21,Data!$A$8:$GA$500,152,FALSE)</f>
        <v>0.10191198786039454</v>
      </c>
      <c r="AA21" s="23">
        <f>VLOOKUP($B21,Data!$A$8:$GA$500,153,FALSE)</f>
        <v>0.10009812472743131</v>
      </c>
      <c r="AB21" s="23">
        <f>VLOOKUP($B21,Data!$A$8:$GA$500,154,FALSE)</f>
        <v>0.10331806282722514</v>
      </c>
      <c r="AC21" s="23">
        <f>VLOOKUP($B21,Data!$A$8:$GA$500,155,FALSE)</f>
        <v>0.10640722569134702</v>
      </c>
      <c r="AD21" s="23">
        <f>VLOOKUP($B21,Data!$A$8:$GA$500,156,FALSE)</f>
        <v>0.11599821149116923</v>
      </c>
      <c r="AE21" s="52">
        <f>VLOOKUP($B21,Data!$A$8:$GA$500,157,FALSE)</f>
        <v>0.11276699029126214</v>
      </c>
      <c r="AF21" s="52">
        <f>VLOOKUP($B21,Data!$A$8:$GA$500,158,FALSE)</f>
        <v>0.11588565022421525</v>
      </c>
      <c r="AG21" s="52">
        <f>VLOOKUP($B21,Data!$A$8:$GA$500,159,FALSE)</f>
        <v>0.11092259225922592</v>
      </c>
      <c r="AH21" s="52">
        <f>VLOOKUP($B21,Data!$A$8:$GA$500,160,FALSE)</f>
        <v>0.11344391785150079</v>
      </c>
    </row>
    <row r="22" spans="1:34" x14ac:dyDescent="0.25">
      <c r="A22" s="1" t="s">
        <v>0</v>
      </c>
      <c r="B22" s="17" t="s">
        <v>83</v>
      </c>
      <c r="C22" s="42" t="s">
        <v>517</v>
      </c>
      <c r="D22" t="s">
        <v>0</v>
      </c>
      <c r="E22" s="45" t="s">
        <v>83</v>
      </c>
      <c r="F22" s="45" t="s">
        <v>37</v>
      </c>
      <c r="G22" s="45" t="str">
        <f>""</f>
        <v/>
      </c>
      <c r="H22" s="23">
        <f>VLOOKUP($B22,Data!$A$8:$GA$500,134,FALSE)</f>
        <v>1.5288270377733599E-2</v>
      </c>
      <c r="I22" s="23">
        <f>VLOOKUP($B22,Data!$A$8:$GA$500,135,FALSE)</f>
        <v>1.4704724409448819E-2</v>
      </c>
      <c r="J22" s="23">
        <f>VLOOKUP($B22,Data!$A$8:$GA$500,136,FALSE)</f>
        <v>1.46484375E-2</v>
      </c>
      <c r="K22" s="23">
        <f>VLOOKUP($B22,Data!$A$8:$GA$500,137,FALSE)</f>
        <v>1.3116370808678501E-2</v>
      </c>
      <c r="L22" s="23">
        <f>VLOOKUP($B22,Data!$A$8:$GA$500,138,FALSE)</f>
        <v>1.3319755600814664E-2</v>
      </c>
      <c r="M22" s="23">
        <f>VLOOKUP($B22,Data!$A$8:$GA$500,139,FALSE)</f>
        <v>1.3770833333333333E-2</v>
      </c>
      <c r="N22" s="23">
        <f>VLOOKUP($B22,Data!$A$8:$GA$500,140,FALSE)</f>
        <v>1.2643923240938167E-2</v>
      </c>
      <c r="O22" s="23">
        <f>VLOOKUP($B22,Data!$A$8:$GA$500,141,FALSE)</f>
        <v>1.0761316872427984E-2</v>
      </c>
      <c r="P22" s="23">
        <f>VLOOKUP($B22,Data!$A$8:$GA$500,142,FALSE)</f>
        <v>1.1733870967741936E-2</v>
      </c>
      <c r="Q22" s="23">
        <f>VLOOKUP($B22,Data!$A$8:$GA$500,143,FALSE)</f>
        <v>1.2654690618762475E-2</v>
      </c>
      <c r="R22" s="23">
        <f>VLOOKUP($B22,Data!$A$8:$GA$500,144,FALSE)</f>
        <v>1.6087824351297405E-2</v>
      </c>
      <c r="S22" s="23">
        <f>VLOOKUP($B22,Data!$A$8:$GA$500,145,FALSE)</f>
        <v>2.0441767068273092E-2</v>
      </c>
      <c r="T22" s="23">
        <f>VLOOKUP($B22,Data!$A$8:$GA$500,146,FALSE)</f>
        <v>3.1391129032258061E-2</v>
      </c>
      <c r="U22" s="23">
        <f>VLOOKUP($B22,Data!$A$8:$GA$500,147,FALSE)</f>
        <v>3.2581300813008127E-2</v>
      </c>
      <c r="V22" s="23">
        <f>VLOOKUP($B22,Data!$A$8:$GA$500,148,FALSE)</f>
        <v>3.3536585365853661E-2</v>
      </c>
      <c r="W22" s="23">
        <f>VLOOKUP($B22,Data!$A$8:$GA$500,149,FALSE)</f>
        <v>3.0020408163265306E-2</v>
      </c>
      <c r="X22" s="23">
        <f>VLOOKUP($B22,Data!$A$8:$GA$500,150,FALSE)</f>
        <v>3.3609341825902334E-2</v>
      </c>
      <c r="Y22" s="23">
        <f>VLOOKUP($B22,Data!$A$8:$GA$500,151,FALSE)</f>
        <v>2.7589098532494759E-2</v>
      </c>
      <c r="Z22" s="23">
        <f>VLOOKUP($B22,Data!$A$8:$GA$500,152,FALSE)</f>
        <v>2.802127659574468E-2</v>
      </c>
      <c r="AA22" s="23">
        <f>VLOOKUP($B22,Data!$A$8:$GA$500,153,FALSE)</f>
        <v>2.5297872340425531E-2</v>
      </c>
      <c r="AB22" s="23">
        <f>VLOOKUP($B22,Data!$A$8:$GA$500,154,FALSE)</f>
        <v>2.5356415478615071E-2</v>
      </c>
      <c r="AC22" s="23">
        <f>VLOOKUP($B22,Data!$A$8:$GA$500,155,FALSE)</f>
        <v>2.5962732919254657E-2</v>
      </c>
      <c r="AD22" s="23">
        <f>VLOOKUP($B22,Data!$A$8:$GA$500,156,FALSE)</f>
        <v>2.5228628230616303E-2</v>
      </c>
      <c r="AE22" s="52">
        <f>VLOOKUP($B22,Data!$A$8:$GA$500,157,FALSE)</f>
        <v>2.4543610547667342E-2</v>
      </c>
      <c r="AF22" s="52">
        <f>VLOOKUP($B22,Data!$A$8:$GA$500,158,FALSE)</f>
        <v>2.6932515337423312E-2</v>
      </c>
      <c r="AG22" s="52">
        <f>VLOOKUP($B22,Data!$A$8:$GA$500,159,FALSE)</f>
        <v>2.6887966804979253E-2</v>
      </c>
      <c r="AH22" s="52">
        <f>VLOOKUP($B22,Data!$A$8:$GA$500,160,FALSE)</f>
        <v>2.6935817805383021E-2</v>
      </c>
    </row>
    <row r="23" spans="1:34" x14ac:dyDescent="0.25">
      <c r="A23" s="1" t="s">
        <v>0</v>
      </c>
      <c r="B23" s="17" t="s">
        <v>84</v>
      </c>
      <c r="C23" s="42" t="s">
        <v>518</v>
      </c>
      <c r="D23" t="s">
        <v>505</v>
      </c>
      <c r="E23" s="45" t="s">
        <v>84</v>
      </c>
      <c r="F23" s="45" t="s">
        <v>14</v>
      </c>
      <c r="G23" s="45" t="str">
        <f>""</f>
        <v/>
      </c>
      <c r="H23" s="23">
        <f>VLOOKUP($B23,Data!$A$8:$GA$500,134,FALSE)</f>
        <v>4.5233333333333334E-2</v>
      </c>
      <c r="I23" s="23">
        <f>VLOOKUP($B23,Data!$A$8:$GA$500,135,FALSE)</f>
        <v>4.5678807947019867E-2</v>
      </c>
      <c r="J23" s="23">
        <f>VLOOKUP($B23,Data!$A$8:$GA$500,136,FALSE)</f>
        <v>4.4084967320261438E-2</v>
      </c>
      <c r="K23" s="23">
        <f>VLOOKUP($B23,Data!$A$8:$GA$500,137,FALSE)</f>
        <v>4.0325203252032524E-2</v>
      </c>
      <c r="L23" s="23">
        <f>VLOOKUP($B23,Data!$A$8:$GA$500,138,FALSE)</f>
        <v>4.2747967479674798E-2</v>
      </c>
      <c r="M23" s="23">
        <f>VLOOKUP($B23,Data!$A$8:$GA$500,139,FALSE)</f>
        <v>3.9029126213592231E-2</v>
      </c>
      <c r="N23" s="23">
        <f>VLOOKUP($B23,Data!$A$8:$GA$500,140,FALSE)</f>
        <v>3.6100323624595469E-2</v>
      </c>
      <c r="O23" s="23">
        <f>VLOOKUP($B23,Data!$A$8:$GA$500,141,FALSE)</f>
        <v>3.6094003241491084E-2</v>
      </c>
      <c r="P23" s="23">
        <f>VLOOKUP($B23,Data!$A$8:$GA$500,142,FALSE)</f>
        <v>3.6478190630048465E-2</v>
      </c>
      <c r="Q23" s="23">
        <f>VLOOKUP($B23,Data!$A$8:$GA$500,143,FALSE)</f>
        <v>3.8784440842787683E-2</v>
      </c>
      <c r="R23" s="23">
        <f>VLOOKUP($B23,Data!$A$8:$GA$500,144,FALSE)</f>
        <v>4.3886178861788618E-2</v>
      </c>
      <c r="S23" s="23">
        <f>VLOOKUP($B23,Data!$A$8:$GA$500,145,FALSE)</f>
        <v>5.3930348258706469E-2</v>
      </c>
      <c r="T23" s="23">
        <f>VLOOKUP($B23,Data!$A$8:$GA$500,146,FALSE)</f>
        <v>6.7532679738562085E-2</v>
      </c>
      <c r="U23" s="23">
        <f>VLOOKUP($B23,Data!$A$8:$GA$500,147,FALSE)</f>
        <v>6.971854304635762E-2</v>
      </c>
      <c r="V23" s="23">
        <f>VLOOKUP($B23,Data!$A$8:$GA$500,148,FALSE)</f>
        <v>7.0877483443708603E-2</v>
      </c>
      <c r="W23" s="23">
        <f>VLOOKUP($B23,Data!$A$8:$GA$500,149,FALSE)</f>
        <v>6.5448717948717955E-2</v>
      </c>
      <c r="X23" s="23">
        <f>VLOOKUP($B23,Data!$A$8:$GA$500,150,FALSE)</f>
        <v>6.6617886178861788E-2</v>
      </c>
      <c r="Y23" s="23">
        <f>VLOOKUP($B23,Data!$A$8:$GA$500,151,FALSE)</f>
        <v>5.8418530351437702E-2</v>
      </c>
      <c r="Z23" s="23">
        <f>VLOOKUP($B23,Data!$A$8:$GA$500,152,FALSE)</f>
        <v>5.9934853420195437E-2</v>
      </c>
      <c r="AA23" s="23">
        <f>VLOOKUP($B23,Data!$A$8:$GA$500,153,FALSE)</f>
        <v>5.8535773710482526E-2</v>
      </c>
      <c r="AB23" s="23">
        <f>VLOOKUP($B23,Data!$A$8:$GA$500,154,FALSE)</f>
        <v>6.6422628951747081E-2</v>
      </c>
      <c r="AC23" s="23">
        <f>VLOOKUP($B23,Data!$A$8:$GA$500,155,FALSE)</f>
        <v>6.8120805369127513E-2</v>
      </c>
      <c r="AD23" s="23">
        <f>VLOOKUP($B23,Data!$A$8:$GA$500,156,FALSE)</f>
        <v>7.5748299319727888E-2</v>
      </c>
      <c r="AE23" s="52">
        <f>VLOOKUP($B23,Data!$A$8:$GA$500,157,FALSE)</f>
        <v>7.2761578044596917E-2</v>
      </c>
      <c r="AF23" s="52">
        <f>VLOOKUP($B23,Data!$A$8:$GA$500,158,FALSE)</f>
        <v>7.5340136054421775E-2</v>
      </c>
      <c r="AG23" s="52">
        <f>VLOOKUP($B23,Data!$A$8:$GA$500,159,FALSE)</f>
        <v>7.1310924369747897E-2</v>
      </c>
      <c r="AH23" s="52">
        <f>VLOOKUP($B23,Data!$A$8:$GA$500,160,FALSE)</f>
        <v>7.4105960264900655E-2</v>
      </c>
    </row>
    <row r="24" spans="1:34" x14ac:dyDescent="0.25">
      <c r="A24" s="1" t="s">
        <v>0</v>
      </c>
      <c r="B24" s="17" t="s">
        <v>85</v>
      </c>
      <c r="C24" s="42" t="s">
        <v>518</v>
      </c>
      <c r="D24" t="s">
        <v>505</v>
      </c>
      <c r="E24" s="45" t="s">
        <v>85</v>
      </c>
      <c r="F24" s="45" t="s">
        <v>14</v>
      </c>
      <c r="G24" s="45" t="str">
        <f>""</f>
        <v/>
      </c>
      <c r="H24" s="23">
        <f>VLOOKUP($B24,Data!$A$8:$GA$500,134,FALSE)</f>
        <v>5.2021943573667712E-2</v>
      </c>
      <c r="I24" s="23">
        <f>VLOOKUP($B24,Data!$A$8:$GA$500,135,FALSE)</f>
        <v>4.6383647798742135E-2</v>
      </c>
      <c r="J24" s="23">
        <f>VLOOKUP($B24,Data!$A$8:$GA$500,136,FALSE)</f>
        <v>4.7387820512820512E-2</v>
      </c>
      <c r="K24" s="23">
        <f>VLOOKUP($B24,Data!$A$8:$GA$500,137,FALSE)</f>
        <v>5.3612903225806453E-2</v>
      </c>
      <c r="L24" s="23">
        <f>VLOOKUP($B24,Data!$A$8:$GA$500,138,FALSE)</f>
        <v>5.4919093851132687E-2</v>
      </c>
      <c r="M24" s="23">
        <f>VLOOKUP($B24,Data!$A$8:$GA$500,139,FALSE)</f>
        <v>4.5345394736842105E-2</v>
      </c>
      <c r="N24" s="23">
        <f>VLOOKUP($B24,Data!$A$8:$GA$500,140,FALSE)</f>
        <v>4.2405271828665568E-2</v>
      </c>
      <c r="O24" s="23">
        <f>VLOOKUP($B24,Data!$A$8:$GA$500,141,FALSE)</f>
        <v>4.9122516556291393E-2</v>
      </c>
      <c r="P24" s="23">
        <f>VLOOKUP($B24,Data!$A$8:$GA$500,142,FALSE)</f>
        <v>5.1430948419301167E-2</v>
      </c>
      <c r="Q24" s="23">
        <f>VLOOKUP($B24,Data!$A$8:$GA$500,143,FALSE)</f>
        <v>4.4983443708609273E-2</v>
      </c>
      <c r="R24" s="23">
        <f>VLOOKUP($B24,Data!$A$8:$GA$500,144,FALSE)</f>
        <v>4.5789473684210526E-2</v>
      </c>
      <c r="S24" s="23">
        <f>VLOOKUP($B24,Data!$A$8:$GA$500,145,FALSE)</f>
        <v>6.3333333333333339E-2</v>
      </c>
      <c r="T24" s="23">
        <f>VLOOKUP($B24,Data!$A$8:$GA$500,146,FALSE)</f>
        <v>7.7648902821316618E-2</v>
      </c>
      <c r="U24" s="23">
        <f>VLOOKUP($B24,Data!$A$8:$GA$500,147,FALSE)</f>
        <v>6.7049689440993793E-2</v>
      </c>
      <c r="V24" s="23">
        <f>VLOOKUP($B24,Data!$A$8:$GA$500,148,FALSE)</f>
        <v>6.3493788819875774E-2</v>
      </c>
      <c r="W24" s="23">
        <f>VLOOKUP($B24,Data!$A$8:$GA$500,149,FALSE)</f>
        <v>7.7351097178683381E-2</v>
      </c>
      <c r="X24" s="23">
        <f>VLOOKUP($B24,Data!$A$8:$GA$500,150,FALSE)</f>
        <v>8.1616481774960378E-2</v>
      </c>
      <c r="Y24" s="23">
        <f>VLOOKUP($B24,Data!$A$8:$GA$500,151,FALSE)</f>
        <v>7.1102236421725237E-2</v>
      </c>
      <c r="Z24" s="23">
        <f>VLOOKUP($B24,Data!$A$8:$GA$500,152,FALSE)</f>
        <v>6.9273301737756712E-2</v>
      </c>
      <c r="AA24" s="23">
        <f>VLOOKUP($B24,Data!$A$8:$GA$500,153,FALSE)</f>
        <v>7.8963317384370013E-2</v>
      </c>
      <c r="AB24" s="23">
        <f>VLOOKUP($B24,Data!$A$8:$GA$500,154,FALSE)</f>
        <v>8.8523274478330652E-2</v>
      </c>
      <c r="AC24" s="23">
        <f>VLOOKUP($B24,Data!$A$8:$GA$500,155,FALSE)</f>
        <v>8.1229773462783178E-2</v>
      </c>
      <c r="AD24" s="23">
        <f>VLOOKUP($B24,Data!$A$8:$GA$500,156,FALSE)</f>
        <v>8.8398692810457521E-2</v>
      </c>
      <c r="AE24" s="52">
        <f>VLOOKUP($B24,Data!$A$8:$GA$500,157,FALSE)</f>
        <v>9.9279869067103108E-2</v>
      </c>
      <c r="AF24" s="52">
        <f>VLOOKUP($B24,Data!$A$8:$GA$500,158,FALSE)</f>
        <v>0.10348387096774193</v>
      </c>
      <c r="AG24" s="52">
        <f>VLOOKUP($B24,Data!$A$8:$GA$500,159,FALSE)</f>
        <v>9.1009615384615383E-2</v>
      </c>
      <c r="AH24" s="52">
        <f>VLOOKUP($B24,Data!$A$8:$GA$500,160,FALSE)</f>
        <v>8.8256000000000001E-2</v>
      </c>
    </row>
    <row r="25" spans="1:34" x14ac:dyDescent="0.25">
      <c r="A25" s="1" t="s">
        <v>0</v>
      </c>
      <c r="B25" s="17" t="s">
        <v>87</v>
      </c>
      <c r="C25" s="42" t="s">
        <v>517</v>
      </c>
      <c r="D25" t="s">
        <v>0</v>
      </c>
      <c r="E25" s="45" t="s">
        <v>87</v>
      </c>
      <c r="F25" s="45" t="s">
        <v>43</v>
      </c>
      <c r="G25" s="45" t="s">
        <v>506</v>
      </c>
      <c r="H25" s="23">
        <f>VLOOKUP($B25,Data!$A$8:$GA$500,134,FALSE)</f>
        <v>3.9887005649717512E-2</v>
      </c>
      <c r="I25" s="23">
        <f>VLOOKUP($B25,Data!$A$8:$GA$500,135,FALSE)</f>
        <v>3.7203389830508478E-2</v>
      </c>
      <c r="J25" s="23">
        <f>VLOOKUP($B25,Data!$A$8:$GA$500,136,FALSE)</f>
        <v>3.4872521246458926E-2</v>
      </c>
      <c r="K25" s="23">
        <f>VLOOKUP($B25,Data!$A$8:$GA$500,137,FALSE)</f>
        <v>3.3711048158640226E-2</v>
      </c>
      <c r="L25" s="23">
        <f>VLOOKUP($B25,Data!$A$8:$GA$500,138,FALSE)</f>
        <v>3.4834254143646409E-2</v>
      </c>
      <c r="M25" s="23">
        <f>VLOOKUP($B25,Data!$A$8:$GA$500,139,FALSE)</f>
        <v>2.8877005347593583E-2</v>
      </c>
      <c r="N25" s="23">
        <f>VLOOKUP($B25,Data!$A$8:$GA$500,140,FALSE)</f>
        <v>2.6191709844559586E-2</v>
      </c>
      <c r="O25" s="23">
        <f>VLOOKUP($B25,Data!$A$8:$GA$500,141,FALSE)</f>
        <v>2.6602209944751379E-2</v>
      </c>
      <c r="P25" s="23">
        <f>VLOOKUP($B25,Data!$A$8:$GA$500,142,FALSE)</f>
        <v>2.959016393442623E-2</v>
      </c>
      <c r="Q25" s="23">
        <f>VLOOKUP($B25,Data!$A$8:$GA$500,143,FALSE)</f>
        <v>0.03</v>
      </c>
      <c r="R25" s="23">
        <f>VLOOKUP($B25,Data!$A$8:$GA$500,144,FALSE)</f>
        <v>3.4900849858356939E-2</v>
      </c>
      <c r="S25" s="23">
        <f>VLOOKUP($B25,Data!$A$8:$GA$500,145,FALSE)</f>
        <v>4.4463276836158194E-2</v>
      </c>
      <c r="T25" s="23">
        <f>VLOOKUP($B25,Data!$A$8:$GA$500,146,FALSE)</f>
        <v>5.5486486486486485E-2</v>
      </c>
      <c r="U25" s="23">
        <f>VLOOKUP($B25,Data!$A$8:$GA$500,147,FALSE)</f>
        <v>5.3638743455497385E-2</v>
      </c>
      <c r="V25" s="23">
        <f>VLOOKUP($B25,Data!$A$8:$GA$500,148,FALSE)</f>
        <v>5.4316939890710382E-2</v>
      </c>
      <c r="W25" s="23">
        <f>VLOOKUP($B25,Data!$A$8:$GA$500,149,FALSE)</f>
        <v>5.5467032967032967E-2</v>
      </c>
      <c r="X25" s="23">
        <f>VLOOKUP($B25,Data!$A$8:$GA$500,150,FALSE)</f>
        <v>5.8876404494382022E-2</v>
      </c>
      <c r="Y25" s="23">
        <f>VLOOKUP($B25,Data!$A$8:$GA$500,151,FALSE)</f>
        <v>4.7142857142857146E-2</v>
      </c>
      <c r="Z25" s="23">
        <f>VLOOKUP($B25,Data!$A$8:$GA$500,152,FALSE)</f>
        <v>4.3719676549865229E-2</v>
      </c>
      <c r="AA25" s="23">
        <f>VLOOKUP($B25,Data!$A$8:$GA$500,153,FALSE)</f>
        <v>4.4202127659574465E-2</v>
      </c>
      <c r="AB25" s="23">
        <f>VLOOKUP($B25,Data!$A$8:$GA$500,154,FALSE)</f>
        <v>4.7896103896103895E-2</v>
      </c>
      <c r="AC25" s="23">
        <f>VLOOKUP($B25,Data!$A$8:$GA$500,155,FALSE)</f>
        <v>4.9708222811671088E-2</v>
      </c>
      <c r="AD25" s="23">
        <f>VLOOKUP($B25,Data!$A$8:$GA$500,156,FALSE)</f>
        <v>4.8320802005012528E-2</v>
      </c>
      <c r="AE25" s="52">
        <f>VLOOKUP($B25,Data!$A$8:$GA$500,157,FALSE)</f>
        <v>4.4784810126582281E-2</v>
      </c>
      <c r="AF25" s="52">
        <f>VLOOKUP($B25,Data!$A$8:$GA$500,158,FALSE)</f>
        <v>5.1522309711286088E-2</v>
      </c>
      <c r="AG25" s="52">
        <f>VLOOKUP($B25,Data!$A$8:$GA$500,159,FALSE)</f>
        <v>4.6711229946524067E-2</v>
      </c>
      <c r="AH25" s="52">
        <f>VLOOKUP($B25,Data!$A$8:$GA$500,160,FALSE)</f>
        <v>4.5730027548209366E-2</v>
      </c>
    </row>
    <row r="26" spans="1:34" x14ac:dyDescent="0.25">
      <c r="A26" s="1" t="s">
        <v>0</v>
      </c>
      <c r="B26" s="17" t="s">
        <v>88</v>
      </c>
      <c r="C26" s="42" t="s">
        <v>518</v>
      </c>
      <c r="D26" t="s">
        <v>505</v>
      </c>
      <c r="E26" s="45" t="s">
        <v>88</v>
      </c>
      <c r="F26" s="45" t="s">
        <v>33</v>
      </c>
      <c r="G26" s="45" t="str">
        <f>""</f>
        <v/>
      </c>
      <c r="H26" s="23">
        <f>VLOOKUP($B26,Data!$A$8:$GA$500,134,FALSE)</f>
        <v>3.9447603574329811E-2</v>
      </c>
      <c r="I26" s="23">
        <f>VLOOKUP($B26,Data!$A$8:$GA$500,135,FALSE)</f>
        <v>3.8635990139687756E-2</v>
      </c>
      <c r="J26" s="23">
        <f>VLOOKUP($B26,Data!$A$8:$GA$500,136,FALSE)</f>
        <v>3.7545008183306056E-2</v>
      </c>
      <c r="K26" s="23">
        <f>VLOOKUP($B26,Data!$A$8:$GA$500,137,FALSE)</f>
        <v>3.4698310539018506E-2</v>
      </c>
      <c r="L26" s="23">
        <f>VLOOKUP($B26,Data!$A$8:$GA$500,138,FALSE)</f>
        <v>3.6480446927374302E-2</v>
      </c>
      <c r="M26" s="23">
        <f>VLOOKUP($B26,Data!$A$8:$GA$500,139,FALSE)</f>
        <v>3.3446909667194928E-2</v>
      </c>
      <c r="N26" s="23">
        <f>VLOOKUP($B26,Data!$A$8:$GA$500,140,FALSE)</f>
        <v>3.3241758241758242E-2</v>
      </c>
      <c r="O26" s="23">
        <f>VLOOKUP($B26,Data!$A$8:$GA$500,141,FALSE)</f>
        <v>3.2301649646504317E-2</v>
      </c>
      <c r="P26" s="23">
        <f>VLOOKUP($B26,Data!$A$8:$GA$500,142,FALSE)</f>
        <v>3.4643987341772153E-2</v>
      </c>
      <c r="Q26" s="23">
        <f>VLOOKUP($B26,Data!$A$8:$GA$500,143,FALSE)</f>
        <v>3.503943217665615E-2</v>
      </c>
      <c r="R26" s="23">
        <f>VLOOKUP($B26,Data!$A$8:$GA$500,144,FALSE)</f>
        <v>4.1055155875299759E-2</v>
      </c>
      <c r="S26" s="23">
        <f>VLOOKUP($B26,Data!$A$8:$GA$500,145,FALSE)</f>
        <v>4.7803514376996807E-2</v>
      </c>
      <c r="T26" s="23">
        <f>VLOOKUP($B26,Data!$A$8:$GA$500,146,FALSE)</f>
        <v>6.137051792828685E-2</v>
      </c>
      <c r="U26" s="23">
        <f>VLOOKUP($B26,Data!$A$8:$GA$500,147,FALSE)</f>
        <v>6.3083665338645414E-2</v>
      </c>
      <c r="V26" s="23">
        <f>VLOOKUP($B26,Data!$A$8:$GA$500,148,FALSE)</f>
        <v>6.650393700787402E-2</v>
      </c>
      <c r="W26" s="23">
        <f>VLOOKUP($B26,Data!$A$8:$GA$500,149,FALSE)</f>
        <v>6.5303738317757015E-2</v>
      </c>
      <c r="X26" s="23">
        <f>VLOOKUP($B26,Data!$A$8:$GA$500,150,FALSE)</f>
        <v>6.5960000000000005E-2</v>
      </c>
      <c r="Y26" s="23">
        <f>VLOOKUP($B26,Data!$A$8:$GA$500,151,FALSE)</f>
        <v>5.8657556270096466E-2</v>
      </c>
      <c r="Z26" s="23">
        <f>VLOOKUP($B26,Data!$A$8:$GA$500,152,FALSE)</f>
        <v>5.9926948051948051E-2</v>
      </c>
      <c r="AA26" s="23">
        <f>VLOOKUP($B26,Data!$A$8:$GA$500,153,FALSE)</f>
        <v>5.954090150250417E-2</v>
      </c>
      <c r="AB26" s="23">
        <f>VLOOKUP($B26,Data!$A$8:$GA$500,154,FALSE)</f>
        <v>6.5346283783783779E-2</v>
      </c>
      <c r="AC26" s="23">
        <f>VLOOKUP($B26,Data!$A$8:$GA$500,155,FALSE)</f>
        <v>6.6325503355704696E-2</v>
      </c>
      <c r="AD26" s="23">
        <f>VLOOKUP($B26,Data!$A$8:$GA$500,156,FALSE)</f>
        <v>6.7839607201309327E-2</v>
      </c>
      <c r="AE26" s="52">
        <f>VLOOKUP($B26,Data!$A$8:$GA$500,157,FALSE)</f>
        <v>6.6209935897435901E-2</v>
      </c>
      <c r="AF26" s="52">
        <f>VLOOKUP($B26,Data!$A$8:$GA$500,158,FALSE)</f>
        <v>6.8677290836653387E-2</v>
      </c>
      <c r="AG26" s="52">
        <f>VLOOKUP($B26,Data!$A$8:$GA$500,159,FALSE)</f>
        <v>6.7274919614147916E-2</v>
      </c>
      <c r="AH26" s="52">
        <f>VLOOKUP($B26,Data!$A$8:$GA$500,160,FALSE)</f>
        <v>6.9536208299430427E-2</v>
      </c>
    </row>
    <row r="27" spans="1:34" x14ac:dyDescent="0.25">
      <c r="A27" s="1" t="s">
        <v>0</v>
      </c>
      <c r="B27" s="17" t="s">
        <v>89</v>
      </c>
      <c r="C27" s="42" t="s">
        <v>516</v>
      </c>
      <c r="D27" t="s">
        <v>0</v>
      </c>
      <c r="E27" s="45" t="s">
        <v>89</v>
      </c>
      <c r="F27" s="45" t="s">
        <v>38</v>
      </c>
      <c r="G27" s="45" t="str">
        <f>""</f>
        <v/>
      </c>
      <c r="H27" s="23">
        <f>VLOOKUP($B27,Data!$A$8:$GA$500,134,FALSE)</f>
        <v>2.8745762711864405E-2</v>
      </c>
      <c r="I27" s="23">
        <f>VLOOKUP($B27,Data!$A$8:$GA$500,135,FALSE)</f>
        <v>2.7385620915032681E-2</v>
      </c>
      <c r="J27" s="23">
        <f>VLOOKUP($B27,Data!$A$8:$GA$500,136,FALSE)</f>
        <v>2.6741935483870969E-2</v>
      </c>
      <c r="K27" s="23">
        <f>VLOOKUP($B27,Data!$A$8:$GA$500,137,FALSE)</f>
        <v>2.6666666666666668E-2</v>
      </c>
      <c r="L27" s="23">
        <f>VLOOKUP($B27,Data!$A$8:$GA$500,138,FALSE)</f>
        <v>2.8456375838926174E-2</v>
      </c>
      <c r="M27" s="23">
        <f>VLOOKUP($B27,Data!$A$8:$GA$500,139,FALSE)</f>
        <v>2.6020761245674741E-2</v>
      </c>
      <c r="N27" s="23">
        <f>VLOOKUP($B27,Data!$A$8:$GA$500,140,FALSE)</f>
        <v>2.9823321554770316E-2</v>
      </c>
      <c r="O27" s="23">
        <f>VLOOKUP($B27,Data!$A$8:$GA$500,141,FALSE)</f>
        <v>2.6077738515901061E-2</v>
      </c>
      <c r="P27" s="23">
        <f>VLOOKUP($B27,Data!$A$8:$GA$500,142,FALSE)</f>
        <v>2.3583617747440274E-2</v>
      </c>
      <c r="Q27" s="23">
        <f>VLOOKUP($B27,Data!$A$8:$GA$500,143,FALSE)</f>
        <v>2.6388888888888889E-2</v>
      </c>
      <c r="R27" s="23">
        <f>VLOOKUP($B27,Data!$A$8:$GA$500,144,FALSE)</f>
        <v>2.8461538461538462E-2</v>
      </c>
      <c r="S27" s="23">
        <f>VLOOKUP($B27,Data!$A$8:$GA$500,145,FALSE)</f>
        <v>3.532871972318339E-2</v>
      </c>
      <c r="T27" s="23">
        <f>VLOOKUP($B27,Data!$A$8:$GA$500,146,FALSE)</f>
        <v>5.2936802973977695E-2</v>
      </c>
      <c r="U27" s="23">
        <f>VLOOKUP($B27,Data!$A$8:$GA$500,147,FALSE)</f>
        <v>4.8718861209964416E-2</v>
      </c>
      <c r="V27" s="23">
        <f>VLOOKUP($B27,Data!$A$8:$GA$500,148,FALSE)</f>
        <v>4.5734265734265735E-2</v>
      </c>
      <c r="W27" s="23">
        <f>VLOOKUP($B27,Data!$A$8:$GA$500,149,FALSE)</f>
        <v>4.7077464788732391E-2</v>
      </c>
      <c r="X27" s="23">
        <f>VLOOKUP($B27,Data!$A$8:$GA$500,150,FALSE)</f>
        <v>5.0571428571428573E-2</v>
      </c>
      <c r="Y27" s="23">
        <f>VLOOKUP($B27,Data!$A$8:$GA$500,151,FALSE)</f>
        <v>4.5410447761194031E-2</v>
      </c>
      <c r="Z27" s="23">
        <f>VLOOKUP($B27,Data!$A$8:$GA$500,152,FALSE)</f>
        <v>4.4924812030075187E-2</v>
      </c>
      <c r="AA27" s="23">
        <f>VLOOKUP($B27,Data!$A$8:$GA$500,153,FALSE)</f>
        <v>4.3320463320463319E-2</v>
      </c>
      <c r="AB27" s="23">
        <f>VLOOKUP($B27,Data!$A$8:$GA$500,154,FALSE)</f>
        <v>5.0371747211895912E-2</v>
      </c>
      <c r="AC27" s="23">
        <f>VLOOKUP($B27,Data!$A$8:$GA$500,155,FALSE)</f>
        <v>4.5294117647058825E-2</v>
      </c>
      <c r="AD27" s="23">
        <f>VLOOKUP($B27,Data!$A$8:$GA$500,156,FALSE)</f>
        <v>4.7252747252747251E-2</v>
      </c>
      <c r="AE27" s="52">
        <f>VLOOKUP($B27,Data!$A$8:$GA$500,157,FALSE)</f>
        <v>5.153846153846154E-2</v>
      </c>
      <c r="AF27" s="52">
        <f>VLOOKUP($B27,Data!$A$8:$GA$500,158,FALSE)</f>
        <v>5.8087649402390439E-2</v>
      </c>
      <c r="AG27" s="52">
        <f>VLOOKUP($B27,Data!$A$8:$GA$500,159,FALSE)</f>
        <v>4.8501872659176028E-2</v>
      </c>
      <c r="AH27" s="52">
        <f>VLOOKUP($B27,Data!$A$8:$GA$500,160,FALSE)</f>
        <v>4.4820143884892083E-2</v>
      </c>
    </row>
    <row r="28" spans="1:34" x14ac:dyDescent="0.25">
      <c r="A28" s="1" t="s">
        <v>0</v>
      </c>
      <c r="B28" s="17" t="s">
        <v>90</v>
      </c>
      <c r="C28" s="42" t="s">
        <v>518</v>
      </c>
      <c r="D28" t="s">
        <v>505</v>
      </c>
      <c r="E28" s="45" t="s">
        <v>90</v>
      </c>
      <c r="F28" s="45" t="s">
        <v>19</v>
      </c>
      <c r="G28" s="45" t="str">
        <f>""</f>
        <v/>
      </c>
      <c r="H28" s="23">
        <f>VLOOKUP($B28,Data!$A$8:$GA$500,134,FALSE)</f>
        <v>2.5358056265984655E-2</v>
      </c>
      <c r="I28" s="23">
        <f>VLOOKUP($B28,Data!$A$8:$GA$500,135,FALSE)</f>
        <v>2.6284224250325946E-2</v>
      </c>
      <c r="J28" s="23">
        <f>VLOOKUP($B28,Data!$A$8:$GA$500,136,FALSE)</f>
        <v>2.63860103626943E-2</v>
      </c>
      <c r="K28" s="23">
        <f>VLOOKUP($B28,Data!$A$8:$GA$500,137,FALSE)</f>
        <v>2.5362694300518136E-2</v>
      </c>
      <c r="L28" s="23">
        <f>VLOOKUP($B28,Data!$A$8:$GA$500,138,FALSE)</f>
        <v>2.4961439588688947E-2</v>
      </c>
      <c r="M28" s="23">
        <f>VLOOKUP($B28,Data!$A$8:$GA$500,139,FALSE)</f>
        <v>1.972568578553616E-2</v>
      </c>
      <c r="N28" s="23">
        <f>VLOOKUP($B28,Data!$A$8:$GA$500,140,FALSE)</f>
        <v>1.8639200998751562E-2</v>
      </c>
      <c r="O28" s="23">
        <f>VLOOKUP($B28,Data!$A$8:$GA$500,141,FALSE)</f>
        <v>1.8242574257425741E-2</v>
      </c>
      <c r="P28" s="23">
        <f>VLOOKUP($B28,Data!$A$8:$GA$500,142,FALSE)</f>
        <v>2.109471094710947E-2</v>
      </c>
      <c r="Q28" s="23">
        <f>VLOOKUP($B28,Data!$A$8:$GA$500,143,FALSE)</f>
        <v>2.0549313358302124E-2</v>
      </c>
      <c r="R28" s="23">
        <f>VLOOKUP($B28,Data!$A$8:$GA$500,144,FALSE)</f>
        <v>2.498159509202454E-2</v>
      </c>
      <c r="S28" s="23">
        <f>VLOOKUP($B28,Data!$A$8:$GA$500,145,FALSE)</f>
        <v>3.2546353522867735E-2</v>
      </c>
      <c r="T28" s="23">
        <f>VLOOKUP($B28,Data!$A$8:$GA$500,146,FALSE)</f>
        <v>4.6637931034482757E-2</v>
      </c>
      <c r="U28" s="23">
        <f>VLOOKUP($B28,Data!$A$8:$GA$500,147,FALSE)</f>
        <v>4.7475490196078433E-2</v>
      </c>
      <c r="V28" s="23">
        <f>VLOOKUP($B28,Data!$A$8:$GA$500,148,FALSE)</f>
        <v>4.9936143039591319E-2</v>
      </c>
      <c r="W28" s="23">
        <f>VLOOKUP($B28,Data!$A$8:$GA$500,149,FALSE)</f>
        <v>4.8820512820512821E-2</v>
      </c>
      <c r="X28" s="23">
        <f>VLOOKUP($B28,Data!$A$8:$GA$500,150,FALSE)</f>
        <v>5.399481193255512E-2</v>
      </c>
      <c r="Y28" s="23">
        <f>VLOOKUP($B28,Data!$A$8:$GA$500,151,FALSE)</f>
        <v>4.5635220125786163E-2</v>
      </c>
      <c r="Z28" s="23">
        <f>VLOOKUP($B28,Data!$A$8:$GA$500,152,FALSE)</f>
        <v>4.2704326923076921E-2</v>
      </c>
      <c r="AA28" s="23">
        <f>VLOOKUP($B28,Data!$A$8:$GA$500,153,FALSE)</f>
        <v>4.3778857837181044E-2</v>
      </c>
      <c r="AB28" s="23">
        <f>VLOOKUP($B28,Data!$A$8:$GA$500,154,FALSE)</f>
        <v>4.7670731707317074E-2</v>
      </c>
      <c r="AC28" s="23">
        <f>VLOOKUP($B28,Data!$A$8:$GA$500,155,FALSE)</f>
        <v>4.3729863692688969E-2</v>
      </c>
      <c r="AD28" s="23">
        <f>VLOOKUP($B28,Data!$A$8:$GA$500,156,FALSE)</f>
        <v>4.4335403726708071E-2</v>
      </c>
      <c r="AE28" s="52">
        <f>VLOOKUP($B28,Data!$A$8:$GA$500,157,FALSE)</f>
        <v>4.5169902912621358E-2</v>
      </c>
      <c r="AF28" s="52">
        <f>VLOOKUP($B28,Data!$A$8:$GA$500,158,FALSE)</f>
        <v>4.8706166868198307E-2</v>
      </c>
      <c r="AG28" s="52">
        <f>VLOOKUP($B28,Data!$A$8:$GA$500,159,FALSE)</f>
        <v>4.2942583732057414E-2</v>
      </c>
      <c r="AH28" s="52">
        <f>VLOOKUP($B28,Data!$A$8:$GA$500,160,FALSE)</f>
        <v>4.2242424242424241E-2</v>
      </c>
    </row>
    <row r="29" spans="1:34" x14ac:dyDescent="0.25">
      <c r="A29" s="1" t="s">
        <v>0</v>
      </c>
      <c r="B29" s="17" t="s">
        <v>91</v>
      </c>
      <c r="C29" s="42" t="s">
        <v>518</v>
      </c>
      <c r="D29" t="s">
        <v>505</v>
      </c>
      <c r="E29" s="45" t="s">
        <v>91</v>
      </c>
      <c r="F29" s="45" t="s">
        <v>48</v>
      </c>
      <c r="G29" s="45" t="str">
        <f>""</f>
        <v/>
      </c>
      <c r="H29" s="23">
        <f>VLOOKUP($B29,Data!$A$8:$GA$500,134,FALSE)</f>
        <v>1.3933121019108281E-2</v>
      </c>
      <c r="I29" s="23">
        <f>VLOOKUP($B29,Data!$A$8:$GA$500,135,FALSE)</f>
        <v>1.5247999999999999E-2</v>
      </c>
      <c r="J29" s="23">
        <f>VLOOKUP($B29,Data!$A$8:$GA$500,136,FALSE)</f>
        <v>1.4352750809061489E-2</v>
      </c>
      <c r="K29" s="23">
        <f>VLOOKUP($B29,Data!$A$8:$GA$500,137,FALSE)</f>
        <v>1.2190016103059581E-2</v>
      </c>
      <c r="L29" s="23">
        <f>VLOOKUP($B29,Data!$A$8:$GA$500,138,FALSE)</f>
        <v>1.2241935483870968E-2</v>
      </c>
      <c r="M29" s="23">
        <f>VLOOKUP($B29,Data!$A$8:$GA$500,139,FALSE)</f>
        <v>1.0289389067524116E-2</v>
      </c>
      <c r="N29" s="23">
        <f>VLOOKUP($B29,Data!$A$8:$GA$500,140,FALSE)</f>
        <v>9.4843749999999998E-3</v>
      </c>
      <c r="O29" s="23">
        <f>VLOOKUP($B29,Data!$A$8:$GA$500,141,FALSE)</f>
        <v>9.2283950617283953E-3</v>
      </c>
      <c r="P29" s="23">
        <f>VLOOKUP($B29,Data!$A$8:$GA$500,142,FALSE)</f>
        <v>9.9083969465648854E-3</v>
      </c>
      <c r="Q29" s="23">
        <f>VLOOKUP($B29,Data!$A$8:$GA$500,143,FALSE)</f>
        <v>9.348484848484849E-3</v>
      </c>
      <c r="R29" s="23">
        <f>VLOOKUP($B29,Data!$A$8:$GA$500,144,FALSE)</f>
        <v>1.2061068702290076E-2</v>
      </c>
      <c r="S29" s="23">
        <f>VLOOKUP($B29,Data!$A$8:$GA$500,145,FALSE)</f>
        <v>1.6945288753799394E-2</v>
      </c>
      <c r="T29" s="23">
        <f>VLOOKUP($B29,Data!$A$8:$GA$500,146,FALSE)</f>
        <v>2.6519756838905777E-2</v>
      </c>
      <c r="U29" s="23">
        <f>VLOOKUP($B29,Data!$A$8:$GA$500,147,FALSE)</f>
        <v>2.8338461538461538E-2</v>
      </c>
      <c r="V29" s="23">
        <f>VLOOKUP($B29,Data!$A$8:$GA$500,148,FALSE)</f>
        <v>2.9736024844720498E-2</v>
      </c>
      <c r="W29" s="23">
        <f>VLOOKUP($B29,Data!$A$8:$GA$500,149,FALSE)</f>
        <v>2.8520249221183801E-2</v>
      </c>
      <c r="X29" s="23">
        <f>VLOOKUP($B29,Data!$A$8:$GA$500,150,FALSE)</f>
        <v>3.0733229329173165E-2</v>
      </c>
      <c r="Y29" s="23">
        <f>VLOOKUP($B29,Data!$A$8:$GA$500,151,FALSE)</f>
        <v>2.603421461897356E-2</v>
      </c>
      <c r="Z29" s="23">
        <f>VLOOKUP($B29,Data!$A$8:$GA$500,152,FALSE)</f>
        <v>2.5185758513931889E-2</v>
      </c>
      <c r="AA29" s="23">
        <f>VLOOKUP($B29,Data!$A$8:$GA$500,153,FALSE)</f>
        <v>2.4039634146341464E-2</v>
      </c>
      <c r="AB29" s="23">
        <f>VLOOKUP($B29,Data!$A$8:$GA$500,154,FALSE)</f>
        <v>2.5304878048780489E-2</v>
      </c>
      <c r="AC29" s="23">
        <f>VLOOKUP($B29,Data!$A$8:$GA$500,155,FALSE)</f>
        <v>2.4519083969465647E-2</v>
      </c>
      <c r="AD29" s="23">
        <f>VLOOKUP($B29,Data!$A$8:$GA$500,156,FALSE)</f>
        <v>2.5810397553516818E-2</v>
      </c>
      <c r="AE29" s="52">
        <f>VLOOKUP($B29,Data!$A$8:$GA$500,157,FALSE)</f>
        <v>2.5581395348837209E-2</v>
      </c>
      <c r="AF29" s="52">
        <f>VLOOKUP($B29,Data!$A$8:$GA$500,158,FALSE)</f>
        <v>2.7169517884914462E-2</v>
      </c>
      <c r="AG29" s="52">
        <f>VLOOKUP($B29,Data!$A$8:$GA$500,159,FALSE)</f>
        <v>2.5132605304212168E-2</v>
      </c>
      <c r="AH29" s="52">
        <f>VLOOKUP($B29,Data!$A$8:$GA$500,160,FALSE)</f>
        <v>2.3585780525502319E-2</v>
      </c>
    </row>
    <row r="30" spans="1:34" x14ac:dyDescent="0.25">
      <c r="A30" s="1" t="s">
        <v>0</v>
      </c>
      <c r="B30" s="17" t="s">
        <v>92</v>
      </c>
      <c r="C30" s="42" t="s">
        <v>518</v>
      </c>
      <c r="D30" t="s">
        <v>505</v>
      </c>
      <c r="E30" s="45" t="s">
        <v>92</v>
      </c>
      <c r="F30" s="45" t="s">
        <v>36</v>
      </c>
      <c r="G30" s="45" t="str">
        <f>""</f>
        <v/>
      </c>
      <c r="H30" s="23">
        <f>VLOOKUP($B30,Data!$A$8:$GA$500,134,FALSE)</f>
        <v>4.6441523118767002E-2</v>
      </c>
      <c r="I30" s="23">
        <f>VLOOKUP($B30,Data!$A$8:$GA$500,135,FALSE)</f>
        <v>4.355955056179775E-2</v>
      </c>
      <c r="J30" s="23">
        <f>VLOOKUP($B30,Data!$A$8:$GA$500,136,FALSE)</f>
        <v>4.3514719000892058E-2</v>
      </c>
      <c r="K30" s="23">
        <f>VLOOKUP($B30,Data!$A$8:$GA$500,137,FALSE)</f>
        <v>4.2398230088495574E-2</v>
      </c>
      <c r="L30" s="23">
        <f>VLOOKUP($B30,Data!$A$8:$GA$500,138,FALSE)</f>
        <v>4.4551111111111111E-2</v>
      </c>
      <c r="M30" s="23">
        <f>VLOOKUP($B30,Data!$A$8:$GA$500,139,FALSE)</f>
        <v>4.0135964912280699E-2</v>
      </c>
      <c r="N30" s="23">
        <f>VLOOKUP($B30,Data!$A$8:$GA$500,140,FALSE)</f>
        <v>3.8608315098468272E-2</v>
      </c>
      <c r="O30" s="23">
        <f>VLOOKUP($B30,Data!$A$8:$GA$500,141,FALSE)</f>
        <v>3.7509795385285156E-2</v>
      </c>
      <c r="P30" s="23">
        <f>VLOOKUP($B30,Data!$A$8:$GA$500,142,FALSE)</f>
        <v>4.0369886858137513E-2</v>
      </c>
      <c r="Q30" s="23">
        <f>VLOOKUP($B30,Data!$A$8:$GA$500,143,FALSE)</f>
        <v>4.0999123575810689E-2</v>
      </c>
      <c r="R30" s="23">
        <f>VLOOKUP($B30,Data!$A$8:$GA$500,144,FALSE)</f>
        <v>4.3279592702588035E-2</v>
      </c>
      <c r="S30" s="23">
        <f>VLOOKUP($B30,Data!$A$8:$GA$500,145,FALSE)</f>
        <v>4.9647707979626483E-2</v>
      </c>
      <c r="T30" s="23">
        <f>VLOOKUP($B30,Data!$A$8:$GA$500,146,FALSE)</f>
        <v>6.2006647278770255E-2</v>
      </c>
      <c r="U30" s="23">
        <f>VLOOKUP($B30,Data!$A$8:$GA$500,147,FALSE)</f>
        <v>6.438994229183842E-2</v>
      </c>
      <c r="V30" s="23">
        <f>VLOOKUP($B30,Data!$A$8:$GA$500,148,FALSE)</f>
        <v>6.8434042553191493E-2</v>
      </c>
      <c r="W30" s="23">
        <f>VLOOKUP($B30,Data!$A$8:$GA$500,149,FALSE)</f>
        <v>6.5659574468085111E-2</v>
      </c>
      <c r="X30" s="23">
        <f>VLOOKUP($B30,Data!$A$8:$GA$500,150,FALSE)</f>
        <v>6.841812740487388E-2</v>
      </c>
      <c r="Y30" s="23">
        <f>VLOOKUP($B30,Data!$A$8:$GA$500,151,FALSE)</f>
        <v>6.2810344827586212E-2</v>
      </c>
      <c r="Z30" s="23">
        <f>VLOOKUP($B30,Data!$A$8:$GA$500,152,FALSE)</f>
        <v>6.7674008810572686E-2</v>
      </c>
      <c r="AA30" s="23">
        <f>VLOOKUP($B30,Data!$A$8:$GA$500,153,FALSE)</f>
        <v>6.7283950617283955E-2</v>
      </c>
      <c r="AB30" s="23">
        <f>VLOOKUP($B30,Data!$A$8:$GA$500,154,FALSE)</f>
        <v>7.17154255319149E-2</v>
      </c>
      <c r="AC30" s="23">
        <f>VLOOKUP($B30,Data!$A$8:$GA$500,155,FALSE)</f>
        <v>7.3414414414414417E-2</v>
      </c>
      <c r="AD30" s="23">
        <f>VLOOKUP($B30,Data!$A$8:$GA$500,156,FALSE)</f>
        <v>7.9802718106093823E-2</v>
      </c>
      <c r="AE30" s="52">
        <f>VLOOKUP($B30,Data!$A$8:$GA$500,157,FALSE)</f>
        <v>8.0445887445887446E-2</v>
      </c>
      <c r="AF30" s="52">
        <f>VLOOKUP($B30,Data!$A$8:$GA$500,158,FALSE)</f>
        <v>8.364685763146644E-2</v>
      </c>
      <c r="AG30" s="52">
        <f>VLOOKUP($B30,Data!$A$8:$GA$500,159,FALSE)</f>
        <v>8.1656952539550381E-2</v>
      </c>
      <c r="AH30" s="52">
        <f>VLOOKUP($B30,Data!$A$8:$GA$500,160,FALSE)</f>
        <v>8.2686192468619246E-2</v>
      </c>
    </row>
    <row r="31" spans="1:34" x14ac:dyDescent="0.25">
      <c r="A31" s="1" t="s">
        <v>0</v>
      </c>
      <c r="B31" s="17" t="s">
        <v>93</v>
      </c>
      <c r="C31" s="42" t="s">
        <v>517</v>
      </c>
      <c r="D31" t="s">
        <v>0</v>
      </c>
      <c r="E31" s="45" t="s">
        <v>93</v>
      </c>
      <c r="F31" s="45" t="s">
        <v>35</v>
      </c>
      <c r="G31" s="45" t="str">
        <f>""</f>
        <v/>
      </c>
      <c r="H31" s="23">
        <f>VLOOKUP($B31,Data!$A$8:$GA$500,134,FALSE)</f>
        <v>2.0870748299319727E-2</v>
      </c>
      <c r="I31" s="23">
        <f>VLOOKUP($B31,Data!$A$8:$GA$500,135,FALSE)</f>
        <v>1.8224043715846995E-2</v>
      </c>
      <c r="J31" s="23">
        <f>VLOOKUP($B31,Data!$A$8:$GA$500,136,FALSE)</f>
        <v>1.9754433833560708E-2</v>
      </c>
      <c r="K31" s="23">
        <f>VLOOKUP($B31,Data!$A$8:$GA$500,137,FALSE)</f>
        <v>1.8921161825726143E-2</v>
      </c>
      <c r="L31" s="23">
        <f>VLOOKUP($B31,Data!$A$8:$GA$500,138,FALSE)</f>
        <v>1.969187675070028E-2</v>
      </c>
      <c r="M31" s="23">
        <f>VLOOKUP($B31,Data!$A$8:$GA$500,139,FALSE)</f>
        <v>1.8272980501392758E-2</v>
      </c>
      <c r="N31" s="23">
        <f>VLOOKUP($B31,Data!$A$8:$GA$500,140,FALSE)</f>
        <v>1.8260254596888261E-2</v>
      </c>
      <c r="O31" s="23">
        <f>VLOOKUP($B31,Data!$A$8:$GA$500,141,FALSE)</f>
        <v>1.7124824684431977E-2</v>
      </c>
      <c r="P31" s="23">
        <f>VLOOKUP($B31,Data!$A$8:$GA$500,142,FALSE)</f>
        <v>1.6475409836065574E-2</v>
      </c>
      <c r="Q31" s="23">
        <f>VLOOKUP($B31,Data!$A$8:$GA$500,143,FALSE)</f>
        <v>1.6516393442622949E-2</v>
      </c>
      <c r="R31" s="23">
        <f>VLOOKUP($B31,Data!$A$8:$GA$500,144,FALSE)</f>
        <v>2.0708333333333332E-2</v>
      </c>
      <c r="S31" s="23">
        <f>VLOOKUP($B31,Data!$A$8:$GA$500,145,FALSE)</f>
        <v>2.9555873925501432E-2</v>
      </c>
      <c r="T31" s="23">
        <f>VLOOKUP($B31,Data!$A$8:$GA$500,146,FALSE)</f>
        <v>4.3629842180774751E-2</v>
      </c>
      <c r="U31" s="23">
        <f>VLOOKUP($B31,Data!$A$8:$GA$500,147,FALSE)</f>
        <v>4.314527503526093E-2</v>
      </c>
      <c r="V31" s="23">
        <f>VLOOKUP($B31,Data!$A$8:$GA$500,148,FALSE)</f>
        <v>4.2708039492242597E-2</v>
      </c>
      <c r="W31" s="23">
        <f>VLOOKUP($B31,Data!$A$8:$GA$500,149,FALSE)</f>
        <v>4.0399999999999998E-2</v>
      </c>
      <c r="X31" s="23">
        <f>VLOOKUP($B31,Data!$A$8:$GA$500,150,FALSE)</f>
        <v>4.0980662983425412E-2</v>
      </c>
      <c r="Y31" s="23">
        <f>VLOOKUP($B31,Data!$A$8:$GA$500,151,FALSE)</f>
        <v>3.4330175913396481E-2</v>
      </c>
      <c r="Z31" s="23">
        <f>VLOOKUP($B31,Data!$A$8:$GA$500,152,FALSE)</f>
        <v>3.3479415670650728E-2</v>
      </c>
      <c r="AA31" s="23">
        <f>VLOOKUP($B31,Data!$A$8:$GA$500,153,FALSE)</f>
        <v>3.3441981747066495E-2</v>
      </c>
      <c r="AB31" s="23">
        <f>VLOOKUP($B31,Data!$A$8:$GA$500,154,FALSE)</f>
        <v>3.5197889182058045E-2</v>
      </c>
      <c r="AC31" s="23">
        <f>VLOOKUP($B31,Data!$A$8:$GA$500,155,FALSE)</f>
        <v>3.3636363636363638E-2</v>
      </c>
      <c r="AD31" s="23">
        <f>VLOOKUP($B31,Data!$A$8:$GA$500,156,FALSE)</f>
        <v>3.4507978723404255E-2</v>
      </c>
      <c r="AE31" s="52">
        <f>VLOOKUP($B31,Data!$A$8:$GA$500,157,FALSE)</f>
        <v>3.3796791443850269E-2</v>
      </c>
      <c r="AF31" s="52">
        <f>VLOOKUP($B31,Data!$A$8:$GA$500,158,FALSE)</f>
        <v>3.6983471074380166E-2</v>
      </c>
      <c r="AG31" s="52">
        <f>VLOOKUP($B31,Data!$A$8:$GA$500,159,FALSE)</f>
        <v>3.6763848396501458E-2</v>
      </c>
      <c r="AH31" s="52">
        <f>VLOOKUP($B31,Data!$A$8:$GA$500,160,FALSE)</f>
        <v>3.4993006993006996E-2</v>
      </c>
    </row>
    <row r="32" spans="1:34" x14ac:dyDescent="0.25">
      <c r="A32" s="1" t="s">
        <v>0</v>
      </c>
      <c r="B32" s="17" t="s">
        <v>94</v>
      </c>
      <c r="C32" s="42" t="s">
        <v>516</v>
      </c>
      <c r="D32" t="s">
        <v>0</v>
      </c>
      <c r="E32" s="45" t="s">
        <v>94</v>
      </c>
      <c r="F32" s="45" t="s">
        <v>40</v>
      </c>
      <c r="G32" s="45" t="str">
        <f>""</f>
        <v/>
      </c>
      <c r="H32" s="23">
        <f>VLOOKUP($B32,Data!$A$8:$GA$500,134,FALSE)</f>
        <v>2.4918300653594773E-2</v>
      </c>
      <c r="I32" s="23">
        <f>VLOOKUP($B32,Data!$A$8:$GA$500,135,FALSE)</f>
        <v>2.4236453201970442E-2</v>
      </c>
      <c r="J32" s="23">
        <f>VLOOKUP($B32,Data!$A$8:$GA$500,136,FALSE)</f>
        <v>2.1925566343042071E-2</v>
      </c>
      <c r="K32" s="23">
        <f>VLOOKUP($B32,Data!$A$8:$GA$500,137,FALSE)</f>
        <v>2.2560386473429953E-2</v>
      </c>
      <c r="L32" s="23">
        <f>VLOOKUP($B32,Data!$A$8:$GA$500,138,FALSE)</f>
        <v>2.4533551554828149E-2</v>
      </c>
      <c r="M32" s="23">
        <f>VLOOKUP($B32,Data!$A$8:$GA$500,139,FALSE)</f>
        <v>1.9185303514376997E-2</v>
      </c>
      <c r="N32" s="23">
        <f>VLOOKUP($B32,Data!$A$8:$GA$500,140,FALSE)</f>
        <v>1.9081967213114753E-2</v>
      </c>
      <c r="O32" s="23">
        <f>VLOOKUP($B32,Data!$A$8:$GA$500,141,FALSE)</f>
        <v>1.8936507936507935E-2</v>
      </c>
      <c r="P32" s="23">
        <f>VLOOKUP($B32,Data!$A$8:$GA$500,142,FALSE)</f>
        <v>2.2333333333333334E-2</v>
      </c>
      <c r="Q32" s="23">
        <f>VLOOKUP($B32,Data!$A$8:$GA$500,143,FALSE)</f>
        <v>2.1495176848874597E-2</v>
      </c>
      <c r="R32" s="23">
        <f>VLOOKUP($B32,Data!$A$8:$GA$500,144,FALSE)</f>
        <v>2.3480392156862744E-2</v>
      </c>
      <c r="S32" s="23">
        <f>VLOOKUP($B32,Data!$A$8:$GA$500,145,FALSE)</f>
        <v>3.0272873194221509E-2</v>
      </c>
      <c r="T32" s="23">
        <f>VLOOKUP($B32,Data!$A$8:$GA$500,146,FALSE)</f>
        <v>4.1521739130434783E-2</v>
      </c>
      <c r="U32" s="23">
        <f>VLOOKUP($B32,Data!$A$8:$GA$500,147,FALSE)</f>
        <v>3.9723502304147465E-2</v>
      </c>
      <c r="V32" s="23">
        <f>VLOOKUP($B32,Data!$A$8:$GA$500,148,FALSE)</f>
        <v>3.6421052631578944E-2</v>
      </c>
      <c r="W32" s="23">
        <f>VLOOKUP($B32,Data!$A$8:$GA$500,149,FALSE)</f>
        <v>3.7769110764430576E-2</v>
      </c>
      <c r="X32" s="23">
        <f>VLOOKUP($B32,Data!$A$8:$GA$500,150,FALSE)</f>
        <v>4.1480891719745221E-2</v>
      </c>
      <c r="Y32" s="23">
        <f>VLOOKUP($B32,Data!$A$8:$GA$500,151,FALSE)</f>
        <v>3.5125786163522014E-2</v>
      </c>
      <c r="Z32" s="23">
        <f>VLOOKUP($B32,Data!$A$8:$GA$500,152,FALSE)</f>
        <v>3.3736263736263733E-2</v>
      </c>
      <c r="AA32" s="23">
        <f>VLOOKUP($B32,Data!$A$8:$GA$500,153,FALSE)</f>
        <v>3.2413249211356465E-2</v>
      </c>
      <c r="AB32" s="23">
        <f>VLOOKUP($B32,Data!$A$8:$GA$500,154,FALSE)</f>
        <v>3.5712025316455696E-2</v>
      </c>
      <c r="AC32" s="23">
        <f>VLOOKUP($B32,Data!$A$8:$GA$500,155,FALSE)</f>
        <v>3.5095846645367412E-2</v>
      </c>
      <c r="AD32" s="23">
        <f>VLOOKUP($B32,Data!$A$8:$GA$500,156,FALSE)</f>
        <v>3.5679611650485436E-2</v>
      </c>
      <c r="AE32" s="52">
        <f>VLOOKUP($B32,Data!$A$8:$GA$500,157,FALSE)</f>
        <v>3.56E-2</v>
      </c>
      <c r="AF32" s="52">
        <f>VLOOKUP($B32,Data!$A$8:$GA$500,158,FALSE)</f>
        <v>3.9952229299363054E-2</v>
      </c>
      <c r="AG32" s="52">
        <f>VLOOKUP($B32,Data!$A$8:$GA$500,159,FALSE)</f>
        <v>3.6990131578947372E-2</v>
      </c>
      <c r="AH32" s="52">
        <f>VLOOKUP($B32,Data!$A$8:$GA$500,160,FALSE)</f>
        <v>3.6855753646677474E-2</v>
      </c>
    </row>
    <row r="33" spans="1:34" x14ac:dyDescent="0.25">
      <c r="A33" s="1" t="s">
        <v>0</v>
      </c>
      <c r="B33" s="17" t="s">
        <v>95</v>
      </c>
      <c r="C33" s="42" t="s">
        <v>518</v>
      </c>
      <c r="D33" t="s">
        <v>505</v>
      </c>
      <c r="E33" s="45" t="s">
        <v>95</v>
      </c>
      <c r="F33" s="45" t="s">
        <v>42</v>
      </c>
      <c r="G33" s="45" t="str">
        <f>""</f>
        <v/>
      </c>
      <c r="H33" s="23">
        <f>VLOOKUP($B33,Data!$A$8:$GA$500,134,FALSE)</f>
        <v>6.1058823529411763E-2</v>
      </c>
      <c r="I33" s="23">
        <f>VLOOKUP($B33,Data!$A$8:$GA$500,135,FALSE)</f>
        <v>6.0763116057233703E-2</v>
      </c>
      <c r="J33" s="23">
        <f>VLOOKUP($B33,Data!$A$8:$GA$500,136,FALSE)</f>
        <v>6.4243663123466882E-2</v>
      </c>
      <c r="K33" s="23">
        <f>VLOOKUP($B33,Data!$A$8:$GA$500,137,FALSE)</f>
        <v>6.1742671009771988E-2</v>
      </c>
      <c r="L33" s="23">
        <f>VLOOKUP($B33,Data!$A$8:$GA$500,138,FALSE)</f>
        <v>6.1980519480519483E-2</v>
      </c>
      <c r="M33" s="23">
        <f>VLOOKUP($B33,Data!$A$8:$GA$500,139,FALSE)</f>
        <v>5.7032878909382516E-2</v>
      </c>
      <c r="N33" s="23">
        <f>VLOOKUP($B33,Data!$A$8:$GA$500,140,FALSE)</f>
        <v>5.1278610891870559E-2</v>
      </c>
      <c r="O33" s="23">
        <f>VLOOKUP($B33,Data!$A$8:$GA$500,141,FALSE)</f>
        <v>4.7076923076923079E-2</v>
      </c>
      <c r="P33" s="23">
        <f>VLOOKUP($B33,Data!$A$8:$GA$500,142,FALSE)</f>
        <v>4.7419859265050823E-2</v>
      </c>
      <c r="Q33" s="23">
        <f>VLOOKUP($B33,Data!$A$8:$GA$500,143,FALSE)</f>
        <v>4.5204949729311682E-2</v>
      </c>
      <c r="R33" s="23">
        <f>VLOOKUP($B33,Data!$A$8:$GA$500,144,FALSE)</f>
        <v>4.817683881064163E-2</v>
      </c>
      <c r="S33" s="23">
        <f>VLOOKUP($B33,Data!$A$8:$GA$500,145,FALSE)</f>
        <v>5.1213517665130569E-2</v>
      </c>
      <c r="T33" s="23">
        <f>VLOOKUP($B33,Data!$A$8:$GA$500,146,FALSE)</f>
        <v>6.2367041198501873E-2</v>
      </c>
      <c r="U33" s="23">
        <f>VLOOKUP($B33,Data!$A$8:$GA$500,147,FALSE)</f>
        <v>6.8694638694638696E-2</v>
      </c>
      <c r="V33" s="23">
        <f>VLOOKUP($B33,Data!$A$8:$GA$500,148,FALSE)</f>
        <v>7.1966205837173586E-2</v>
      </c>
      <c r="W33" s="23">
        <f>VLOOKUP($B33,Data!$A$8:$GA$500,149,FALSE)</f>
        <v>6.8811728395061722E-2</v>
      </c>
      <c r="X33" s="23">
        <f>VLOOKUP($B33,Data!$A$8:$GA$500,150,FALSE)</f>
        <v>7.5876369327073548E-2</v>
      </c>
      <c r="Y33" s="23">
        <f>VLOOKUP($B33,Data!$A$8:$GA$500,151,FALSE)</f>
        <v>7.3239095315024233E-2</v>
      </c>
      <c r="Z33" s="23">
        <f>VLOOKUP($B33,Data!$A$8:$GA$500,152,FALSE)</f>
        <v>7.231756214915798E-2</v>
      </c>
      <c r="AA33" s="23">
        <f>VLOOKUP($B33,Data!$A$8:$GA$500,153,FALSE)</f>
        <v>7.23841059602649E-2</v>
      </c>
      <c r="AB33" s="23">
        <f>VLOOKUP($B33,Data!$A$8:$GA$500,154,FALSE)</f>
        <v>8.0118243243243237E-2</v>
      </c>
      <c r="AC33" s="23">
        <f>VLOOKUP($B33,Data!$A$8:$GA$500,155,FALSE)</f>
        <v>7.8258381030253468E-2</v>
      </c>
      <c r="AD33" s="23">
        <f>VLOOKUP($B33,Data!$A$8:$GA$500,156,FALSE)</f>
        <v>8.1986699916874475E-2</v>
      </c>
      <c r="AE33" s="52">
        <f>VLOOKUP($B33,Data!$A$8:$GA$500,157,FALSE)</f>
        <v>7.9288079470198669E-2</v>
      </c>
      <c r="AF33" s="52">
        <f>VLOOKUP($B33,Data!$A$8:$GA$500,158,FALSE)</f>
        <v>8.2912223133716156E-2</v>
      </c>
      <c r="AG33" s="52">
        <f>VLOOKUP($B33,Data!$A$8:$GA$500,159,FALSE)</f>
        <v>7.9130087789305664E-2</v>
      </c>
      <c r="AH33" s="52">
        <f>VLOOKUP($B33,Data!$A$8:$GA$500,160,FALSE)</f>
        <v>7.7735849056603773E-2</v>
      </c>
    </row>
    <row r="34" spans="1:34" x14ac:dyDescent="0.25">
      <c r="A34" s="1" t="s">
        <v>0</v>
      </c>
      <c r="B34" s="17" t="s">
        <v>96</v>
      </c>
      <c r="C34" s="42" t="s">
        <v>517</v>
      </c>
      <c r="D34" t="s">
        <v>0</v>
      </c>
      <c r="E34" s="45" t="s">
        <v>96</v>
      </c>
      <c r="F34" s="45" t="s">
        <v>35</v>
      </c>
      <c r="G34" s="45" t="str">
        <f>""</f>
        <v/>
      </c>
      <c r="H34" s="23">
        <f>VLOOKUP($B34,Data!$A$8:$GA$500,134,FALSE)</f>
        <v>1.2006172839506174E-2</v>
      </c>
      <c r="I34" s="23">
        <f>VLOOKUP($B34,Data!$A$8:$GA$500,135,FALSE)</f>
        <v>1.2492113564668769E-2</v>
      </c>
      <c r="J34" s="23">
        <f>VLOOKUP($B34,Data!$A$8:$GA$500,136,FALSE)</f>
        <v>1.2500000000000001E-2</v>
      </c>
      <c r="K34" s="23">
        <f>VLOOKUP($B34,Data!$A$8:$GA$500,137,FALSE)</f>
        <v>1.1677018633540372E-2</v>
      </c>
      <c r="L34" s="23">
        <f>VLOOKUP($B34,Data!$A$8:$GA$500,138,FALSE)</f>
        <v>1.2662538699690402E-2</v>
      </c>
      <c r="M34" s="23">
        <f>VLOOKUP($B34,Data!$A$8:$GA$500,139,FALSE)</f>
        <v>1.2110091743119266E-2</v>
      </c>
      <c r="N34" s="23">
        <f>VLOOKUP($B34,Data!$A$8:$GA$500,140,FALSE)</f>
        <v>1.1641337386018236E-2</v>
      </c>
      <c r="O34" s="23">
        <f>VLOOKUP($B34,Data!$A$8:$GA$500,141,FALSE)</f>
        <v>1.0398773006134969E-2</v>
      </c>
      <c r="P34" s="23">
        <f>VLOOKUP($B34,Data!$A$8:$GA$500,142,FALSE)</f>
        <v>1.0833333333333334E-2</v>
      </c>
      <c r="Q34" s="23">
        <f>VLOOKUP($B34,Data!$A$8:$GA$500,143,FALSE)</f>
        <v>0.01</v>
      </c>
      <c r="R34" s="23">
        <f>VLOOKUP($B34,Data!$A$8:$GA$500,144,FALSE)</f>
        <v>1.3794117647058823E-2</v>
      </c>
      <c r="S34" s="23">
        <f>VLOOKUP($B34,Data!$A$8:$GA$500,145,FALSE)</f>
        <v>1.8533724340175955E-2</v>
      </c>
      <c r="T34" s="23">
        <f>VLOOKUP($B34,Data!$A$8:$GA$500,146,FALSE)</f>
        <v>2.7110481586402266E-2</v>
      </c>
      <c r="U34" s="23">
        <f>VLOOKUP($B34,Data!$A$8:$GA$500,147,FALSE)</f>
        <v>2.7977528089887641E-2</v>
      </c>
      <c r="V34" s="23">
        <f>VLOOKUP($B34,Data!$A$8:$GA$500,148,FALSE)</f>
        <v>2.7199999999999998E-2</v>
      </c>
      <c r="W34" s="23">
        <f>VLOOKUP($B34,Data!$A$8:$GA$500,149,FALSE)</f>
        <v>2.5664160401002507E-2</v>
      </c>
      <c r="X34" s="23">
        <f>VLOOKUP($B34,Data!$A$8:$GA$500,150,FALSE)</f>
        <v>2.78117048346056E-2</v>
      </c>
      <c r="Y34" s="23">
        <f>VLOOKUP($B34,Data!$A$8:$GA$500,151,FALSE)</f>
        <v>2.5758354755784061E-2</v>
      </c>
      <c r="Z34" s="23">
        <f>VLOOKUP($B34,Data!$A$8:$GA$500,152,FALSE)</f>
        <v>2.6430379746835445E-2</v>
      </c>
      <c r="AA34" s="23">
        <f>VLOOKUP($B34,Data!$A$8:$GA$500,153,FALSE)</f>
        <v>2.616621983914209E-2</v>
      </c>
      <c r="AB34" s="23">
        <f>VLOOKUP($B34,Data!$A$8:$GA$500,154,FALSE)</f>
        <v>2.597883597883598E-2</v>
      </c>
      <c r="AC34" s="23">
        <f>VLOOKUP($B34,Data!$A$8:$GA$500,155,FALSE)</f>
        <v>2.4051948051948054E-2</v>
      </c>
      <c r="AD34" s="23">
        <f>VLOOKUP($B34,Data!$A$8:$GA$500,156,FALSE)</f>
        <v>2.5364583333333333E-2</v>
      </c>
      <c r="AE34" s="52">
        <f>VLOOKUP($B34,Data!$A$8:$GA$500,157,FALSE)</f>
        <v>2.3325301204819276E-2</v>
      </c>
      <c r="AF34" s="52">
        <f>VLOOKUP($B34,Data!$A$8:$GA$500,158,FALSE)</f>
        <v>2.5122549019607844E-2</v>
      </c>
      <c r="AG34" s="52">
        <f>VLOOKUP($B34,Data!$A$8:$GA$500,159,FALSE)</f>
        <v>2.3536895674300253E-2</v>
      </c>
      <c r="AH34" s="52">
        <f>VLOOKUP($B34,Data!$A$8:$GA$500,160,FALSE)</f>
        <v>2.3426395939086294E-2</v>
      </c>
    </row>
    <row r="35" spans="1:34" x14ac:dyDescent="0.25">
      <c r="A35" s="1"/>
      <c r="B35" s="17" t="s">
        <v>98</v>
      </c>
      <c r="C35" s="42" t="s">
        <v>518</v>
      </c>
      <c r="D35" t="s">
        <v>505</v>
      </c>
      <c r="E35" s="45" t="s">
        <v>98</v>
      </c>
      <c r="F35" s="45" t="s">
        <v>26</v>
      </c>
      <c r="H35" s="23">
        <f>VLOOKUP($B35,Data!$A$8:$GA$500,134,FALSE)</f>
        <v>4.130997715156131E-2</v>
      </c>
      <c r="I35" s="23">
        <f>VLOOKUP($B35,Data!$A$8:$GA$500,135,FALSE)</f>
        <v>3.8770614692653672E-2</v>
      </c>
      <c r="J35" s="23">
        <f>VLOOKUP($B35,Data!$A$8:$GA$500,136,FALSE)</f>
        <v>4.0059479553903349E-2</v>
      </c>
      <c r="K35" s="23">
        <f>VLOOKUP($B35,Data!$A$8:$GA$500,137,FALSE)</f>
        <v>3.7250936329588015E-2</v>
      </c>
      <c r="L35" s="23">
        <f>VLOOKUP($B35,Data!$A$8:$GA$500,138,FALSE)</f>
        <v>3.9115179252479024E-2</v>
      </c>
      <c r="M35" s="23">
        <f>VLOOKUP($B35,Data!$A$8:$GA$500,139,FALSE)</f>
        <v>3.4946236559139782E-2</v>
      </c>
      <c r="N35" s="23">
        <f>VLOOKUP($B35,Data!$A$8:$GA$500,140,FALSE)</f>
        <v>3.3481873111782474E-2</v>
      </c>
      <c r="O35" s="23">
        <f>VLOOKUP($B35,Data!$A$8:$GA$500,141,FALSE)</f>
        <v>3.2211394302848577E-2</v>
      </c>
      <c r="P35" s="23">
        <f>VLOOKUP($B35,Data!$A$8:$GA$500,142,FALSE)</f>
        <v>3.3630907726931732E-2</v>
      </c>
      <c r="Q35" s="23">
        <f>VLOOKUP($B35,Data!$A$8:$GA$500,143,FALSE)</f>
        <v>3.3205317577548008E-2</v>
      </c>
      <c r="R35" s="23">
        <f>VLOOKUP($B35,Data!$A$8:$GA$500,144,FALSE)</f>
        <v>3.4960116026105874E-2</v>
      </c>
      <c r="S35" s="23">
        <f>VLOOKUP($B35,Data!$A$8:$GA$500,145,FALSE)</f>
        <v>4.0906453952139231E-2</v>
      </c>
      <c r="T35" s="23">
        <f>VLOOKUP($B35,Data!$A$8:$GA$500,146,FALSE)</f>
        <v>5.2039045553145334E-2</v>
      </c>
      <c r="U35" s="23">
        <f>VLOOKUP($B35,Data!$A$8:$GA$500,147,FALSE)</f>
        <v>5.1629576453697056E-2</v>
      </c>
      <c r="V35" s="23">
        <f>VLOOKUP($B35,Data!$A$8:$GA$500,148,FALSE)</f>
        <v>5.4517066085693539E-2</v>
      </c>
      <c r="W35" s="23">
        <f>VLOOKUP($B35,Data!$A$8:$GA$500,149,FALSE)</f>
        <v>5.4720229555236727E-2</v>
      </c>
      <c r="X35" s="23">
        <f>VLOOKUP($B35,Data!$A$8:$GA$500,150,FALSE)</f>
        <v>5.2884615384615384E-2</v>
      </c>
      <c r="Y35" s="23">
        <f>VLOOKUP($B35,Data!$A$8:$GA$500,151,FALSE)</f>
        <v>4.7620437956204381E-2</v>
      </c>
      <c r="Z35" s="23">
        <f>VLOOKUP($B35,Data!$A$8:$GA$500,152,FALSE)</f>
        <v>4.6180758017492711E-2</v>
      </c>
      <c r="AA35" s="23">
        <f>VLOOKUP($B35,Data!$A$8:$GA$500,153,FALSE)</f>
        <v>4.4453411592076303E-2</v>
      </c>
      <c r="AB35" s="23">
        <f>VLOOKUP($B35,Data!$A$8:$GA$500,154,FALSE)</f>
        <v>4.5866666666666667E-2</v>
      </c>
      <c r="AC35" s="23">
        <f>VLOOKUP($B35,Data!$A$8:$GA$500,155,FALSE)</f>
        <v>4.5298507462686564E-2</v>
      </c>
      <c r="AD35" s="23">
        <f>VLOOKUP($B35,Data!$A$8:$GA$500,156,FALSE)</f>
        <v>4.903787878787879E-2</v>
      </c>
      <c r="AE35" s="52">
        <f>VLOOKUP($B35,Data!$A$8:$GA$500,157,FALSE)</f>
        <v>4.8341968911917096E-2</v>
      </c>
      <c r="AF35" s="52">
        <f>VLOOKUP($B35,Data!$A$8:$GA$500,158,FALSE)</f>
        <v>4.8346570397111911E-2</v>
      </c>
      <c r="AG35" s="52">
        <f>VLOOKUP($B35,Data!$A$8:$GA$500,159,FALSE)</f>
        <v>4.5425685425685425E-2</v>
      </c>
      <c r="AH35" s="52">
        <f>VLOOKUP($B35,Data!$A$8:$GA$500,160,FALSE)</f>
        <v>4.2652631578947366E-2</v>
      </c>
    </row>
    <row r="36" spans="1:34" x14ac:dyDescent="0.25">
      <c r="A36" s="1"/>
      <c r="B36" s="17" t="s">
        <v>99</v>
      </c>
      <c r="C36" s="42" t="s">
        <v>518</v>
      </c>
      <c r="D36" t="s">
        <v>505</v>
      </c>
      <c r="E36" s="45" t="s">
        <v>99</v>
      </c>
      <c r="F36" s="45" t="s">
        <v>50</v>
      </c>
      <c r="H36" s="23">
        <f>VLOOKUP($B36,Data!$A$8:$GA$500,134,FALSE)</f>
        <v>2.9103992571959145E-2</v>
      </c>
      <c r="I36" s="23">
        <f>VLOOKUP($B36,Data!$A$8:$GA$500,135,FALSE)</f>
        <v>2.98680618744313E-2</v>
      </c>
      <c r="J36" s="23">
        <f>VLOOKUP($B36,Data!$A$8:$GA$500,136,FALSE)</f>
        <v>3.0155038759689924E-2</v>
      </c>
      <c r="K36" s="23">
        <f>VLOOKUP($B36,Data!$A$8:$GA$500,137,FALSE)</f>
        <v>2.7665615141955837E-2</v>
      </c>
      <c r="L36" s="23">
        <f>VLOOKUP($B36,Data!$A$8:$GA$500,138,FALSE)</f>
        <v>2.9479353680430878E-2</v>
      </c>
      <c r="M36" s="23">
        <f>VLOOKUP($B36,Data!$A$8:$GA$500,139,FALSE)</f>
        <v>2.6452048626744711E-2</v>
      </c>
      <c r="N36" s="23">
        <f>VLOOKUP($B36,Data!$A$8:$GA$500,140,FALSE)</f>
        <v>2.3968609865470853E-2</v>
      </c>
      <c r="O36" s="23">
        <f>VLOOKUP($B36,Data!$A$8:$GA$500,141,FALSE)</f>
        <v>2.0927182270465854E-2</v>
      </c>
      <c r="P36" s="23">
        <f>VLOOKUP($B36,Data!$A$8:$GA$500,142,FALSE)</f>
        <v>2.296229802513465E-2</v>
      </c>
      <c r="Q36" s="23">
        <f>VLOOKUP($B36,Data!$A$8:$GA$500,143,FALSE)</f>
        <v>2.3929052537045352E-2</v>
      </c>
      <c r="R36" s="23">
        <f>VLOOKUP($B36,Data!$A$8:$GA$500,144,FALSE)</f>
        <v>2.7371709058456047E-2</v>
      </c>
      <c r="S36" s="23">
        <f>VLOOKUP($B36,Data!$A$8:$GA$500,145,FALSE)</f>
        <v>3.2546501328609388E-2</v>
      </c>
      <c r="T36" s="23">
        <f>VLOOKUP($B36,Data!$A$8:$GA$500,146,FALSE)</f>
        <v>4.711071901191001E-2</v>
      </c>
      <c r="U36" s="23">
        <f>VLOOKUP($B36,Data!$A$8:$GA$500,147,FALSE)</f>
        <v>4.8541308089500863E-2</v>
      </c>
      <c r="V36" s="23">
        <f>VLOOKUP($B36,Data!$A$8:$GA$500,148,FALSE)</f>
        <v>4.8172134639965912E-2</v>
      </c>
      <c r="W36" s="23">
        <f>VLOOKUP($B36,Data!$A$8:$GA$500,149,FALSE)</f>
        <v>4.4760897164621241E-2</v>
      </c>
      <c r="X36" s="23">
        <f>VLOOKUP($B36,Data!$A$8:$GA$500,150,FALSE)</f>
        <v>4.732120186203978E-2</v>
      </c>
      <c r="Y36" s="23">
        <f>VLOOKUP($B36,Data!$A$8:$GA$500,151,FALSE)</f>
        <v>4.3291085762568654E-2</v>
      </c>
      <c r="Z36" s="23">
        <f>VLOOKUP($B36,Data!$A$8:$GA$500,152,FALSE)</f>
        <v>4.2969072164948455E-2</v>
      </c>
      <c r="AA36" s="23">
        <f>VLOOKUP($B36,Data!$A$8:$GA$500,153,FALSE)</f>
        <v>4.1473812423873324E-2</v>
      </c>
      <c r="AB36" s="23">
        <f>VLOOKUP($B36,Data!$A$8:$GA$500,154,FALSE)</f>
        <v>4.611487834064619E-2</v>
      </c>
      <c r="AC36" s="23">
        <f>VLOOKUP($B36,Data!$A$8:$GA$500,155,FALSE)</f>
        <v>4.5147292993630572E-2</v>
      </c>
      <c r="AD36" s="23">
        <f>VLOOKUP($B36,Data!$A$8:$GA$500,156,FALSE)</f>
        <v>5.0732484076433118E-2</v>
      </c>
      <c r="AE36" s="52">
        <f>VLOOKUP($B36,Data!$A$8:$GA$500,157,FALSE)</f>
        <v>5.0101502233049128E-2</v>
      </c>
      <c r="AF36" s="52">
        <f>VLOOKUP($B36,Data!$A$8:$GA$500,158,FALSE)</f>
        <v>5.3919803600654667E-2</v>
      </c>
      <c r="AG36" s="52">
        <f>VLOOKUP($B36,Data!$A$8:$GA$500,159,FALSE)</f>
        <v>5.112484548825711E-2</v>
      </c>
      <c r="AH36" s="52">
        <f>VLOOKUP($B36,Data!$A$8:$GA$500,160,FALSE)</f>
        <v>5.0895277207392196E-2</v>
      </c>
    </row>
    <row r="37" spans="1:34" x14ac:dyDescent="0.25">
      <c r="A37" s="1"/>
      <c r="B37" s="17" t="s">
        <v>100</v>
      </c>
      <c r="C37" s="42" t="s">
        <v>516</v>
      </c>
      <c r="D37" t="s">
        <v>0</v>
      </c>
      <c r="E37" s="45" t="s">
        <v>100</v>
      </c>
      <c r="F37" s="45" t="s">
        <v>40</v>
      </c>
      <c r="H37" s="23">
        <f>VLOOKUP($B37,Data!$A$8:$GA$500,134,FALSE)</f>
        <v>1.5674796747967481E-2</v>
      </c>
      <c r="I37" s="23">
        <f>VLOOKUP($B37,Data!$A$8:$GA$500,135,FALSE)</f>
        <v>1.3639291465378421E-2</v>
      </c>
      <c r="J37" s="23">
        <f>VLOOKUP($B37,Data!$A$8:$GA$500,136,FALSE)</f>
        <v>1.4189852700490998E-2</v>
      </c>
      <c r="K37" s="23">
        <f>VLOOKUP($B37,Data!$A$8:$GA$500,137,FALSE)</f>
        <v>1.4909390444810544E-2</v>
      </c>
      <c r="L37" s="23">
        <f>VLOOKUP($B37,Data!$A$8:$GA$500,138,FALSE)</f>
        <v>1.5586776859504133E-2</v>
      </c>
      <c r="M37" s="23">
        <f>VLOOKUP($B37,Data!$A$8:$GA$500,139,FALSE)</f>
        <v>1.178688524590164E-2</v>
      </c>
      <c r="N37" s="23">
        <f>VLOOKUP($B37,Data!$A$8:$GA$500,140,FALSE)</f>
        <v>1.0754098360655738E-2</v>
      </c>
      <c r="O37" s="23">
        <f>VLOOKUP($B37,Data!$A$8:$GA$500,141,FALSE)</f>
        <v>1.0598705501618124E-2</v>
      </c>
      <c r="P37" s="23">
        <f>VLOOKUP($B37,Data!$A$8:$GA$500,142,FALSE)</f>
        <v>1.2913256955810148E-2</v>
      </c>
      <c r="Q37" s="23">
        <f>VLOOKUP($B37,Data!$A$8:$GA$500,143,FALSE)</f>
        <v>1.2948073701842547E-2</v>
      </c>
      <c r="R37" s="23">
        <f>VLOOKUP($B37,Data!$A$8:$GA$500,144,FALSE)</f>
        <v>1.3205980066445184E-2</v>
      </c>
      <c r="S37" s="23">
        <f>VLOOKUP($B37,Data!$A$8:$GA$500,145,FALSE)</f>
        <v>1.8114478114478114E-2</v>
      </c>
      <c r="T37" s="23">
        <f>VLOOKUP($B37,Data!$A$8:$GA$500,146,FALSE)</f>
        <v>2.8988391376451077E-2</v>
      </c>
      <c r="U37" s="23">
        <f>VLOOKUP($B37,Data!$A$8:$GA$500,147,FALSE)</f>
        <v>2.4854368932038837E-2</v>
      </c>
      <c r="V37" s="23">
        <f>VLOOKUP($B37,Data!$A$8:$GA$500,148,FALSE)</f>
        <v>2.4134615384615386E-2</v>
      </c>
      <c r="W37" s="23">
        <f>VLOOKUP($B37,Data!$A$8:$GA$500,149,FALSE)</f>
        <v>2.4009661835748791E-2</v>
      </c>
      <c r="X37" s="23">
        <f>VLOOKUP($B37,Data!$A$8:$GA$500,150,FALSE)</f>
        <v>2.7466887417218543E-2</v>
      </c>
      <c r="Y37" s="23">
        <f>VLOOKUP($B37,Data!$A$8:$GA$500,151,FALSE)</f>
        <v>2.2129783693843594E-2</v>
      </c>
      <c r="Z37" s="23">
        <f>VLOOKUP($B37,Data!$A$8:$GA$500,152,FALSE)</f>
        <v>2.1694630872483221E-2</v>
      </c>
      <c r="AA37" s="23">
        <f>VLOOKUP($B37,Data!$A$8:$GA$500,153,FALSE)</f>
        <v>2.2551020408163265E-2</v>
      </c>
      <c r="AB37" s="23">
        <f>VLOOKUP($B37,Data!$A$8:$GA$500,154,FALSE)</f>
        <v>2.4925619834710745E-2</v>
      </c>
      <c r="AC37" s="23">
        <f>VLOOKUP($B37,Data!$A$8:$GA$500,155,FALSE)</f>
        <v>2.2558528428093645E-2</v>
      </c>
      <c r="AD37" s="23">
        <f>VLOOKUP($B37,Data!$A$8:$GA$500,156,FALSE)</f>
        <v>2.3610648918469219E-2</v>
      </c>
      <c r="AE37" s="52">
        <f>VLOOKUP($B37,Data!$A$8:$GA$500,157,FALSE)</f>
        <v>2.3733552631578947E-2</v>
      </c>
      <c r="AF37" s="52">
        <f>VLOOKUP($B37,Data!$A$8:$GA$500,158,FALSE)</f>
        <v>2.5200642054574639E-2</v>
      </c>
      <c r="AG37" s="52">
        <f>VLOOKUP($B37,Data!$A$8:$GA$500,159,FALSE)</f>
        <v>2.2124600638977636E-2</v>
      </c>
      <c r="AH37" s="52">
        <f>VLOOKUP($B37,Data!$A$8:$GA$500,160,FALSE)</f>
        <v>2.1658841940532081E-2</v>
      </c>
    </row>
    <row r="38" spans="1:34" x14ac:dyDescent="0.25">
      <c r="A38" s="1"/>
      <c r="B38" s="17" t="s">
        <v>101</v>
      </c>
      <c r="C38" s="42" t="s">
        <v>518</v>
      </c>
      <c r="D38" t="s">
        <v>505</v>
      </c>
      <c r="E38" s="45" t="s">
        <v>101</v>
      </c>
      <c r="F38" s="45" t="s">
        <v>42</v>
      </c>
      <c r="H38" s="23">
        <f>VLOOKUP($B38,Data!$A$8:$GA$500,134,FALSE)</f>
        <v>2.4859514687100893E-2</v>
      </c>
      <c r="I38" s="23">
        <f>VLOOKUP($B38,Data!$A$8:$GA$500,135,FALSE)</f>
        <v>2.3516624040920715E-2</v>
      </c>
      <c r="J38" s="23">
        <f>VLOOKUP($B38,Data!$A$8:$GA$500,136,FALSE)</f>
        <v>2.3594053005817711E-2</v>
      </c>
      <c r="K38" s="23">
        <f>VLOOKUP($B38,Data!$A$8:$GA$500,137,FALSE)</f>
        <v>2.2209302325581395E-2</v>
      </c>
      <c r="L38" s="23">
        <f>VLOOKUP($B38,Data!$A$8:$GA$500,138,FALSE)</f>
        <v>2.2121019108280255E-2</v>
      </c>
      <c r="M38" s="23">
        <f>VLOOKUP($B38,Data!$A$8:$GA$500,139,FALSE)</f>
        <v>2.0155138978668389E-2</v>
      </c>
      <c r="N38" s="23">
        <f>VLOOKUP($B38,Data!$A$8:$GA$500,140,FALSE)</f>
        <v>2.0581771170006462E-2</v>
      </c>
      <c r="O38" s="23">
        <f>VLOOKUP($B38,Data!$A$8:$GA$500,141,FALSE)</f>
        <v>1.7324290998766954E-2</v>
      </c>
      <c r="P38" s="23">
        <f>VLOOKUP($B38,Data!$A$8:$GA$500,142,FALSE)</f>
        <v>1.8853267570900122E-2</v>
      </c>
      <c r="Q38" s="23">
        <f>VLOOKUP($B38,Data!$A$8:$GA$500,143,FALSE)</f>
        <v>1.8509852216748768E-2</v>
      </c>
      <c r="R38" s="23">
        <f>VLOOKUP($B38,Data!$A$8:$GA$500,144,FALSE)</f>
        <v>2.1280148423005567E-2</v>
      </c>
      <c r="S38" s="23">
        <f>VLOOKUP($B38,Data!$A$8:$GA$500,145,FALSE)</f>
        <v>2.6604010025062658E-2</v>
      </c>
      <c r="T38" s="23">
        <f>VLOOKUP($B38,Data!$A$8:$GA$500,146,FALSE)</f>
        <v>3.7148362235067435E-2</v>
      </c>
      <c r="U38" s="23">
        <f>VLOOKUP($B38,Data!$A$8:$GA$500,147,FALSE)</f>
        <v>3.8781594296824366E-2</v>
      </c>
      <c r="V38" s="23">
        <f>VLOOKUP($B38,Data!$A$8:$GA$500,148,FALSE)</f>
        <v>4.0319284802043422E-2</v>
      </c>
      <c r="W38" s="23">
        <f>VLOOKUP($B38,Data!$A$8:$GA$500,149,FALSE)</f>
        <v>3.6870229007633586E-2</v>
      </c>
      <c r="X38" s="23">
        <f>VLOOKUP($B38,Data!$A$8:$GA$500,150,FALSE)</f>
        <v>3.5874999999999997E-2</v>
      </c>
      <c r="Y38" s="23">
        <f>VLOOKUP($B38,Data!$A$8:$GA$500,151,FALSE)</f>
        <v>3.2754644458680336E-2</v>
      </c>
      <c r="Z38" s="23">
        <f>VLOOKUP($B38,Data!$A$8:$GA$500,152,FALSE)</f>
        <v>3.3738019169329073E-2</v>
      </c>
      <c r="AA38" s="23">
        <f>VLOOKUP($B38,Data!$A$8:$GA$500,153,FALSE)</f>
        <v>3.3826597131681881E-2</v>
      </c>
      <c r="AB38" s="23">
        <f>VLOOKUP($B38,Data!$A$8:$GA$500,154,FALSE)</f>
        <v>3.5496732026143792E-2</v>
      </c>
      <c r="AC38" s="23">
        <f>VLOOKUP($B38,Data!$A$8:$GA$500,155,FALSE)</f>
        <v>3.5679949399114487E-2</v>
      </c>
      <c r="AD38" s="23">
        <f>VLOOKUP($B38,Data!$A$8:$GA$500,156,FALSE)</f>
        <v>3.7035851472471189E-2</v>
      </c>
      <c r="AE38" s="52">
        <f>VLOOKUP($B38,Data!$A$8:$GA$500,157,FALSE)</f>
        <v>3.8137626262626262E-2</v>
      </c>
      <c r="AF38" s="52">
        <f>VLOOKUP($B38,Data!$A$8:$GA$500,158,FALSE)</f>
        <v>3.9200755191944617E-2</v>
      </c>
      <c r="AG38" s="52">
        <f>VLOOKUP($B38,Data!$A$8:$GA$500,159,FALSE)</f>
        <v>3.6253132832080204E-2</v>
      </c>
      <c r="AH38" s="52">
        <f>VLOOKUP($B38,Data!$A$8:$GA$500,160,FALSE)</f>
        <v>3.6118462507876495E-2</v>
      </c>
    </row>
    <row r="39" spans="1:34" x14ac:dyDescent="0.25">
      <c r="A39" s="1"/>
      <c r="B39" s="17" t="s">
        <v>102</v>
      </c>
      <c r="C39" s="42" t="s">
        <v>517</v>
      </c>
      <c r="D39" t="s">
        <v>0</v>
      </c>
      <c r="E39" s="45" t="s">
        <v>102</v>
      </c>
      <c r="F39" s="45" t="s">
        <v>31</v>
      </c>
      <c r="G39" s="45" t="s">
        <v>16</v>
      </c>
      <c r="H39" s="23">
        <f>VLOOKUP($B39,Data!$A$8:$GA$500,134,FALSE)</f>
        <v>1.8390342052313883E-2</v>
      </c>
      <c r="I39" s="23">
        <f>VLOOKUP($B39,Data!$A$8:$GA$500,135,FALSE)</f>
        <v>1.6511156186612575E-2</v>
      </c>
      <c r="J39" s="23">
        <f>VLOOKUP($B39,Data!$A$8:$GA$500,136,FALSE)</f>
        <v>1.5546719681908549E-2</v>
      </c>
      <c r="K39" s="23">
        <f>VLOOKUP($B39,Data!$A$8:$GA$500,137,FALSE)</f>
        <v>1.4871794871794871E-2</v>
      </c>
      <c r="L39" s="23">
        <f>VLOOKUP($B39,Data!$A$8:$GA$500,138,FALSE)</f>
        <v>1.4880000000000001E-2</v>
      </c>
      <c r="M39" s="23">
        <f>VLOOKUP($B39,Data!$A$8:$GA$500,139,FALSE)</f>
        <v>1.3724279835390946E-2</v>
      </c>
      <c r="N39" s="23">
        <f>VLOOKUP($B39,Data!$A$8:$GA$500,140,FALSE)</f>
        <v>1.3541666666666667E-2</v>
      </c>
      <c r="O39" s="23">
        <f>VLOOKUP($B39,Data!$A$8:$GA$500,141,FALSE)</f>
        <v>1.3279022403258655E-2</v>
      </c>
      <c r="P39" s="23">
        <f>VLOOKUP($B39,Data!$A$8:$GA$500,142,FALSE)</f>
        <v>1.3621399176954733E-2</v>
      </c>
      <c r="Q39" s="23">
        <f>VLOOKUP($B39,Data!$A$8:$GA$500,143,FALSE)</f>
        <v>1.3018480492813142E-2</v>
      </c>
      <c r="R39" s="23">
        <f>VLOOKUP($B39,Data!$A$8:$GA$500,144,FALSE)</f>
        <v>1.6851851851851851E-2</v>
      </c>
      <c r="S39" s="23">
        <f>VLOOKUP($B39,Data!$A$8:$GA$500,145,FALSE)</f>
        <v>2.2494802494802495E-2</v>
      </c>
      <c r="T39" s="23">
        <f>VLOOKUP($B39,Data!$A$8:$GA$500,146,FALSE)</f>
        <v>3.2767295597484279E-2</v>
      </c>
      <c r="U39" s="23">
        <f>VLOOKUP($B39,Data!$A$8:$GA$500,147,FALSE)</f>
        <v>3.4164948453608249E-2</v>
      </c>
      <c r="V39" s="23">
        <f>VLOOKUP($B39,Data!$A$8:$GA$500,148,FALSE)</f>
        <v>3.6418219461697723E-2</v>
      </c>
      <c r="W39" s="23">
        <f>VLOOKUP($B39,Data!$A$8:$GA$500,149,FALSE)</f>
        <v>3.3979166666666664E-2</v>
      </c>
      <c r="X39" s="23">
        <f>VLOOKUP($B39,Data!$A$8:$GA$500,150,FALSE)</f>
        <v>3.2818930041152265E-2</v>
      </c>
      <c r="Y39" s="23">
        <f>VLOOKUP($B39,Data!$A$8:$GA$500,151,FALSE)</f>
        <v>2.8531914893617023E-2</v>
      </c>
      <c r="Z39" s="23">
        <f>VLOOKUP($B39,Data!$A$8:$GA$500,152,FALSE)</f>
        <v>2.8024948024948024E-2</v>
      </c>
      <c r="AA39" s="23">
        <f>VLOOKUP($B39,Data!$A$8:$GA$500,153,FALSE)</f>
        <v>2.7780172413793103E-2</v>
      </c>
      <c r="AB39" s="23">
        <f>VLOOKUP($B39,Data!$A$8:$GA$500,154,FALSE)</f>
        <v>3.0818584070796459E-2</v>
      </c>
      <c r="AC39" s="23">
        <f>VLOOKUP($B39,Data!$A$8:$GA$500,155,FALSE)</f>
        <v>0.03</v>
      </c>
      <c r="AD39" s="23">
        <f>VLOOKUP($B39,Data!$A$8:$GA$500,156,FALSE)</f>
        <v>3.1693002257336345E-2</v>
      </c>
      <c r="AE39" s="52">
        <f>VLOOKUP($B39,Data!$A$8:$GA$500,157,FALSE)</f>
        <v>2.9277652370203161E-2</v>
      </c>
      <c r="AF39" s="52">
        <f>VLOOKUP($B39,Data!$A$8:$GA$500,158,FALSE)</f>
        <v>3.1805555555555552E-2</v>
      </c>
      <c r="AG39" s="52">
        <f>VLOOKUP($B39,Data!$A$8:$GA$500,159,FALSE)</f>
        <v>2.8053097345132744E-2</v>
      </c>
      <c r="AH39" s="52">
        <f>VLOOKUP($B39,Data!$A$8:$GA$500,160,FALSE)</f>
        <v>2.9932432432432432E-2</v>
      </c>
    </row>
    <row r="40" spans="1:34" x14ac:dyDescent="0.25">
      <c r="A40" s="1"/>
      <c r="B40" s="17" t="s">
        <v>103</v>
      </c>
      <c r="C40" s="42" t="s">
        <v>518</v>
      </c>
      <c r="D40" t="s">
        <v>0</v>
      </c>
      <c r="E40" s="45" t="s">
        <v>103</v>
      </c>
      <c r="F40" s="45" t="s">
        <v>17</v>
      </c>
      <c r="H40" s="23">
        <f>VLOOKUP($B40,Data!$A$8:$GA$500,134,FALSE)</f>
        <v>2.3459119496855346E-2</v>
      </c>
      <c r="I40" s="23">
        <f>VLOOKUP($B40,Data!$A$8:$GA$500,135,FALSE)</f>
        <v>2.1652542372881355E-2</v>
      </c>
      <c r="J40" s="23">
        <f>VLOOKUP($B40,Data!$A$8:$GA$500,136,FALSE)</f>
        <v>2.1467505241090146E-2</v>
      </c>
      <c r="K40" s="23">
        <f>VLOOKUP($B40,Data!$A$8:$GA$500,137,FALSE)</f>
        <v>2.0254777070063693E-2</v>
      </c>
      <c r="L40" s="23">
        <f>VLOOKUP($B40,Data!$A$8:$GA$500,138,FALSE)</f>
        <v>2.1130063965884863E-2</v>
      </c>
      <c r="M40" s="23">
        <f>VLOOKUP($B40,Data!$A$8:$GA$500,139,FALSE)</f>
        <v>1.9438444924406047E-2</v>
      </c>
      <c r="N40" s="23">
        <f>VLOOKUP($B40,Data!$A$8:$GA$500,140,FALSE)</f>
        <v>1.8886363636363635E-2</v>
      </c>
      <c r="O40" s="23">
        <f>VLOOKUP($B40,Data!$A$8:$GA$500,141,FALSE)</f>
        <v>1.7110609480812642E-2</v>
      </c>
      <c r="P40" s="23">
        <f>VLOOKUP($B40,Data!$A$8:$GA$500,142,FALSE)</f>
        <v>1.8599999999999998E-2</v>
      </c>
      <c r="Q40" s="23">
        <f>VLOOKUP($B40,Data!$A$8:$GA$500,143,FALSE)</f>
        <v>1.7510460251046026E-2</v>
      </c>
      <c r="R40" s="23">
        <f>VLOOKUP($B40,Data!$A$8:$GA$500,144,FALSE)</f>
        <v>1.9463917525773197E-2</v>
      </c>
      <c r="S40" s="23">
        <f>VLOOKUP($B40,Data!$A$8:$GA$500,145,FALSE)</f>
        <v>2.5585215605749487E-2</v>
      </c>
      <c r="T40" s="23">
        <f>VLOOKUP($B40,Data!$A$8:$GA$500,146,FALSE)</f>
        <v>3.961038961038961E-2</v>
      </c>
      <c r="U40" s="23">
        <f>VLOOKUP($B40,Data!$A$8:$GA$500,147,FALSE)</f>
        <v>4.263736263736264E-2</v>
      </c>
      <c r="V40" s="23">
        <f>VLOOKUP($B40,Data!$A$8:$GA$500,148,FALSE)</f>
        <v>4.1738197424892702E-2</v>
      </c>
      <c r="W40" s="23">
        <f>VLOOKUP($B40,Data!$A$8:$GA$500,149,FALSE)</f>
        <v>4.2386117136659435E-2</v>
      </c>
      <c r="X40" s="23">
        <f>VLOOKUP($B40,Data!$A$8:$GA$500,150,FALSE)</f>
        <v>4.2789256198347107E-2</v>
      </c>
      <c r="Y40" s="23">
        <f>VLOOKUP($B40,Data!$A$8:$GA$500,151,FALSE)</f>
        <v>3.9127659574468086E-2</v>
      </c>
      <c r="Z40" s="23">
        <f>VLOOKUP($B40,Data!$A$8:$GA$500,152,FALSE)</f>
        <v>4.0389610389610392E-2</v>
      </c>
      <c r="AA40" s="23">
        <f>VLOOKUP($B40,Data!$A$8:$GA$500,153,FALSE)</f>
        <v>4.1275167785234899E-2</v>
      </c>
      <c r="AB40" s="23">
        <f>VLOOKUP($B40,Data!$A$8:$GA$500,154,FALSE)</f>
        <v>4.3763676148796497E-2</v>
      </c>
      <c r="AC40" s="23">
        <f>VLOOKUP($B40,Data!$A$8:$GA$500,155,FALSE)</f>
        <v>4.1234042553191491E-2</v>
      </c>
      <c r="AD40" s="23">
        <f>VLOOKUP($B40,Data!$A$8:$GA$500,156,FALSE)</f>
        <v>4.4727668845315906E-2</v>
      </c>
      <c r="AE40" s="52">
        <f>VLOOKUP($B40,Data!$A$8:$GA$500,157,FALSE)</f>
        <v>4.120901639344262E-2</v>
      </c>
      <c r="AF40" s="52">
        <f>VLOOKUP($B40,Data!$A$8:$GA$500,158,FALSE)</f>
        <v>4.4137214137214137E-2</v>
      </c>
      <c r="AG40" s="52">
        <f>VLOOKUP($B40,Data!$A$8:$GA$500,159,FALSE)</f>
        <v>3.9524793388429749E-2</v>
      </c>
      <c r="AH40" s="52">
        <f>VLOOKUP($B40,Data!$A$8:$GA$500,160,FALSE)</f>
        <v>3.8773006134969326E-2</v>
      </c>
    </row>
    <row r="41" spans="1:34" x14ac:dyDescent="0.25">
      <c r="A41" s="1"/>
      <c r="B41" s="17" t="s">
        <v>104</v>
      </c>
      <c r="C41" s="42" t="s">
        <v>517</v>
      </c>
      <c r="D41" t="s">
        <v>0</v>
      </c>
      <c r="E41" s="45" t="s">
        <v>104</v>
      </c>
      <c r="F41" s="45" t="s">
        <v>506</v>
      </c>
      <c r="H41" s="23">
        <f>VLOOKUP($B41,Data!$A$8:$GA$500,134,FALSE)</f>
        <v>2.0951492537313432E-2</v>
      </c>
      <c r="I41" s="23">
        <f>VLOOKUP($B41,Data!$A$8:$GA$500,135,FALSE)</f>
        <v>2.1252408477842002E-2</v>
      </c>
      <c r="J41" s="23">
        <f>VLOOKUP($B41,Data!$A$8:$GA$500,136,FALSE)</f>
        <v>2.4176245210727969E-2</v>
      </c>
      <c r="K41" s="23">
        <f>VLOOKUP($B41,Data!$A$8:$GA$500,137,FALSE)</f>
        <v>2.2616279069767441E-2</v>
      </c>
      <c r="L41" s="23">
        <f>VLOOKUP($B41,Data!$A$8:$GA$500,138,FALSE)</f>
        <v>2.4232209737827717E-2</v>
      </c>
      <c r="M41" s="23">
        <f>VLOOKUP($B41,Data!$A$8:$GA$500,139,FALSE)</f>
        <v>2.0091074681238615E-2</v>
      </c>
      <c r="N41" s="23">
        <f>VLOOKUP($B41,Data!$A$8:$GA$500,140,FALSE)</f>
        <v>1.9166666666666665E-2</v>
      </c>
      <c r="O41" s="23">
        <f>VLOOKUP($B41,Data!$A$8:$GA$500,141,FALSE)</f>
        <v>1.6424870466321243E-2</v>
      </c>
      <c r="P41" s="23">
        <f>VLOOKUP($B41,Data!$A$8:$GA$500,142,FALSE)</f>
        <v>1.8886956521739131E-2</v>
      </c>
      <c r="Q41" s="23">
        <f>VLOOKUP($B41,Data!$A$8:$GA$500,143,FALSE)</f>
        <v>2.005226480836237E-2</v>
      </c>
      <c r="R41" s="23">
        <f>VLOOKUP($B41,Data!$A$8:$GA$500,144,FALSE)</f>
        <v>2.3850174216027874E-2</v>
      </c>
      <c r="S41" s="23">
        <f>VLOOKUP($B41,Data!$A$8:$GA$500,145,FALSE)</f>
        <v>3.0104347826086956E-2</v>
      </c>
      <c r="T41" s="23">
        <f>VLOOKUP($B41,Data!$A$8:$GA$500,146,FALSE)</f>
        <v>4.00174520069808E-2</v>
      </c>
      <c r="U41" s="23">
        <f>VLOOKUP($B41,Data!$A$8:$GA$500,147,FALSE)</f>
        <v>3.8378378378378375E-2</v>
      </c>
      <c r="V41" s="23">
        <f>VLOOKUP($B41,Data!$A$8:$GA$500,148,FALSE)</f>
        <v>3.9264214046822746E-2</v>
      </c>
      <c r="W41" s="23">
        <f>VLOOKUP($B41,Data!$A$8:$GA$500,149,FALSE)</f>
        <v>3.8609271523178806E-2</v>
      </c>
      <c r="X41" s="23">
        <f>VLOOKUP($B41,Data!$A$8:$GA$500,150,FALSE)</f>
        <v>3.8434925864909389E-2</v>
      </c>
      <c r="Y41" s="23">
        <f>VLOOKUP($B41,Data!$A$8:$GA$500,151,FALSE)</f>
        <v>3.3562091503267971E-2</v>
      </c>
      <c r="Z41" s="23">
        <f>VLOOKUP($B41,Data!$A$8:$GA$500,152,FALSE)</f>
        <v>3.4760330578512397E-2</v>
      </c>
      <c r="AA41" s="23">
        <f>VLOOKUP($B41,Data!$A$8:$GA$500,153,FALSE)</f>
        <v>3.4382402707275807E-2</v>
      </c>
      <c r="AB41" s="23">
        <f>VLOOKUP($B41,Data!$A$8:$GA$500,154,FALSE)</f>
        <v>3.7614213197969544E-2</v>
      </c>
      <c r="AC41" s="23">
        <f>VLOOKUP($B41,Data!$A$8:$GA$500,155,FALSE)</f>
        <v>3.846551724137931E-2</v>
      </c>
      <c r="AD41" s="23">
        <f>VLOOKUP($B41,Data!$A$8:$GA$500,156,FALSE)</f>
        <v>4.1713286713286717E-2</v>
      </c>
      <c r="AE41" s="52">
        <f>VLOOKUP($B41,Data!$A$8:$GA$500,157,FALSE)</f>
        <v>4.3624999999999997E-2</v>
      </c>
      <c r="AF41" s="52">
        <f>VLOOKUP($B41,Data!$A$8:$GA$500,158,FALSE)</f>
        <v>4.4273356401384086E-2</v>
      </c>
      <c r="AG41" s="52">
        <f>VLOOKUP($B41,Data!$A$8:$GA$500,159,FALSE)</f>
        <v>4.1423423423423422E-2</v>
      </c>
      <c r="AH41" s="52">
        <f>VLOOKUP($B41,Data!$A$8:$GA$500,160,FALSE)</f>
        <v>4.0694698354661794E-2</v>
      </c>
    </row>
    <row r="42" spans="1:34" x14ac:dyDescent="0.25">
      <c r="A42" s="1"/>
      <c r="B42" s="17" t="s">
        <v>105</v>
      </c>
      <c r="C42" s="42" t="s">
        <v>517</v>
      </c>
      <c r="D42" t="s">
        <v>505</v>
      </c>
      <c r="E42" s="45" t="s">
        <v>105</v>
      </c>
      <c r="F42" s="45"/>
      <c r="H42" s="23">
        <f>VLOOKUP($B42,Data!$A$8:$GA$500,134,FALSE)</f>
        <v>1.6312649164677805E-2</v>
      </c>
      <c r="I42" s="23">
        <f>VLOOKUP($B42,Data!$A$8:$GA$500,135,FALSE)</f>
        <v>1.3962639109697934E-2</v>
      </c>
      <c r="J42" s="23">
        <f>VLOOKUP($B42,Data!$A$8:$GA$500,136,FALSE)</f>
        <v>1.3926332288401254E-2</v>
      </c>
      <c r="K42" s="23">
        <f>VLOOKUP($B42,Data!$A$8:$GA$500,137,FALSE)</f>
        <v>1.3222843450479234E-2</v>
      </c>
      <c r="L42" s="23">
        <f>VLOOKUP($B42,Data!$A$8:$GA$500,138,FALSE)</f>
        <v>1.3664795509222134E-2</v>
      </c>
      <c r="M42" s="23">
        <f>VLOOKUP($B42,Data!$A$8:$GA$500,139,FALSE)</f>
        <v>1.207516993202719E-2</v>
      </c>
      <c r="N42" s="23">
        <f>VLOOKUP($B42,Data!$A$8:$GA$500,140,FALSE)</f>
        <v>1.1894780106863954E-2</v>
      </c>
      <c r="O42" s="23">
        <f>VLOOKUP($B42,Data!$A$8:$GA$500,141,FALSE)</f>
        <v>1.043050430504305E-2</v>
      </c>
      <c r="P42" s="23">
        <f>VLOOKUP($B42,Data!$A$8:$GA$500,142,FALSE)</f>
        <v>1.1203369434416365E-2</v>
      </c>
      <c r="Q42" s="23">
        <f>VLOOKUP($B42,Data!$A$8:$GA$500,143,FALSE)</f>
        <v>1.15066291683407E-2</v>
      </c>
      <c r="R42" s="23">
        <f>VLOOKUP($B42,Data!$A$8:$GA$500,144,FALSE)</f>
        <v>1.3965798045602607E-2</v>
      </c>
      <c r="S42" s="23">
        <f>VLOOKUP($B42,Data!$A$8:$GA$500,145,FALSE)</f>
        <v>1.7978468899521531E-2</v>
      </c>
      <c r="T42" s="23">
        <f>VLOOKUP($B42,Data!$A$8:$GA$500,146,FALSE)</f>
        <v>2.7346368715083801E-2</v>
      </c>
      <c r="U42" s="23">
        <f>VLOOKUP($B42,Data!$A$8:$GA$500,147,FALSE)</f>
        <v>2.849462365591398E-2</v>
      </c>
      <c r="V42" s="23">
        <f>VLOOKUP($B42,Data!$A$8:$GA$500,148,FALSE)</f>
        <v>2.9313764379214596E-2</v>
      </c>
      <c r="W42" s="23">
        <f>VLOOKUP($B42,Data!$A$8:$GA$500,149,FALSE)</f>
        <v>2.6082967690466693E-2</v>
      </c>
      <c r="X42" s="23">
        <f>VLOOKUP($B42,Data!$A$8:$GA$500,150,FALSE)</f>
        <v>2.7749800159872103E-2</v>
      </c>
      <c r="Y42" s="23">
        <f>VLOOKUP($B42,Data!$A$8:$GA$500,151,FALSE)</f>
        <v>2.3897415185783522E-2</v>
      </c>
      <c r="Z42" s="23">
        <f>VLOOKUP($B42,Data!$A$8:$GA$500,152,FALSE)</f>
        <v>2.3555733120255693E-2</v>
      </c>
      <c r="AA42" s="23">
        <f>VLOOKUP($B42,Data!$A$8:$GA$500,153,FALSE)</f>
        <v>2.2766129032258064E-2</v>
      </c>
      <c r="AB42" s="23">
        <f>VLOOKUP($B42,Data!$A$8:$GA$500,154,FALSE)</f>
        <v>2.5160642570281125E-2</v>
      </c>
      <c r="AC42" s="23">
        <f>VLOOKUP($B42,Data!$A$8:$GA$500,155,FALSE)</f>
        <v>2.3822363203806502E-2</v>
      </c>
      <c r="AD42" s="23">
        <f>VLOOKUP($B42,Data!$A$8:$GA$500,156,FALSE)</f>
        <v>2.5651821862348177E-2</v>
      </c>
      <c r="AE42" s="52">
        <f>VLOOKUP($B42,Data!$A$8:$GA$500,157,FALSE)</f>
        <v>2.4106570512820513E-2</v>
      </c>
      <c r="AF42" s="52">
        <f>VLOOKUP($B42,Data!$A$8:$GA$500,158,FALSE)</f>
        <v>2.6523999999999999E-2</v>
      </c>
      <c r="AG42" s="52">
        <f>VLOOKUP($B42,Data!$A$8:$GA$500,159,FALSE)</f>
        <v>2.4749190938511328E-2</v>
      </c>
      <c r="AH42" s="52">
        <f>VLOOKUP($B42,Data!$A$8:$GA$500,160,FALSE)</f>
        <v>2.4552000000000001E-2</v>
      </c>
    </row>
    <row r="43" spans="1:34" x14ac:dyDescent="0.25">
      <c r="A43" s="1"/>
      <c r="B43" s="17" t="s">
        <v>106</v>
      </c>
      <c r="C43" s="42" t="s">
        <v>517</v>
      </c>
      <c r="D43" t="s">
        <v>0</v>
      </c>
      <c r="E43" s="45" t="s">
        <v>106</v>
      </c>
      <c r="F43" s="45" t="s">
        <v>14</v>
      </c>
      <c r="H43" s="23">
        <f>VLOOKUP($B43,Data!$A$8:$GA$500,134,FALSE)</f>
        <v>3.4422604422604419E-2</v>
      </c>
      <c r="I43" s="23">
        <f>VLOOKUP($B43,Data!$A$8:$GA$500,135,FALSE)</f>
        <v>3.557788944723618E-2</v>
      </c>
      <c r="J43" s="23">
        <f>VLOOKUP($B43,Data!$A$8:$GA$500,136,FALSE)</f>
        <v>3.1887254901960788E-2</v>
      </c>
      <c r="K43" s="23">
        <f>VLOOKUP($B43,Data!$A$8:$GA$500,137,FALSE)</f>
        <v>3.1571072319201997E-2</v>
      </c>
      <c r="L43" s="23">
        <f>VLOOKUP($B43,Data!$A$8:$GA$500,138,FALSE)</f>
        <v>3.5732984293193715E-2</v>
      </c>
      <c r="M43" s="23">
        <f>VLOOKUP($B43,Data!$A$8:$GA$500,139,FALSE)</f>
        <v>3.200507614213198E-2</v>
      </c>
      <c r="N43" s="23">
        <f>VLOOKUP($B43,Data!$A$8:$GA$500,140,FALSE)</f>
        <v>3.2227848101265825E-2</v>
      </c>
      <c r="O43" s="23">
        <f>VLOOKUP($B43,Data!$A$8:$GA$500,141,FALSE)</f>
        <v>3.4666666666666665E-2</v>
      </c>
      <c r="P43" s="23">
        <f>VLOOKUP($B43,Data!$A$8:$GA$500,142,FALSE)</f>
        <v>3.4322250639386188E-2</v>
      </c>
      <c r="Q43" s="23">
        <f>VLOOKUP($B43,Data!$A$8:$GA$500,143,FALSE)</f>
        <v>3.4531645569620253E-2</v>
      </c>
      <c r="R43" s="23">
        <f>VLOOKUP($B43,Data!$A$8:$GA$500,144,FALSE)</f>
        <v>4.1688654353562005E-2</v>
      </c>
      <c r="S43" s="23">
        <f>VLOOKUP($B43,Data!$A$8:$GA$500,145,FALSE)</f>
        <v>4.8546365914786969E-2</v>
      </c>
      <c r="T43" s="23">
        <f>VLOOKUP($B43,Data!$A$8:$GA$500,146,FALSE)</f>
        <v>6.5142857142857141E-2</v>
      </c>
      <c r="U43" s="23">
        <f>VLOOKUP($B43,Data!$A$8:$GA$500,147,FALSE)</f>
        <v>6.6931216931216925E-2</v>
      </c>
      <c r="V43" s="23">
        <f>VLOOKUP($B43,Data!$A$8:$GA$500,148,FALSE)</f>
        <v>6.4072164948453608E-2</v>
      </c>
      <c r="W43" s="23">
        <f>VLOOKUP($B43,Data!$A$8:$GA$500,149,FALSE)</f>
        <v>6.6213333333333332E-2</v>
      </c>
      <c r="X43" s="23">
        <f>VLOOKUP($B43,Data!$A$8:$GA$500,150,FALSE)</f>
        <v>6.2278481012658225E-2</v>
      </c>
      <c r="Y43" s="23">
        <f>VLOOKUP($B43,Data!$A$8:$GA$500,151,FALSE)</f>
        <v>5.7461928934010149E-2</v>
      </c>
      <c r="Z43" s="23">
        <f>VLOOKUP($B43,Data!$A$8:$GA$500,152,FALSE)</f>
        <v>5.7924050632911395E-2</v>
      </c>
      <c r="AA43" s="23">
        <f>VLOOKUP($B43,Data!$A$8:$GA$500,153,FALSE)</f>
        <v>5.3902439024390243E-2</v>
      </c>
      <c r="AB43" s="23">
        <f>VLOOKUP($B43,Data!$A$8:$GA$500,154,FALSE)</f>
        <v>6.022670025188917E-2</v>
      </c>
      <c r="AC43" s="23">
        <f>VLOOKUP($B43,Data!$A$8:$GA$500,155,FALSE)</f>
        <v>6.022670025188917E-2</v>
      </c>
      <c r="AD43" s="23">
        <f>VLOOKUP($B43,Data!$A$8:$GA$500,156,FALSE)</f>
        <v>6.5671641791044774E-2</v>
      </c>
      <c r="AE43" s="52">
        <f>VLOOKUP($B43,Data!$A$8:$GA$500,157,FALSE)</f>
        <v>6.7236180904522616E-2</v>
      </c>
      <c r="AF43" s="52">
        <f>VLOOKUP($B43,Data!$A$8:$GA$500,158,FALSE)</f>
        <v>7.2499999999999995E-2</v>
      </c>
      <c r="AG43" s="52">
        <f>VLOOKUP($B43,Data!$A$8:$GA$500,159,FALSE)</f>
        <v>6.6421800947867302E-2</v>
      </c>
      <c r="AH43" s="52">
        <f>VLOOKUP($B43,Data!$A$8:$GA$500,160,FALSE)</f>
        <v>7.0784313725490197E-2</v>
      </c>
    </row>
    <row r="44" spans="1:34" x14ac:dyDescent="0.25">
      <c r="A44" s="1"/>
      <c r="B44" s="17" t="s">
        <v>107</v>
      </c>
      <c r="C44" s="42" t="s">
        <v>518</v>
      </c>
      <c r="D44" t="s">
        <v>505</v>
      </c>
      <c r="E44" s="45" t="s">
        <v>107</v>
      </c>
      <c r="F44" s="45" t="s">
        <v>33</v>
      </c>
      <c r="H44" s="23">
        <f>VLOOKUP($B44,Data!$A$8:$GA$500,134,FALSE)</f>
        <v>2.5092091007583965E-2</v>
      </c>
      <c r="I44" s="23">
        <f>VLOOKUP($B44,Data!$A$8:$GA$500,135,FALSE)</f>
        <v>2.5745856353591161E-2</v>
      </c>
      <c r="J44" s="23">
        <f>VLOOKUP($B44,Data!$A$8:$GA$500,136,FALSE)</f>
        <v>2.6729490022172949E-2</v>
      </c>
      <c r="K44" s="23">
        <f>VLOOKUP($B44,Data!$A$8:$GA$500,137,FALSE)</f>
        <v>2.478359908883827E-2</v>
      </c>
      <c r="L44" s="23">
        <f>VLOOKUP($B44,Data!$A$8:$GA$500,138,FALSE)</f>
        <v>2.7264367816091956E-2</v>
      </c>
      <c r="M44" s="23">
        <f>VLOOKUP($B44,Data!$A$8:$GA$500,139,FALSE)</f>
        <v>2.5395189003436427E-2</v>
      </c>
      <c r="N44" s="23">
        <f>VLOOKUP($B44,Data!$A$8:$GA$500,140,FALSE)</f>
        <v>2.4794988610478359E-2</v>
      </c>
      <c r="O44" s="23">
        <f>VLOOKUP($B44,Data!$A$8:$GA$500,141,FALSE)</f>
        <v>2.3911602209944753E-2</v>
      </c>
      <c r="P44" s="23">
        <f>VLOOKUP($B44,Data!$A$8:$GA$500,142,FALSE)</f>
        <v>2.6352549889135254E-2</v>
      </c>
      <c r="Q44" s="23">
        <f>VLOOKUP($B44,Data!$A$8:$GA$500,143,FALSE)</f>
        <v>2.6202672605790647E-2</v>
      </c>
      <c r="R44" s="23">
        <f>VLOOKUP($B44,Data!$A$8:$GA$500,144,FALSE)</f>
        <v>3.1177802944507362E-2</v>
      </c>
      <c r="S44" s="23">
        <f>VLOOKUP($B44,Data!$A$8:$GA$500,145,FALSE)</f>
        <v>3.7454337899543381E-2</v>
      </c>
      <c r="T44" s="23">
        <f>VLOOKUP($B44,Data!$A$8:$GA$500,146,FALSE)</f>
        <v>5.164367816091954E-2</v>
      </c>
      <c r="U44" s="23">
        <f>VLOOKUP($B44,Data!$A$8:$GA$500,147,FALSE)</f>
        <v>5.3137254901960786E-2</v>
      </c>
      <c r="V44" s="23">
        <f>VLOOKUP($B44,Data!$A$8:$GA$500,148,FALSE)</f>
        <v>5.465536723163842E-2</v>
      </c>
      <c r="W44" s="23">
        <f>VLOOKUP($B44,Data!$A$8:$GA$500,149,FALSE)</f>
        <v>5.3194600674915639E-2</v>
      </c>
      <c r="X44" s="23">
        <f>VLOOKUP($B44,Data!$A$8:$GA$500,150,FALSE)</f>
        <v>5.3073446327683613E-2</v>
      </c>
      <c r="Y44" s="23">
        <f>VLOOKUP($B44,Data!$A$8:$GA$500,151,FALSE)</f>
        <v>4.5571587125416202E-2</v>
      </c>
      <c r="Z44" s="23">
        <f>VLOOKUP($B44,Data!$A$8:$GA$500,152,FALSE)</f>
        <v>4.5619469026548676E-2</v>
      </c>
      <c r="AA44" s="23">
        <f>VLOOKUP($B44,Data!$A$8:$GA$500,153,FALSE)</f>
        <v>4.3452115812917594E-2</v>
      </c>
      <c r="AB44" s="23">
        <f>VLOOKUP($B44,Data!$A$8:$GA$500,154,FALSE)</f>
        <v>4.7552602436323366E-2</v>
      </c>
      <c r="AC44" s="23">
        <f>VLOOKUP($B44,Data!$A$8:$GA$500,155,FALSE)</f>
        <v>4.793952967525196E-2</v>
      </c>
      <c r="AD44" s="23">
        <f>VLOOKUP($B44,Data!$A$8:$GA$500,156,FALSE)</f>
        <v>5.2828054298642534E-2</v>
      </c>
      <c r="AE44" s="52">
        <f>VLOOKUP($B44,Data!$A$8:$GA$500,157,FALSE)</f>
        <v>5.1477398015435501E-2</v>
      </c>
      <c r="AF44" s="52">
        <f>VLOOKUP($B44,Data!$A$8:$GA$500,158,FALSE)</f>
        <v>5.4593716143011915E-2</v>
      </c>
      <c r="AG44" s="52">
        <f>VLOOKUP($B44,Data!$A$8:$GA$500,159,FALSE)</f>
        <v>5.1317747077577046E-2</v>
      </c>
      <c r="AH44" s="52">
        <f>VLOOKUP($B44,Data!$A$8:$GA$500,160,FALSE)</f>
        <v>5.0707692307692308E-2</v>
      </c>
    </row>
    <row r="45" spans="1:34" x14ac:dyDescent="0.25">
      <c r="A45" s="1"/>
      <c r="B45" s="17" t="s">
        <v>109</v>
      </c>
      <c r="C45" s="42" t="s">
        <v>517</v>
      </c>
      <c r="D45" t="s">
        <v>505</v>
      </c>
      <c r="E45" s="45" t="s">
        <v>109</v>
      </c>
      <c r="F45" s="45" t="s">
        <v>36</v>
      </c>
      <c r="H45" s="23">
        <f>VLOOKUP($B45,Data!$A$8:$GA$500,134,FALSE)</f>
        <v>3.6015118790496757E-2</v>
      </c>
      <c r="I45" s="23">
        <f>VLOOKUP($B45,Data!$A$8:$GA$500,135,FALSE)</f>
        <v>3.4684491978609629E-2</v>
      </c>
      <c r="J45" s="23">
        <f>VLOOKUP($B45,Data!$A$8:$GA$500,136,FALSE)</f>
        <v>3.6705385427666312E-2</v>
      </c>
      <c r="K45" s="23">
        <f>VLOOKUP($B45,Data!$A$8:$GA$500,137,FALSE)</f>
        <v>3.5010330578512397E-2</v>
      </c>
      <c r="L45" s="23">
        <f>VLOOKUP($B45,Data!$A$8:$GA$500,138,FALSE)</f>
        <v>3.5973496432212031E-2</v>
      </c>
      <c r="M45" s="23">
        <f>VLOOKUP($B45,Data!$A$8:$GA$500,139,FALSE)</f>
        <v>3.2454175152749488E-2</v>
      </c>
      <c r="N45" s="23">
        <f>VLOOKUP($B45,Data!$A$8:$GA$500,140,FALSE)</f>
        <v>3.1704312114989731E-2</v>
      </c>
      <c r="O45" s="23">
        <f>VLOOKUP($B45,Data!$A$8:$GA$500,141,FALSE)</f>
        <v>3.0395833333333334E-2</v>
      </c>
      <c r="P45" s="23">
        <f>VLOOKUP($B45,Data!$A$8:$GA$500,142,FALSE)</f>
        <v>3.3229166666666664E-2</v>
      </c>
      <c r="Q45" s="23">
        <f>VLOOKUP($B45,Data!$A$8:$GA$500,143,FALSE)</f>
        <v>3.4608247422680413E-2</v>
      </c>
      <c r="R45" s="23">
        <f>VLOOKUP($B45,Data!$A$8:$GA$500,144,FALSE)</f>
        <v>4.0369609856262832E-2</v>
      </c>
      <c r="S45" s="23">
        <f>VLOOKUP($B45,Data!$A$8:$GA$500,145,FALSE)</f>
        <v>4.7975708502024289E-2</v>
      </c>
      <c r="T45" s="23">
        <f>VLOOKUP($B45,Data!$A$8:$GA$500,146,FALSE)</f>
        <v>6.0120120120120121E-2</v>
      </c>
      <c r="U45" s="23">
        <f>VLOOKUP($B45,Data!$A$8:$GA$500,147,FALSE)</f>
        <v>6.3205257836198181E-2</v>
      </c>
      <c r="V45" s="23">
        <f>VLOOKUP($B45,Data!$A$8:$GA$500,148,FALSE)</f>
        <v>6.4447791164658638E-2</v>
      </c>
      <c r="W45" s="23">
        <f>VLOOKUP($B45,Data!$A$8:$GA$500,149,FALSE)</f>
        <v>6.2512716174974572E-2</v>
      </c>
      <c r="X45" s="23">
        <f>VLOOKUP($B45,Data!$A$8:$GA$500,150,FALSE)</f>
        <v>6.4544524053224153E-2</v>
      </c>
      <c r="Y45" s="23">
        <f>VLOOKUP($B45,Data!$A$8:$GA$500,151,FALSE)</f>
        <v>5.7635066258919468E-2</v>
      </c>
      <c r="Z45" s="23">
        <f>VLOOKUP($B45,Data!$A$8:$GA$500,152,FALSE)</f>
        <v>5.8367346938775509E-2</v>
      </c>
      <c r="AA45" s="23">
        <f>VLOOKUP($B45,Data!$A$8:$GA$500,153,FALSE)</f>
        <v>5.8107833163784331E-2</v>
      </c>
      <c r="AB45" s="23">
        <f>VLOOKUP($B45,Data!$A$8:$GA$500,154,FALSE)</f>
        <v>6.2E-2</v>
      </c>
      <c r="AC45" s="23">
        <f>VLOOKUP($B45,Data!$A$8:$GA$500,155,FALSE)</f>
        <v>6.1381443298969073E-2</v>
      </c>
      <c r="AD45" s="23">
        <f>VLOOKUP($B45,Data!$A$8:$GA$500,156,FALSE)</f>
        <v>6.3923154701718901E-2</v>
      </c>
      <c r="AE45" s="52">
        <f>VLOOKUP($B45,Data!$A$8:$GA$500,157,FALSE)</f>
        <v>6.6309403437815981E-2</v>
      </c>
      <c r="AF45" s="52">
        <f>VLOOKUP($B45,Data!$A$8:$GA$500,158,FALSE)</f>
        <v>6.9546827794561936E-2</v>
      </c>
      <c r="AG45" s="52">
        <f>VLOOKUP($B45,Data!$A$8:$GA$500,159,FALSE)</f>
        <v>6.6449348044132397E-2</v>
      </c>
      <c r="AH45" s="52">
        <f>VLOOKUP($B45,Data!$A$8:$GA$500,160,FALSE)</f>
        <v>6.4939879759519037E-2</v>
      </c>
    </row>
    <row r="46" spans="1:34" x14ac:dyDescent="0.25">
      <c r="A46" s="1"/>
      <c r="B46" s="17" t="s">
        <v>110</v>
      </c>
      <c r="C46" s="42" t="s">
        <v>516</v>
      </c>
      <c r="D46" t="s">
        <v>0</v>
      </c>
      <c r="E46" s="45" t="s">
        <v>110</v>
      </c>
      <c r="F46" s="45" t="s">
        <v>32</v>
      </c>
      <c r="H46" s="23">
        <f>VLOOKUP($B46,Data!$A$8:$GA$500,134,FALSE)</f>
        <v>2.5332136445242369E-2</v>
      </c>
      <c r="I46" s="23">
        <f>VLOOKUP($B46,Data!$A$8:$GA$500,135,FALSE)</f>
        <v>2.4060402684563758E-2</v>
      </c>
      <c r="J46" s="23">
        <f>VLOOKUP($B46,Data!$A$8:$GA$500,136,FALSE)</f>
        <v>2.0355987055016182E-2</v>
      </c>
      <c r="K46" s="23">
        <f>VLOOKUP($B46,Data!$A$8:$GA$500,137,FALSE)</f>
        <v>2.2823920265780732E-2</v>
      </c>
      <c r="L46" s="23">
        <f>VLOOKUP($B46,Data!$A$8:$GA$500,138,FALSE)</f>
        <v>2.4064625850340134E-2</v>
      </c>
      <c r="M46" s="23">
        <f>VLOOKUP($B46,Data!$A$8:$GA$500,139,FALSE)</f>
        <v>2.2202797202797202E-2</v>
      </c>
      <c r="N46" s="23">
        <f>VLOOKUP($B46,Data!$A$8:$GA$500,140,FALSE)</f>
        <v>2.1258620689655172E-2</v>
      </c>
      <c r="O46" s="23">
        <f>VLOOKUP($B46,Data!$A$8:$GA$500,141,FALSE)</f>
        <v>2.0206896551724137E-2</v>
      </c>
      <c r="P46" s="23">
        <f>VLOOKUP($B46,Data!$A$8:$GA$500,142,FALSE)</f>
        <v>1.8834645669291338E-2</v>
      </c>
      <c r="Q46" s="23">
        <f>VLOOKUP($B46,Data!$A$8:$GA$500,143,FALSE)</f>
        <v>1.8147540983606558E-2</v>
      </c>
      <c r="R46" s="23">
        <f>VLOOKUP($B46,Data!$A$8:$GA$500,144,FALSE)</f>
        <v>1.896551724137931E-2</v>
      </c>
      <c r="S46" s="23">
        <f>VLOOKUP($B46,Data!$A$8:$GA$500,145,FALSE)</f>
        <v>2.3327674023769101E-2</v>
      </c>
      <c r="T46" s="23">
        <f>VLOOKUP($B46,Data!$A$8:$GA$500,146,FALSE)</f>
        <v>2.945945945945946E-2</v>
      </c>
      <c r="U46" s="23">
        <f>VLOOKUP($B46,Data!$A$8:$GA$500,147,FALSE)</f>
        <v>3.1190476190476192E-2</v>
      </c>
      <c r="V46" s="23">
        <f>VLOOKUP($B46,Data!$A$8:$GA$500,148,FALSE)</f>
        <v>3.0971786833855798E-2</v>
      </c>
      <c r="W46" s="23">
        <f>VLOOKUP($B46,Data!$A$8:$GA$500,149,FALSE)</f>
        <v>2.9659969088098918E-2</v>
      </c>
      <c r="X46" s="23">
        <f>VLOOKUP($B46,Data!$A$8:$GA$500,150,FALSE)</f>
        <v>2.9734789391575662E-2</v>
      </c>
      <c r="Y46" s="23">
        <f>VLOOKUP($B46,Data!$A$8:$GA$500,151,FALSE)</f>
        <v>2.6839694656488548E-2</v>
      </c>
      <c r="Z46" s="23">
        <f>VLOOKUP($B46,Data!$A$8:$GA$500,152,FALSE)</f>
        <v>2.568862275449102E-2</v>
      </c>
      <c r="AA46" s="23">
        <f>VLOOKUP($B46,Data!$A$8:$GA$500,153,FALSE)</f>
        <v>2.3927007299270074E-2</v>
      </c>
      <c r="AB46" s="23">
        <f>VLOOKUP($B46,Data!$A$8:$GA$500,154,FALSE)</f>
        <v>2.4971014492753622E-2</v>
      </c>
      <c r="AC46" s="23">
        <f>VLOOKUP($B46,Data!$A$8:$GA$500,155,FALSE)</f>
        <v>2.3402489626556017E-2</v>
      </c>
      <c r="AD46" s="23">
        <f>VLOOKUP($B46,Data!$A$8:$GA$500,156,FALSE)</f>
        <v>2.4492350486787204E-2</v>
      </c>
      <c r="AE46" s="52">
        <f>VLOOKUP($B46,Data!$A$8:$GA$500,157,FALSE)</f>
        <v>2.376770538243626E-2</v>
      </c>
      <c r="AF46" s="52">
        <f>VLOOKUP($B46,Data!$A$8:$GA$500,158,FALSE)</f>
        <v>2.6330935251798561E-2</v>
      </c>
      <c r="AG46" s="52">
        <f>VLOOKUP($B46,Data!$A$8:$GA$500,159,FALSE)</f>
        <v>2.4616519174041299E-2</v>
      </c>
      <c r="AH46" s="52">
        <f>VLOOKUP($B46,Data!$A$8:$GA$500,160,FALSE)</f>
        <v>2.4289813486370156E-2</v>
      </c>
    </row>
    <row r="47" spans="1:34" x14ac:dyDescent="0.25">
      <c r="A47" s="1"/>
      <c r="B47" s="17" t="s">
        <v>111</v>
      </c>
      <c r="C47" s="42" t="s">
        <v>516</v>
      </c>
      <c r="D47" t="s">
        <v>505</v>
      </c>
      <c r="E47" s="17" t="s">
        <v>111</v>
      </c>
      <c r="F47" s="45"/>
      <c r="H47" s="23">
        <f>VLOOKUP($B47,Data!$A$8:$GA$500,134,FALSE)</f>
        <v>1.7589674824002682E-2</v>
      </c>
      <c r="I47" s="23">
        <f>VLOOKUP($B47,Data!$A$8:$GA$500,135,FALSE)</f>
        <v>1.7466532797858099E-2</v>
      </c>
      <c r="J47" s="23">
        <f>VLOOKUP($B47,Data!$A$8:$GA$500,136,FALSE)</f>
        <v>1.6150065530799475E-2</v>
      </c>
      <c r="K47" s="23">
        <f>VLOOKUP($B47,Data!$A$8:$GA$500,137,FALSE)</f>
        <v>1.7041516835567178E-2</v>
      </c>
      <c r="L47" s="23">
        <f>VLOOKUP($B47,Data!$A$8:$GA$500,138,FALSE)</f>
        <v>1.7564903056194545E-2</v>
      </c>
      <c r="M47" s="23">
        <f>VLOOKUP($B47,Data!$A$8:$GA$500,139,FALSE)</f>
        <v>1.537249753856252E-2</v>
      </c>
      <c r="N47" s="23">
        <f>VLOOKUP($B47,Data!$A$8:$GA$500,140,FALSE)</f>
        <v>1.4902672385351369E-2</v>
      </c>
      <c r="O47" s="23">
        <f>VLOOKUP($B47,Data!$A$8:$GA$500,141,FALSE)</f>
        <v>1.4316522893165229E-2</v>
      </c>
      <c r="P47" s="23">
        <f>VLOOKUP($B47,Data!$A$8:$GA$500,142,FALSE)</f>
        <v>1.4926564495530013E-2</v>
      </c>
      <c r="Q47" s="23">
        <f>VLOOKUP($B47,Data!$A$8:$GA$500,143,FALSE)</f>
        <v>1.518341307814992E-2</v>
      </c>
      <c r="R47" s="23">
        <f>VLOOKUP($B47,Data!$A$8:$GA$500,144,FALSE)</f>
        <v>1.6724414501122876E-2</v>
      </c>
      <c r="S47" s="23">
        <f>VLOOKUP($B47,Data!$A$8:$GA$500,145,FALSE)</f>
        <v>2.1963882618510157E-2</v>
      </c>
      <c r="T47" s="23">
        <f>VLOOKUP($B47,Data!$A$8:$GA$500,146,FALSE)</f>
        <v>3.068987341772152E-2</v>
      </c>
      <c r="U47" s="23">
        <f>VLOOKUP($B47,Data!$A$8:$GA$500,147,FALSE)</f>
        <v>3.1452531645569617E-2</v>
      </c>
      <c r="V47" s="23">
        <f>VLOOKUP($B47,Data!$A$8:$GA$500,148,FALSE)</f>
        <v>3.0578434454574033E-2</v>
      </c>
      <c r="W47" s="23">
        <f>VLOOKUP($B47,Data!$A$8:$GA$500,149,FALSE)</f>
        <v>2.9572784810126582E-2</v>
      </c>
      <c r="X47" s="23">
        <f>VLOOKUP($B47,Data!$A$8:$GA$500,150,FALSE)</f>
        <v>3.0844529750479847E-2</v>
      </c>
      <c r="Y47" s="23">
        <f>VLOOKUP($B47,Data!$A$8:$GA$500,151,FALSE)</f>
        <v>2.6680458306810949E-2</v>
      </c>
      <c r="Z47" s="23">
        <f>VLOOKUP($B47,Data!$A$8:$GA$500,152,FALSE)</f>
        <v>2.571017274472169E-2</v>
      </c>
      <c r="AA47" s="23">
        <f>VLOOKUP($B47,Data!$A$8:$GA$500,153,FALSE)</f>
        <v>2.5033578509753757E-2</v>
      </c>
      <c r="AB47" s="23">
        <f>VLOOKUP($B47,Data!$A$8:$GA$500,154,FALSE)</f>
        <v>2.7025477707006369E-2</v>
      </c>
      <c r="AC47" s="23">
        <f>VLOOKUP($B47,Data!$A$8:$GA$500,155,FALSE)</f>
        <v>2.6020025031289112E-2</v>
      </c>
      <c r="AD47" s="23">
        <f>VLOOKUP($B47,Data!$A$8:$GA$500,156,FALSE)</f>
        <v>2.7348532167395377E-2</v>
      </c>
      <c r="AE47" s="52">
        <f>VLOOKUP($B47,Data!$A$8:$GA$500,157,FALSE)</f>
        <v>2.6794992175273865E-2</v>
      </c>
      <c r="AF47" s="52">
        <f>VLOOKUP($B47,Data!$A$8:$GA$500,158,FALSE)</f>
        <v>2.9267834793491865E-2</v>
      </c>
      <c r="AG47" s="52">
        <f>VLOOKUP($B47,Data!$A$8:$GA$500,159,FALSE)</f>
        <v>2.7405871091257181E-2</v>
      </c>
      <c r="AH47" s="52">
        <f>VLOOKUP($B47,Data!$A$8:$GA$500,160,FALSE)</f>
        <v>2.7787582729278285E-2</v>
      </c>
    </row>
    <row r="48" spans="1:34" x14ac:dyDescent="0.25">
      <c r="A48" s="1"/>
      <c r="B48" s="17" t="s">
        <v>112</v>
      </c>
      <c r="C48" s="42" t="s">
        <v>518</v>
      </c>
      <c r="D48" t="s">
        <v>505</v>
      </c>
      <c r="E48" s="45" t="s">
        <v>112</v>
      </c>
      <c r="F48" s="45" t="s">
        <v>42</v>
      </c>
      <c r="H48" s="23">
        <f>VLOOKUP($B48,Data!$A$8:$GA$500,134,FALSE)</f>
        <v>5.1410256410256414E-2</v>
      </c>
      <c r="I48" s="23">
        <f>VLOOKUP($B48,Data!$A$8:$GA$500,135,FALSE)</f>
        <v>4.8967684021543986E-2</v>
      </c>
      <c r="J48" s="23">
        <f>VLOOKUP($B48,Data!$A$8:$GA$500,136,FALSE)</f>
        <v>4.5381355932203389E-2</v>
      </c>
      <c r="K48" s="23">
        <f>VLOOKUP($B48,Data!$A$8:$GA$500,137,FALSE)</f>
        <v>4.1943005181347151E-2</v>
      </c>
      <c r="L48" s="23">
        <f>VLOOKUP($B48,Data!$A$8:$GA$500,138,FALSE)</f>
        <v>4.1850258175559381E-2</v>
      </c>
      <c r="M48" s="23">
        <f>VLOOKUP($B48,Data!$A$8:$GA$500,139,FALSE)</f>
        <v>3.6430423509075195E-2</v>
      </c>
      <c r="N48" s="23">
        <f>VLOOKUP($B48,Data!$A$8:$GA$500,140,FALSE)</f>
        <v>3.6069210292812778E-2</v>
      </c>
      <c r="O48" s="23">
        <f>VLOOKUP($B48,Data!$A$8:$GA$500,141,FALSE)</f>
        <v>3.3067796610169495E-2</v>
      </c>
      <c r="P48" s="23">
        <f>VLOOKUP($B48,Data!$A$8:$GA$500,142,FALSE)</f>
        <v>3.2179379715004189E-2</v>
      </c>
      <c r="Q48" s="23">
        <f>VLOOKUP($B48,Data!$A$8:$GA$500,143,FALSE)</f>
        <v>3.2237174095878889E-2</v>
      </c>
      <c r="R48" s="23">
        <f>VLOOKUP($B48,Data!$A$8:$GA$500,144,FALSE)</f>
        <v>3.2748344370860924E-2</v>
      </c>
      <c r="S48" s="23">
        <f>VLOOKUP($B48,Data!$A$8:$GA$500,145,FALSE)</f>
        <v>3.6331114808652247E-2</v>
      </c>
      <c r="T48" s="23">
        <f>VLOOKUP($B48,Data!$A$8:$GA$500,146,FALSE)</f>
        <v>4.3626465661641543E-2</v>
      </c>
      <c r="U48" s="23">
        <f>VLOOKUP($B48,Data!$A$8:$GA$500,147,FALSE)</f>
        <v>4.4425287356321841E-2</v>
      </c>
      <c r="V48" s="23">
        <f>VLOOKUP($B48,Data!$A$8:$GA$500,148,FALSE)</f>
        <v>4.8723936613844873E-2</v>
      </c>
      <c r="W48" s="23">
        <f>VLOOKUP($B48,Data!$A$8:$GA$500,149,FALSE)</f>
        <v>4.8927108927108928E-2</v>
      </c>
      <c r="X48" s="23">
        <f>VLOOKUP($B48,Data!$A$8:$GA$500,150,FALSE)</f>
        <v>4.6416275430359935E-2</v>
      </c>
      <c r="Y48" s="23">
        <f>VLOOKUP($B48,Data!$A$8:$GA$500,151,FALSE)</f>
        <v>4.4544715447154472E-2</v>
      </c>
      <c r="Z48" s="23">
        <f>VLOOKUP($B48,Data!$A$8:$GA$500,152,FALSE)</f>
        <v>4.4570281124497992E-2</v>
      </c>
      <c r="AA48" s="23">
        <f>VLOOKUP($B48,Data!$A$8:$GA$500,153,FALSE)</f>
        <v>4.0445312499999997E-2</v>
      </c>
      <c r="AB48" s="23">
        <f>VLOOKUP($B48,Data!$A$8:$GA$500,154,FALSE)</f>
        <v>4.2174940898345156E-2</v>
      </c>
      <c r="AC48" s="23">
        <f>VLOOKUP($B48,Data!$A$8:$GA$500,155,FALSE)</f>
        <v>4.3916083916083919E-2</v>
      </c>
      <c r="AD48" s="23">
        <f>VLOOKUP($B48,Data!$A$8:$GA$500,156,FALSE)</f>
        <v>4.4219968798751952E-2</v>
      </c>
      <c r="AE48" s="52">
        <f>VLOOKUP($B48,Data!$A$8:$GA$500,157,FALSE)</f>
        <v>4.7320371935756549E-2</v>
      </c>
      <c r="AF48" s="52">
        <f>VLOOKUP($B48,Data!$A$8:$GA$500,158,FALSE)</f>
        <v>4.8281249999999998E-2</v>
      </c>
      <c r="AG48" s="52">
        <f>VLOOKUP($B48,Data!$A$8:$GA$500,159,FALSE)</f>
        <v>4.4231418918918922E-2</v>
      </c>
      <c r="AH48" s="52">
        <f>VLOOKUP($B48,Data!$A$8:$GA$500,160,FALSE)</f>
        <v>4.3908333333333334E-2</v>
      </c>
    </row>
    <row r="49" spans="1:34" x14ac:dyDescent="0.25">
      <c r="A49" s="1"/>
      <c r="B49" s="17" t="s">
        <v>113</v>
      </c>
      <c r="C49" s="42" t="s">
        <v>517</v>
      </c>
      <c r="D49" t="s">
        <v>0</v>
      </c>
      <c r="E49" s="45" t="s">
        <v>113</v>
      </c>
      <c r="F49" s="45" t="s">
        <v>31</v>
      </c>
      <c r="G49" s="45" t="s">
        <v>46</v>
      </c>
      <c r="H49" s="23">
        <f>VLOOKUP($B49,Data!$A$8:$GA$500,134,FALSE)</f>
        <v>3.5033259423503327E-2</v>
      </c>
      <c r="I49" s="23">
        <f>VLOOKUP($B49,Data!$A$8:$GA$500,135,FALSE)</f>
        <v>3.1366742596810937E-2</v>
      </c>
      <c r="J49" s="23">
        <f>VLOOKUP($B49,Data!$A$8:$GA$500,136,FALSE)</f>
        <v>2.9704016913319239E-2</v>
      </c>
      <c r="K49" s="23">
        <f>VLOOKUP($B49,Data!$A$8:$GA$500,137,FALSE)</f>
        <v>2.7588357588357589E-2</v>
      </c>
      <c r="L49" s="23">
        <f>VLOOKUP($B49,Data!$A$8:$GA$500,138,FALSE)</f>
        <v>2.8836734693877552E-2</v>
      </c>
      <c r="M49" s="23">
        <f>VLOOKUP($B49,Data!$A$8:$GA$500,139,FALSE)</f>
        <v>2.3272727272727271E-2</v>
      </c>
      <c r="N49" s="23">
        <f>VLOOKUP($B49,Data!$A$8:$GA$500,140,FALSE)</f>
        <v>2.3276595744680852E-2</v>
      </c>
      <c r="O49" s="23">
        <f>VLOOKUP($B49,Data!$A$8:$GA$500,141,FALSE)</f>
        <v>2.3251028806584362E-2</v>
      </c>
      <c r="P49" s="23">
        <f>VLOOKUP($B49,Data!$A$8:$GA$500,142,FALSE)</f>
        <v>2.4978813559322036E-2</v>
      </c>
      <c r="Q49" s="23">
        <f>VLOOKUP($B49,Data!$A$8:$GA$500,143,FALSE)</f>
        <v>2.5849056603773585E-2</v>
      </c>
      <c r="R49" s="23">
        <f>VLOOKUP($B49,Data!$A$8:$GA$500,144,FALSE)</f>
        <v>3.5258426966292132E-2</v>
      </c>
      <c r="S49" s="23">
        <f>VLOOKUP($B49,Data!$A$8:$GA$500,145,FALSE)</f>
        <v>5.281818181818182E-2</v>
      </c>
      <c r="T49" s="23">
        <f>VLOOKUP($B49,Data!$A$8:$GA$500,146,FALSE)</f>
        <v>7.3497757847533637E-2</v>
      </c>
      <c r="U49" s="23">
        <f>VLOOKUP($B49,Data!$A$8:$GA$500,147,FALSE)</f>
        <v>6.8708240534521153E-2</v>
      </c>
      <c r="V49" s="23">
        <f>VLOOKUP($B49,Data!$A$8:$GA$500,148,FALSE)</f>
        <v>6.6777777777777783E-2</v>
      </c>
      <c r="W49" s="23">
        <f>VLOOKUP($B49,Data!$A$8:$GA$500,149,FALSE)</f>
        <v>6.5021929824561397E-2</v>
      </c>
      <c r="X49" s="23">
        <f>VLOOKUP($B49,Data!$A$8:$GA$500,150,FALSE)</f>
        <v>6.0626304801670146E-2</v>
      </c>
      <c r="Y49" s="23">
        <f>VLOOKUP($B49,Data!$A$8:$GA$500,151,FALSE)</f>
        <v>4.9156626506024099E-2</v>
      </c>
      <c r="Z49" s="23">
        <f>VLOOKUP($B49,Data!$A$8:$GA$500,152,FALSE)</f>
        <v>4.5188118811881187E-2</v>
      </c>
      <c r="AA49" s="23">
        <f>VLOOKUP($B49,Data!$A$8:$GA$500,153,FALSE)</f>
        <v>4.5352941176470589E-2</v>
      </c>
      <c r="AB49" s="23">
        <f>VLOOKUP($B49,Data!$A$8:$GA$500,154,FALSE)</f>
        <v>4.7980198019801981E-2</v>
      </c>
      <c r="AC49" s="23">
        <f>VLOOKUP($B49,Data!$A$8:$GA$500,155,FALSE)</f>
        <v>4.8008213552361394E-2</v>
      </c>
      <c r="AD49" s="23">
        <f>VLOOKUP($B49,Data!$A$8:$GA$500,156,FALSE)</f>
        <v>4.7934560327198367E-2</v>
      </c>
      <c r="AE49" s="52">
        <f>VLOOKUP($B49,Data!$A$8:$GA$500,157,FALSE)</f>
        <v>4.5823045267489711E-2</v>
      </c>
      <c r="AF49" s="52">
        <f>VLOOKUP($B49,Data!$A$8:$GA$500,158,FALSE)</f>
        <v>5.2124463519313304E-2</v>
      </c>
      <c r="AG49" s="52">
        <f>VLOOKUP($B49,Data!$A$8:$GA$500,159,FALSE)</f>
        <v>5.0522727272727275E-2</v>
      </c>
      <c r="AH49" s="52">
        <f>VLOOKUP($B49,Data!$A$8:$GA$500,160,FALSE)</f>
        <v>4.9668874172185427E-2</v>
      </c>
    </row>
    <row r="50" spans="1:34" x14ac:dyDescent="0.25">
      <c r="A50" s="1"/>
      <c r="B50" s="17" t="s">
        <v>114</v>
      </c>
      <c r="C50" s="42" t="s">
        <v>517</v>
      </c>
      <c r="D50" t="s">
        <v>0</v>
      </c>
      <c r="E50" s="45" t="s">
        <v>114</v>
      </c>
      <c r="F50" s="45" t="s">
        <v>35</v>
      </c>
      <c r="H50" s="23">
        <f>VLOOKUP($B50,Data!$A$8:$GA$500,134,FALSE)</f>
        <v>2.4273624823695345E-2</v>
      </c>
      <c r="I50" s="23">
        <f>VLOOKUP($B50,Data!$A$8:$GA$500,135,FALSE)</f>
        <v>2.2304469273743018E-2</v>
      </c>
      <c r="J50" s="23">
        <f>VLOOKUP($B50,Data!$A$8:$GA$500,136,FALSE)</f>
        <v>2.2200825309491058E-2</v>
      </c>
      <c r="K50" s="23">
        <f>VLOOKUP($B50,Data!$A$8:$GA$500,137,FALSE)</f>
        <v>1.9682320441988949E-2</v>
      </c>
      <c r="L50" s="23">
        <f>VLOOKUP($B50,Data!$A$8:$GA$500,138,FALSE)</f>
        <v>2.1400832177531207E-2</v>
      </c>
      <c r="M50" s="23">
        <f>VLOOKUP($B50,Data!$A$8:$GA$500,139,FALSE)</f>
        <v>1.7562326869806095E-2</v>
      </c>
      <c r="N50" s="23">
        <f>VLOOKUP($B50,Data!$A$8:$GA$500,140,FALSE)</f>
        <v>1.579591836734694E-2</v>
      </c>
      <c r="O50" s="23">
        <f>VLOOKUP($B50,Data!$A$8:$GA$500,141,FALSE)</f>
        <v>1.4354838709677419E-2</v>
      </c>
      <c r="P50" s="23">
        <f>VLOOKUP($B50,Data!$A$8:$GA$500,142,FALSE)</f>
        <v>1.5723771580345287E-2</v>
      </c>
      <c r="Q50" s="23">
        <f>VLOOKUP($B50,Data!$A$8:$GA$500,143,FALSE)</f>
        <v>1.6005434782608696E-2</v>
      </c>
      <c r="R50" s="23">
        <f>VLOOKUP($B50,Data!$A$8:$GA$500,144,FALSE)</f>
        <v>1.8691983122362869E-2</v>
      </c>
      <c r="S50" s="23">
        <f>VLOOKUP($B50,Data!$A$8:$GA$500,145,FALSE)</f>
        <v>2.3913630229419704E-2</v>
      </c>
      <c r="T50" s="23">
        <f>VLOOKUP($B50,Data!$A$8:$GA$500,146,FALSE)</f>
        <v>3.3056708160442601E-2</v>
      </c>
      <c r="U50" s="23">
        <f>VLOOKUP($B50,Data!$A$8:$GA$500,147,FALSE)</f>
        <v>3.1329715061058347E-2</v>
      </c>
      <c r="V50" s="23">
        <f>VLOOKUP($B50,Data!$A$8:$GA$500,148,FALSE)</f>
        <v>3.1835616438356161E-2</v>
      </c>
      <c r="W50" s="23">
        <f>VLOOKUP($B50,Data!$A$8:$GA$500,149,FALSE)</f>
        <v>3.3064066852367686E-2</v>
      </c>
      <c r="X50" s="23">
        <f>VLOOKUP($B50,Data!$A$8:$GA$500,150,FALSE)</f>
        <v>3.4155313351498635E-2</v>
      </c>
      <c r="Y50" s="23">
        <f>VLOOKUP($B50,Data!$A$8:$GA$500,151,FALSE)</f>
        <v>2.8646820027063598E-2</v>
      </c>
      <c r="Z50" s="23">
        <f>VLOOKUP($B50,Data!$A$8:$GA$500,152,FALSE)</f>
        <v>2.7493438320209975E-2</v>
      </c>
      <c r="AA50" s="23">
        <f>VLOOKUP($B50,Data!$A$8:$GA$500,153,FALSE)</f>
        <v>2.5727272727272727E-2</v>
      </c>
      <c r="AB50" s="23">
        <f>VLOOKUP($B50,Data!$A$8:$GA$500,154,FALSE)</f>
        <v>3.0387700534759358E-2</v>
      </c>
      <c r="AC50" s="23">
        <f>VLOOKUP($B50,Data!$A$8:$GA$500,155,FALSE)</f>
        <v>3.1197771587743731E-2</v>
      </c>
      <c r="AD50" s="23">
        <f>VLOOKUP($B50,Data!$A$8:$GA$500,156,FALSE)</f>
        <v>3.1443850267379676E-2</v>
      </c>
      <c r="AE50" s="52">
        <f>VLOOKUP($B50,Data!$A$8:$GA$500,157,FALSE)</f>
        <v>3.4231843575418995E-2</v>
      </c>
      <c r="AF50" s="52">
        <f>VLOOKUP($B50,Data!$A$8:$GA$500,158,FALSE)</f>
        <v>3.5874999999999997E-2</v>
      </c>
      <c r="AG50" s="52">
        <f>VLOOKUP($B50,Data!$A$8:$GA$500,159,FALSE)</f>
        <v>3.2918395573997235E-2</v>
      </c>
      <c r="AH50" s="52">
        <f>VLOOKUP($B50,Data!$A$8:$GA$500,160,FALSE)</f>
        <v>3.3582510578279268E-2</v>
      </c>
    </row>
    <row r="51" spans="1:34" x14ac:dyDescent="0.25">
      <c r="A51" s="1"/>
      <c r="B51" s="17" t="s">
        <v>116</v>
      </c>
      <c r="C51" s="42" t="s">
        <v>516</v>
      </c>
      <c r="D51" t="s">
        <v>0</v>
      </c>
      <c r="E51" s="45" t="s">
        <v>116</v>
      </c>
      <c r="F51" s="45" t="s">
        <v>13</v>
      </c>
      <c r="H51" s="23">
        <f>VLOOKUP($B51,Data!$A$8:$GA$500,134,FALSE)</f>
        <v>2.8448598130841121E-2</v>
      </c>
      <c r="I51" s="23">
        <f>VLOOKUP($B51,Data!$A$8:$GA$500,135,FALSE)</f>
        <v>2.6499068901303539E-2</v>
      </c>
      <c r="J51" s="23">
        <f>VLOOKUP($B51,Data!$A$8:$GA$500,136,FALSE)</f>
        <v>2.4876190476190475E-2</v>
      </c>
      <c r="K51" s="23">
        <f>VLOOKUP($B51,Data!$A$8:$GA$500,137,FALSE)</f>
        <v>2.3383177570093457E-2</v>
      </c>
      <c r="L51" s="23">
        <f>VLOOKUP($B51,Data!$A$8:$GA$500,138,FALSE)</f>
        <v>2.5138632162661736E-2</v>
      </c>
      <c r="M51" s="23">
        <f>VLOOKUP($B51,Data!$A$8:$GA$500,139,FALSE)</f>
        <v>2.0719557195571954E-2</v>
      </c>
      <c r="N51" s="23">
        <f>VLOOKUP($B51,Data!$A$8:$GA$500,140,FALSE)</f>
        <v>1.9577205882352941E-2</v>
      </c>
      <c r="O51" s="23">
        <f>VLOOKUP($B51,Data!$A$8:$GA$500,141,FALSE)</f>
        <v>1.8392857142857141E-2</v>
      </c>
      <c r="P51" s="23">
        <f>VLOOKUP($B51,Data!$A$8:$GA$500,142,FALSE)</f>
        <v>2.224264705882353E-2</v>
      </c>
      <c r="Q51" s="23">
        <f>VLOOKUP($B51,Data!$A$8:$GA$500,143,FALSE)</f>
        <v>2.2025547445255474E-2</v>
      </c>
      <c r="R51" s="23">
        <f>VLOOKUP($B51,Data!$A$8:$GA$500,144,FALSE)</f>
        <v>2.3887850467289719E-2</v>
      </c>
      <c r="S51" s="23">
        <f>VLOOKUP($B51,Data!$A$8:$GA$500,145,FALSE)</f>
        <v>3.0255402750491159E-2</v>
      </c>
      <c r="T51" s="23">
        <f>VLOOKUP($B51,Data!$A$8:$GA$500,146,FALSE)</f>
        <v>4.2172211350293545E-2</v>
      </c>
      <c r="U51" s="23">
        <f>VLOOKUP($B51,Data!$A$8:$GA$500,147,FALSE)</f>
        <v>4.1043307086614175E-2</v>
      </c>
      <c r="V51" s="23">
        <f>VLOOKUP($B51,Data!$A$8:$GA$500,148,FALSE)</f>
        <v>4.1015625E-2</v>
      </c>
      <c r="W51" s="23">
        <f>VLOOKUP($B51,Data!$A$8:$GA$500,149,FALSE)</f>
        <v>3.6301886792452831E-2</v>
      </c>
      <c r="X51" s="23">
        <f>VLOOKUP($B51,Data!$A$8:$GA$500,150,FALSE)</f>
        <v>3.8089887640449439E-2</v>
      </c>
      <c r="Y51" s="23">
        <f>VLOOKUP($B51,Data!$A$8:$GA$500,151,FALSE)</f>
        <v>3.5444444444444445E-2</v>
      </c>
      <c r="Z51" s="23">
        <f>VLOOKUP($B51,Data!$A$8:$GA$500,152,FALSE)</f>
        <v>3.436928702010969E-2</v>
      </c>
      <c r="AA51" s="23">
        <f>VLOOKUP($B51,Data!$A$8:$GA$500,153,FALSE)</f>
        <v>3.1996370235934664E-2</v>
      </c>
      <c r="AB51" s="23">
        <f>VLOOKUP($B51,Data!$A$8:$GA$500,154,FALSE)</f>
        <v>3.8265682656826568E-2</v>
      </c>
      <c r="AC51" s="23">
        <f>VLOOKUP($B51,Data!$A$8:$GA$500,155,FALSE)</f>
        <v>3.5941499085923215E-2</v>
      </c>
      <c r="AD51" s="23">
        <f>VLOOKUP($B51,Data!$A$8:$GA$500,156,FALSE)</f>
        <v>3.9308411214953272E-2</v>
      </c>
      <c r="AE51" s="52">
        <f>VLOOKUP($B51,Data!$A$8:$GA$500,157,FALSE)</f>
        <v>3.5989208633093524E-2</v>
      </c>
      <c r="AF51" s="52">
        <f>VLOOKUP($B51,Data!$A$8:$GA$500,158,FALSE)</f>
        <v>4.2711267605633804E-2</v>
      </c>
      <c r="AG51" s="52">
        <f>VLOOKUP($B51,Data!$A$8:$GA$500,159,FALSE)</f>
        <v>4.1418181818181819E-2</v>
      </c>
      <c r="AH51" s="52">
        <f>VLOOKUP($B51,Data!$A$8:$GA$500,160,FALSE)</f>
        <v>3.7609841827768012E-2</v>
      </c>
    </row>
    <row r="52" spans="1:34" x14ac:dyDescent="0.25">
      <c r="A52" s="1"/>
      <c r="B52" s="17" t="s">
        <v>118</v>
      </c>
      <c r="C52" s="42" t="s">
        <v>517</v>
      </c>
      <c r="D52" t="s">
        <v>0</v>
      </c>
      <c r="E52" s="45" t="s">
        <v>118</v>
      </c>
      <c r="F52" s="45" t="s">
        <v>35</v>
      </c>
      <c r="H52" s="23">
        <f>VLOOKUP($B52,Data!$A$8:$GA$500,134,FALSE)</f>
        <v>2.3145161290322579E-2</v>
      </c>
      <c r="I52" s="23">
        <f>VLOOKUP($B52,Data!$A$8:$GA$500,135,FALSE)</f>
        <v>2.3055555555555555E-2</v>
      </c>
      <c r="J52" s="23">
        <f>VLOOKUP($B52,Data!$A$8:$GA$500,136,FALSE)</f>
        <v>2.1592689295039165E-2</v>
      </c>
      <c r="K52" s="23">
        <f>VLOOKUP($B52,Data!$A$8:$GA$500,137,FALSE)</f>
        <v>1.9079601990049752E-2</v>
      </c>
      <c r="L52" s="23">
        <f>VLOOKUP($B52,Data!$A$8:$GA$500,138,FALSE)</f>
        <v>1.8147268408551069E-2</v>
      </c>
      <c r="M52" s="23">
        <f>VLOOKUP($B52,Data!$A$8:$GA$500,139,FALSE)</f>
        <v>1.6117647058823528E-2</v>
      </c>
      <c r="N52" s="23">
        <f>VLOOKUP($B52,Data!$A$8:$GA$500,140,FALSE)</f>
        <v>1.4756380510440835E-2</v>
      </c>
      <c r="O52" s="23">
        <f>VLOOKUP($B52,Data!$A$8:$GA$500,141,FALSE)</f>
        <v>1.5155131264916468E-2</v>
      </c>
      <c r="P52" s="23">
        <f>VLOOKUP($B52,Data!$A$8:$GA$500,142,FALSE)</f>
        <v>1.8020050125313283E-2</v>
      </c>
      <c r="Q52" s="23">
        <f>VLOOKUP($B52,Data!$A$8:$GA$500,143,FALSE)</f>
        <v>1.8184143222506395E-2</v>
      </c>
      <c r="R52" s="23">
        <f>VLOOKUP($B52,Data!$A$8:$GA$500,144,FALSE)</f>
        <v>2.1567164179104478E-2</v>
      </c>
      <c r="S52" s="23">
        <f>VLOOKUP($B52,Data!$A$8:$GA$500,145,FALSE)</f>
        <v>2.9778325123152708E-2</v>
      </c>
      <c r="T52" s="23">
        <f>VLOOKUP($B52,Data!$A$8:$GA$500,146,FALSE)</f>
        <v>4.1317647058823528E-2</v>
      </c>
      <c r="U52" s="23">
        <f>VLOOKUP($B52,Data!$A$8:$GA$500,147,FALSE)</f>
        <v>4.2488262910798123E-2</v>
      </c>
      <c r="V52" s="23">
        <f>VLOOKUP($B52,Data!$A$8:$GA$500,148,FALSE)</f>
        <v>4.3877068557919618E-2</v>
      </c>
      <c r="W52" s="23">
        <f>VLOOKUP($B52,Data!$A$8:$GA$500,149,FALSE)</f>
        <v>4.314356435643564E-2</v>
      </c>
      <c r="X52" s="23">
        <f>VLOOKUP($B52,Data!$A$8:$GA$500,150,FALSE)</f>
        <v>4.6892230576441103E-2</v>
      </c>
      <c r="Y52" s="23">
        <f>VLOOKUP($B52,Data!$A$8:$GA$500,151,FALSE)</f>
        <v>3.7888349514563109E-2</v>
      </c>
      <c r="Z52" s="23">
        <f>VLOOKUP($B52,Data!$A$8:$GA$500,152,FALSE)</f>
        <v>3.9627791563275436E-2</v>
      </c>
      <c r="AA52" s="23">
        <f>VLOOKUP($B52,Data!$A$8:$GA$500,153,FALSE)</f>
        <v>3.6404761904761905E-2</v>
      </c>
      <c r="AB52" s="23">
        <f>VLOOKUP($B52,Data!$A$8:$GA$500,154,FALSE)</f>
        <v>3.8436724565756822E-2</v>
      </c>
      <c r="AC52" s="23">
        <f>VLOOKUP($B52,Data!$A$8:$GA$500,155,FALSE)</f>
        <v>3.6633416458852867E-2</v>
      </c>
      <c r="AD52" s="23">
        <f>VLOOKUP($B52,Data!$A$8:$GA$500,156,FALSE)</f>
        <v>3.8852867830423937E-2</v>
      </c>
      <c r="AE52" s="52">
        <f>VLOOKUP($B52,Data!$A$8:$GA$500,157,FALSE)</f>
        <v>3.8245192307692306E-2</v>
      </c>
      <c r="AF52" s="52">
        <f>VLOOKUP($B52,Data!$A$8:$GA$500,158,FALSE)</f>
        <v>4.0595238095238094E-2</v>
      </c>
      <c r="AG52" s="52">
        <f>VLOOKUP($B52,Data!$A$8:$GA$500,159,FALSE)</f>
        <v>3.5781990521327016E-2</v>
      </c>
      <c r="AH52" s="52">
        <f>VLOOKUP($B52,Data!$A$8:$GA$500,160,FALSE)</f>
        <v>3.5057471264367819E-2</v>
      </c>
    </row>
    <row r="53" spans="1:34" x14ac:dyDescent="0.25">
      <c r="A53" s="1"/>
      <c r="B53" s="17" t="s">
        <v>119</v>
      </c>
      <c r="C53" s="42" t="s">
        <v>516</v>
      </c>
      <c r="D53" t="s">
        <v>505</v>
      </c>
      <c r="E53" s="45" t="s">
        <v>119</v>
      </c>
      <c r="F53" s="45" t="s">
        <v>45</v>
      </c>
      <c r="H53" s="23">
        <f>VLOOKUP($B53,Data!$A$8:$GA$500,134,FALSE)</f>
        <v>1.707680250783699E-2</v>
      </c>
      <c r="I53" s="23">
        <f>VLOOKUP($B53,Data!$A$8:$GA$500,135,FALSE)</f>
        <v>1.6393822393822394E-2</v>
      </c>
      <c r="J53" s="23">
        <f>VLOOKUP($B53,Data!$A$8:$GA$500,136,FALSE)</f>
        <v>1.7131782945736435E-2</v>
      </c>
      <c r="K53" s="23">
        <f>VLOOKUP($B53,Data!$A$8:$GA$500,137,FALSE)</f>
        <v>1.5678431372549019E-2</v>
      </c>
      <c r="L53" s="23">
        <f>VLOOKUP($B53,Data!$A$8:$GA$500,138,FALSE)</f>
        <v>1.69340746624305E-2</v>
      </c>
      <c r="M53" s="23">
        <f>VLOOKUP($B53,Data!$A$8:$GA$500,139,FALSE)</f>
        <v>1.4352941176470587E-2</v>
      </c>
      <c r="N53" s="23">
        <f>VLOOKUP($B53,Data!$A$8:$GA$500,140,FALSE)</f>
        <v>1.3581183611532625E-2</v>
      </c>
      <c r="O53" s="23">
        <f>VLOOKUP($B53,Data!$A$8:$GA$500,141,FALSE)</f>
        <v>1.2217228464419475E-2</v>
      </c>
      <c r="P53" s="23">
        <f>VLOOKUP($B53,Data!$A$8:$GA$500,142,FALSE)</f>
        <v>1.3238095238095238E-2</v>
      </c>
      <c r="Q53" s="23">
        <f>VLOOKUP($B53,Data!$A$8:$GA$500,143,FALSE)</f>
        <v>1.2910934105720492E-2</v>
      </c>
      <c r="R53" s="23">
        <f>VLOOKUP($B53,Data!$A$8:$GA$500,144,FALSE)</f>
        <v>1.6484149855907782E-2</v>
      </c>
      <c r="S53" s="23">
        <f>VLOOKUP($B53,Data!$A$8:$GA$500,145,FALSE)</f>
        <v>2.1384725196288364E-2</v>
      </c>
      <c r="T53" s="23">
        <f>VLOOKUP($B53,Data!$A$8:$GA$500,146,FALSE)</f>
        <v>3.4244604316546766E-2</v>
      </c>
      <c r="U53" s="23">
        <f>VLOOKUP($B53,Data!$A$8:$GA$500,147,FALSE)</f>
        <v>3.5854922279792749E-2</v>
      </c>
      <c r="V53" s="23">
        <f>VLOOKUP($B53,Data!$A$8:$GA$500,148,FALSE)</f>
        <v>3.6478555304740409E-2</v>
      </c>
      <c r="W53" s="23">
        <f>VLOOKUP($B53,Data!$A$8:$GA$500,149,FALSE)</f>
        <v>3.4325546345139415E-2</v>
      </c>
      <c r="X53" s="23">
        <f>VLOOKUP($B53,Data!$A$8:$GA$500,150,FALSE)</f>
        <v>3.4828614008941876E-2</v>
      </c>
      <c r="Y53" s="23">
        <f>VLOOKUP($B53,Data!$A$8:$GA$500,151,FALSE)</f>
        <v>2.9421245421245423E-2</v>
      </c>
      <c r="Z53" s="23">
        <f>VLOOKUP($B53,Data!$A$8:$GA$500,152,FALSE)</f>
        <v>2.8972653362897265E-2</v>
      </c>
      <c r="AA53" s="23">
        <f>VLOOKUP($B53,Data!$A$8:$GA$500,153,FALSE)</f>
        <v>2.7715773809523808E-2</v>
      </c>
      <c r="AB53" s="23">
        <f>VLOOKUP($B53,Data!$A$8:$GA$500,154,FALSE)</f>
        <v>3.1411501120238987E-2</v>
      </c>
      <c r="AC53" s="23">
        <f>VLOOKUP($B53,Data!$A$8:$GA$500,155,FALSE)</f>
        <v>2.9327856609410008E-2</v>
      </c>
      <c r="AD53" s="23">
        <f>VLOOKUP($B53,Data!$A$8:$GA$500,156,FALSE)</f>
        <v>3.1701183431952662E-2</v>
      </c>
      <c r="AE53" s="52">
        <f>VLOOKUP($B53,Data!$A$8:$GA$500,157,FALSE)</f>
        <v>3.125185185185185E-2</v>
      </c>
      <c r="AF53" s="52">
        <f>VLOOKUP($B53,Data!$A$8:$GA$500,158,FALSE)</f>
        <v>3.4303987960872834E-2</v>
      </c>
      <c r="AG53" s="52">
        <f>VLOOKUP($B53,Data!$A$8:$GA$500,159,FALSE)</f>
        <v>3.0800604229607252E-2</v>
      </c>
      <c r="AH53" s="52">
        <f>VLOOKUP($B53,Data!$A$8:$GA$500,160,FALSE)</f>
        <v>3.0972434915773353E-2</v>
      </c>
    </row>
    <row r="54" spans="1:34" x14ac:dyDescent="0.25">
      <c r="A54" s="1"/>
      <c r="B54" s="17" t="s">
        <v>121</v>
      </c>
      <c r="C54" s="42" t="s">
        <v>517</v>
      </c>
      <c r="D54" t="s">
        <v>0</v>
      </c>
      <c r="E54" s="45" t="s">
        <v>121</v>
      </c>
      <c r="F54" s="45" t="s">
        <v>37</v>
      </c>
      <c r="H54" s="23">
        <f>VLOOKUP($B54,Data!$A$8:$GA$500,134,FALSE)</f>
        <v>1.9942857142857144E-2</v>
      </c>
      <c r="I54" s="23">
        <f>VLOOKUP($B54,Data!$A$8:$GA$500,135,FALSE)</f>
        <v>1.8685714285714285E-2</v>
      </c>
      <c r="J54" s="23">
        <f>VLOOKUP($B54,Data!$A$8:$GA$500,136,FALSE)</f>
        <v>1.9512761020881671E-2</v>
      </c>
      <c r="K54" s="23">
        <f>VLOOKUP($B54,Data!$A$8:$GA$500,137,FALSE)</f>
        <v>1.7688838782412626E-2</v>
      </c>
      <c r="L54" s="23">
        <f>VLOOKUP($B54,Data!$A$8:$GA$500,138,FALSE)</f>
        <v>1.8702031602708804E-2</v>
      </c>
      <c r="M54" s="23">
        <f>VLOOKUP($B54,Data!$A$8:$GA$500,139,FALSE)</f>
        <v>1.7067415730337078E-2</v>
      </c>
      <c r="N54" s="23">
        <f>VLOOKUP($B54,Data!$A$8:$GA$500,140,FALSE)</f>
        <v>1.5991285403050108E-2</v>
      </c>
      <c r="O54" s="23">
        <f>VLOOKUP($B54,Data!$A$8:$GA$500,141,FALSE)</f>
        <v>1.4926553672316384E-2</v>
      </c>
      <c r="P54" s="23">
        <f>VLOOKUP($B54,Data!$A$8:$GA$500,142,FALSE)</f>
        <v>1.593296089385475E-2</v>
      </c>
      <c r="Q54" s="23">
        <f>VLOOKUP($B54,Data!$A$8:$GA$500,143,FALSE)</f>
        <v>1.4720087815587266E-2</v>
      </c>
      <c r="R54" s="23">
        <f>VLOOKUP($B54,Data!$A$8:$GA$500,144,FALSE)</f>
        <v>1.7777777777777778E-2</v>
      </c>
      <c r="S54" s="23">
        <f>VLOOKUP($B54,Data!$A$8:$GA$500,145,FALSE)</f>
        <v>2.2450765864332603E-2</v>
      </c>
      <c r="T54" s="23">
        <f>VLOOKUP($B54,Data!$A$8:$GA$500,146,FALSE)</f>
        <v>3.4193548387096775E-2</v>
      </c>
      <c r="U54" s="23">
        <f>VLOOKUP($B54,Data!$A$8:$GA$500,147,FALSE)</f>
        <v>3.7050113895216404E-2</v>
      </c>
      <c r="V54" s="23">
        <f>VLOOKUP($B54,Data!$A$8:$GA$500,148,FALSE)</f>
        <v>3.824766355140187E-2</v>
      </c>
      <c r="W54" s="23">
        <f>VLOOKUP($B54,Data!$A$8:$GA$500,149,FALSE)</f>
        <v>3.5352601156069363E-2</v>
      </c>
      <c r="X54" s="23">
        <f>VLOOKUP($B54,Data!$A$8:$GA$500,150,FALSE)</f>
        <v>3.4307511737089201E-2</v>
      </c>
      <c r="Y54" s="23">
        <f>VLOOKUP($B54,Data!$A$8:$GA$500,151,FALSE)</f>
        <v>3.0203836930455634E-2</v>
      </c>
      <c r="Z54" s="23">
        <f>VLOOKUP($B54,Data!$A$8:$GA$500,152,FALSE)</f>
        <v>2.9638554216867469E-2</v>
      </c>
      <c r="AA54" s="23">
        <f>VLOOKUP($B54,Data!$A$8:$GA$500,153,FALSE)</f>
        <v>3.1119311193111929E-2</v>
      </c>
      <c r="AB54" s="23">
        <f>VLOOKUP($B54,Data!$A$8:$GA$500,154,FALSE)</f>
        <v>3.1925837320574163E-2</v>
      </c>
      <c r="AC54" s="23">
        <f>VLOOKUP($B54,Data!$A$8:$GA$500,155,FALSE)</f>
        <v>3.0573476702508959E-2</v>
      </c>
      <c r="AD54" s="23">
        <f>VLOOKUP($B54,Data!$A$8:$GA$500,156,FALSE)</f>
        <v>3.198102016607355E-2</v>
      </c>
      <c r="AE54" s="52">
        <f>VLOOKUP($B54,Data!$A$8:$GA$500,157,FALSE)</f>
        <v>2.9654377880184331E-2</v>
      </c>
      <c r="AF54" s="52">
        <f>VLOOKUP($B54,Data!$A$8:$GA$500,158,FALSE)</f>
        <v>3.3157276995305164E-2</v>
      </c>
      <c r="AG54" s="52">
        <f>VLOOKUP($B54,Data!$A$8:$GA$500,159,FALSE)</f>
        <v>3.0790094339622643E-2</v>
      </c>
      <c r="AH54" s="52">
        <f>VLOOKUP($B54,Data!$A$8:$GA$500,160,FALSE)</f>
        <v>3.0784780023781214E-2</v>
      </c>
    </row>
    <row r="55" spans="1:34" x14ac:dyDescent="0.25">
      <c r="A55" s="1"/>
      <c r="B55" s="17" t="s">
        <v>122</v>
      </c>
      <c r="C55" s="42" t="s">
        <v>517</v>
      </c>
      <c r="D55" t="s">
        <v>0</v>
      </c>
      <c r="E55" s="45" t="s">
        <v>122</v>
      </c>
      <c r="F55" s="45" t="s">
        <v>35</v>
      </c>
      <c r="H55" s="23">
        <f>VLOOKUP($B55,Data!$A$8:$GA$500,134,FALSE)</f>
        <v>1.7104072398190045E-2</v>
      </c>
      <c r="I55" s="23">
        <f>VLOOKUP($B55,Data!$A$8:$GA$500,135,FALSE)</f>
        <v>1.5294117647058824E-2</v>
      </c>
      <c r="J55" s="23">
        <f>VLOOKUP($B55,Data!$A$8:$GA$500,136,FALSE)</f>
        <v>1.5944444444444445E-2</v>
      </c>
      <c r="K55" s="23">
        <f>VLOOKUP($B55,Data!$A$8:$GA$500,137,FALSE)</f>
        <v>1.6697038724373576E-2</v>
      </c>
      <c r="L55" s="23">
        <f>VLOOKUP($B55,Data!$A$8:$GA$500,138,FALSE)</f>
        <v>1.7488687782805431E-2</v>
      </c>
      <c r="M55" s="23">
        <f>VLOOKUP($B55,Data!$A$8:$GA$500,139,FALSE)</f>
        <v>1.5892255892255892E-2</v>
      </c>
      <c r="N55" s="23">
        <f>VLOOKUP($B55,Data!$A$8:$GA$500,140,FALSE)</f>
        <v>1.4845714285714285E-2</v>
      </c>
      <c r="O55" s="23">
        <f>VLOOKUP($B55,Data!$A$8:$GA$500,141,FALSE)</f>
        <v>1.4364454443194601E-2</v>
      </c>
      <c r="P55" s="23">
        <f>VLOOKUP($B55,Data!$A$8:$GA$500,142,FALSE)</f>
        <v>1.3831460674157303E-2</v>
      </c>
      <c r="Q55" s="23">
        <f>VLOOKUP($B55,Data!$A$8:$GA$500,143,FALSE)</f>
        <v>1.370575221238938E-2</v>
      </c>
      <c r="R55" s="23">
        <f>VLOOKUP($B55,Data!$A$8:$GA$500,144,FALSE)</f>
        <v>1.6636466591166479E-2</v>
      </c>
      <c r="S55" s="23">
        <f>VLOOKUP($B55,Data!$A$8:$GA$500,145,FALSE)</f>
        <v>2.2462941847206385E-2</v>
      </c>
      <c r="T55" s="23">
        <f>VLOOKUP($B55,Data!$A$8:$GA$500,146,FALSE)</f>
        <v>3.3031674208144797E-2</v>
      </c>
      <c r="U55" s="23">
        <f>VLOOKUP($B55,Data!$A$8:$GA$500,147,FALSE)</f>
        <v>3.5174418604651161E-2</v>
      </c>
      <c r="V55" s="23">
        <f>VLOOKUP($B55,Data!$A$8:$GA$500,148,FALSE)</f>
        <v>3.527713625866051E-2</v>
      </c>
      <c r="W55" s="23">
        <f>VLOOKUP($B55,Data!$A$8:$GA$500,149,FALSE)</f>
        <v>3.1373873873873873E-2</v>
      </c>
      <c r="X55" s="23">
        <f>VLOOKUP($B55,Data!$A$8:$GA$500,150,FALSE)</f>
        <v>3.4349827387802075E-2</v>
      </c>
      <c r="Y55" s="23">
        <f>VLOOKUP($B55,Data!$A$8:$GA$500,151,FALSE)</f>
        <v>2.8887627695800226E-2</v>
      </c>
      <c r="Z55" s="23">
        <f>VLOOKUP($B55,Data!$A$8:$GA$500,152,FALSE)</f>
        <v>2.8695652173913042E-2</v>
      </c>
      <c r="AA55" s="23">
        <f>VLOOKUP($B55,Data!$A$8:$GA$500,153,FALSE)</f>
        <v>2.9189189189189189E-2</v>
      </c>
      <c r="AB55" s="23">
        <f>VLOOKUP($B55,Data!$A$8:$GA$500,154,FALSE)</f>
        <v>3.2371134020618558E-2</v>
      </c>
      <c r="AC55" s="23">
        <f>VLOOKUP($B55,Data!$A$8:$GA$500,155,FALSE)</f>
        <v>3.2656612529002323E-2</v>
      </c>
      <c r="AD55" s="23">
        <f>VLOOKUP($B55,Data!$A$8:$GA$500,156,FALSE)</f>
        <v>3.3616279069767441E-2</v>
      </c>
      <c r="AE55" s="52">
        <f>VLOOKUP($B55,Data!$A$8:$GA$500,157,FALSE)</f>
        <v>3.2038505096262743E-2</v>
      </c>
      <c r="AF55" s="52">
        <f>VLOOKUP($B55,Data!$A$8:$GA$500,158,FALSE)</f>
        <v>3.3853711790393017E-2</v>
      </c>
      <c r="AG55" s="52">
        <f>VLOOKUP($B55,Data!$A$8:$GA$500,159,FALSE)</f>
        <v>2.9810526315789475E-2</v>
      </c>
      <c r="AH55" s="52">
        <f>VLOOKUP($B55,Data!$A$8:$GA$500,160,FALSE)</f>
        <v>2.8291925465838509E-2</v>
      </c>
    </row>
    <row r="56" spans="1:34" x14ac:dyDescent="0.25">
      <c r="A56" s="1"/>
      <c r="B56" s="17" t="s">
        <v>123</v>
      </c>
      <c r="C56" s="42" t="s">
        <v>517</v>
      </c>
      <c r="D56" t="s">
        <v>0</v>
      </c>
      <c r="E56" s="45" t="s">
        <v>123</v>
      </c>
      <c r="F56" s="45" t="s">
        <v>20</v>
      </c>
      <c r="H56" s="23">
        <f>VLOOKUP($B56,Data!$A$8:$GA$500,134,FALSE)</f>
        <v>2.7805309734513273E-2</v>
      </c>
      <c r="I56" s="23">
        <f>VLOOKUP($B56,Data!$A$8:$GA$500,135,FALSE)</f>
        <v>2.7651245551601422E-2</v>
      </c>
      <c r="J56" s="23">
        <f>VLOOKUP($B56,Data!$A$8:$GA$500,136,FALSE)</f>
        <v>2.8152753108348135E-2</v>
      </c>
      <c r="K56" s="23">
        <f>VLOOKUP($B56,Data!$A$8:$GA$500,137,FALSE)</f>
        <v>2.5643738977072311E-2</v>
      </c>
      <c r="L56" s="23">
        <f>VLOOKUP($B56,Data!$A$8:$GA$500,138,FALSE)</f>
        <v>2.7006920415224914E-2</v>
      </c>
      <c r="M56" s="23">
        <f>VLOOKUP($B56,Data!$A$8:$GA$500,139,FALSE)</f>
        <v>2.4816666666666667E-2</v>
      </c>
      <c r="N56" s="23">
        <f>VLOOKUP($B56,Data!$A$8:$GA$500,140,FALSE)</f>
        <v>2.2952691680261011E-2</v>
      </c>
      <c r="O56" s="23">
        <f>VLOOKUP($B56,Data!$A$8:$GA$500,141,FALSE)</f>
        <v>1.9885807504078302E-2</v>
      </c>
      <c r="P56" s="23">
        <f>VLOOKUP($B56,Data!$A$8:$GA$500,142,FALSE)</f>
        <v>2.0816000000000001E-2</v>
      </c>
      <c r="Q56" s="23">
        <f>VLOOKUP($B56,Data!$A$8:$GA$500,143,FALSE)</f>
        <v>2.249185667752443E-2</v>
      </c>
      <c r="R56" s="23">
        <f>VLOOKUP($B56,Data!$A$8:$GA$500,144,FALSE)</f>
        <v>2.6567164179104479E-2</v>
      </c>
      <c r="S56" s="23">
        <f>VLOOKUP($B56,Data!$A$8:$GA$500,145,FALSE)</f>
        <v>3.307692307692308E-2</v>
      </c>
      <c r="T56" s="23">
        <f>VLOOKUP($B56,Data!$A$8:$GA$500,146,FALSE)</f>
        <v>4.7685664939550947E-2</v>
      </c>
      <c r="U56" s="23">
        <f>VLOOKUP($B56,Data!$A$8:$GA$500,147,FALSE)</f>
        <v>4.8473154362416108E-2</v>
      </c>
      <c r="V56" s="23">
        <f>VLOOKUP($B56,Data!$A$8:$GA$500,148,FALSE)</f>
        <v>4.732142857142857E-2</v>
      </c>
      <c r="W56" s="23">
        <f>VLOOKUP($B56,Data!$A$8:$GA$500,149,FALSE)</f>
        <v>4.2131410256410255E-2</v>
      </c>
      <c r="X56" s="23">
        <f>VLOOKUP($B56,Data!$A$8:$GA$500,150,FALSE)</f>
        <v>4.243421052631579E-2</v>
      </c>
      <c r="Y56" s="23">
        <f>VLOOKUP($B56,Data!$A$8:$GA$500,151,FALSE)</f>
        <v>3.5884297520661156E-2</v>
      </c>
      <c r="Z56" s="23">
        <f>VLOOKUP($B56,Data!$A$8:$GA$500,152,FALSE)</f>
        <v>3.5295081967213114E-2</v>
      </c>
      <c r="AA56" s="23">
        <f>VLOOKUP($B56,Data!$A$8:$GA$500,153,FALSE)</f>
        <v>3.371816638370119E-2</v>
      </c>
      <c r="AB56" s="23">
        <f>VLOOKUP($B56,Data!$A$8:$GA$500,154,FALSE)</f>
        <v>3.3521594684385383E-2</v>
      </c>
      <c r="AC56" s="23">
        <f>VLOOKUP($B56,Data!$A$8:$GA$500,155,FALSE)</f>
        <v>3.3120805369127516E-2</v>
      </c>
      <c r="AD56" s="23">
        <f>VLOOKUP($B56,Data!$A$8:$GA$500,156,FALSE)</f>
        <v>3.7751677852348994E-2</v>
      </c>
      <c r="AE56" s="52">
        <f>VLOOKUP($B56,Data!$A$8:$GA$500,157,FALSE)</f>
        <v>3.7537190082644625E-2</v>
      </c>
      <c r="AF56" s="52">
        <f>VLOOKUP($B56,Data!$A$8:$GA$500,158,FALSE)</f>
        <v>4.2235294117647058E-2</v>
      </c>
      <c r="AG56" s="52">
        <f>VLOOKUP($B56,Data!$A$8:$GA$500,159,FALSE)</f>
        <v>3.8986928104575165E-2</v>
      </c>
      <c r="AH56" s="52">
        <f>VLOOKUP($B56,Data!$A$8:$GA$500,160,FALSE)</f>
        <v>3.8854337152209491E-2</v>
      </c>
    </row>
    <row r="57" spans="1:34" x14ac:dyDescent="0.25">
      <c r="A57" s="1"/>
      <c r="B57" s="17" t="s">
        <v>124</v>
      </c>
      <c r="C57" s="42" t="s">
        <v>516</v>
      </c>
      <c r="D57" t="s">
        <v>0</v>
      </c>
      <c r="E57" s="45" t="s">
        <v>124</v>
      </c>
      <c r="F57" s="45" t="s">
        <v>507</v>
      </c>
      <c r="G57" s="45" t="s">
        <v>45</v>
      </c>
      <c r="H57" s="23">
        <f>VLOOKUP($B57,Data!$A$8:$GA$500,134,FALSE)</f>
        <v>1.4702907711757269E-2</v>
      </c>
      <c r="I57" s="23">
        <f>VLOOKUP($B57,Data!$A$8:$GA$500,135,FALSE)</f>
        <v>1.3118556701030928E-2</v>
      </c>
      <c r="J57" s="23">
        <f>VLOOKUP($B57,Data!$A$8:$GA$500,136,FALSE)</f>
        <v>1.2708600770218228E-2</v>
      </c>
      <c r="K57" s="23">
        <f>VLOOKUP($B57,Data!$A$8:$GA$500,137,FALSE)</f>
        <v>1.2155844155844156E-2</v>
      </c>
      <c r="L57" s="23">
        <f>VLOOKUP($B57,Data!$A$8:$GA$500,138,FALSE)</f>
        <v>1.3723684210526315E-2</v>
      </c>
      <c r="M57" s="23">
        <f>VLOOKUP($B57,Data!$A$8:$GA$500,139,FALSE)</f>
        <v>1.2624671916010499E-2</v>
      </c>
      <c r="N57" s="23">
        <f>VLOOKUP($B57,Data!$A$8:$GA$500,140,FALSE)</f>
        <v>1.2E-2</v>
      </c>
      <c r="O57" s="23">
        <f>VLOOKUP($B57,Data!$A$8:$GA$500,141,FALSE)</f>
        <v>1.0590604026845637E-2</v>
      </c>
      <c r="P57" s="23">
        <f>VLOOKUP($B57,Data!$A$8:$GA$500,142,FALSE)</f>
        <v>1.2170329670329671E-2</v>
      </c>
      <c r="Q57" s="23">
        <f>VLOOKUP($B57,Data!$A$8:$GA$500,143,FALSE)</f>
        <v>1.3147896879240163E-2</v>
      </c>
      <c r="R57" s="23">
        <f>VLOOKUP($B57,Data!$A$8:$GA$500,144,FALSE)</f>
        <v>1.4240422721268164E-2</v>
      </c>
      <c r="S57" s="23">
        <f>VLOOKUP($B57,Data!$A$8:$GA$500,145,FALSE)</f>
        <v>1.838961038961039E-2</v>
      </c>
      <c r="T57" s="23">
        <f>VLOOKUP($B57,Data!$A$8:$GA$500,146,FALSE)</f>
        <v>3.0752972258916777E-2</v>
      </c>
      <c r="U57" s="23">
        <f>VLOOKUP($B57,Data!$A$8:$GA$500,147,FALSE)</f>
        <v>3.1019021739130435E-2</v>
      </c>
      <c r="V57" s="23">
        <f>VLOOKUP($B57,Data!$A$8:$GA$500,148,FALSE)</f>
        <v>3.1450488145048812E-2</v>
      </c>
      <c r="W57" s="23">
        <f>VLOOKUP($B57,Data!$A$8:$GA$500,149,FALSE)</f>
        <v>2.7316017316017314E-2</v>
      </c>
      <c r="X57" s="23">
        <f>VLOOKUP($B57,Data!$A$8:$GA$500,150,FALSE)</f>
        <v>2.6745479833101531E-2</v>
      </c>
      <c r="Y57" s="23">
        <f>VLOOKUP($B57,Data!$A$8:$GA$500,151,FALSE)</f>
        <v>2.1680216802168022E-2</v>
      </c>
      <c r="Z57" s="23">
        <f>VLOOKUP($B57,Data!$A$8:$GA$500,152,FALSE)</f>
        <v>2.0738255033557047E-2</v>
      </c>
      <c r="AA57" s="23">
        <f>VLOOKUP($B57,Data!$A$8:$GA$500,153,FALSE)</f>
        <v>2.0448979591836735E-2</v>
      </c>
      <c r="AB57" s="23">
        <f>VLOOKUP($B57,Data!$A$8:$GA$500,154,FALSE)</f>
        <v>2.2861072902338377E-2</v>
      </c>
      <c r="AC57" s="23">
        <f>VLOOKUP($B57,Data!$A$8:$GA$500,155,FALSE)</f>
        <v>2.3531034482758621E-2</v>
      </c>
      <c r="AD57" s="23">
        <f>VLOOKUP($B57,Data!$A$8:$GA$500,156,FALSE)</f>
        <v>2.3527815468113975E-2</v>
      </c>
      <c r="AE57" s="52">
        <f>VLOOKUP($B57,Data!$A$8:$GA$500,157,FALSE)</f>
        <v>2.1268758526603003E-2</v>
      </c>
      <c r="AF57" s="52">
        <f>VLOOKUP($B57,Data!$A$8:$GA$500,158,FALSE)</f>
        <v>2.3863945578231294E-2</v>
      </c>
      <c r="AG57" s="52">
        <f>VLOOKUP($B57,Data!$A$8:$GA$500,159,FALSE)</f>
        <v>1.9827357237715802E-2</v>
      </c>
      <c r="AH57" s="52">
        <f>VLOOKUP($B57,Data!$A$8:$GA$500,160,FALSE)</f>
        <v>1.8203434610303829E-2</v>
      </c>
    </row>
    <row r="58" spans="1:34" x14ac:dyDescent="0.25">
      <c r="A58" s="1"/>
      <c r="B58" s="17" t="s">
        <v>125</v>
      </c>
      <c r="C58" s="42" t="s">
        <v>516</v>
      </c>
      <c r="D58" t="s">
        <v>505</v>
      </c>
      <c r="E58" s="45" t="s">
        <v>125</v>
      </c>
      <c r="F58" s="45" t="s">
        <v>25</v>
      </c>
      <c r="H58" s="23">
        <f>VLOOKUP($B58,Data!$A$8:$GA$500,134,FALSE)</f>
        <v>1.7505567928730512E-2</v>
      </c>
      <c r="I58" s="23">
        <f>VLOOKUP($B58,Data!$A$8:$GA$500,135,FALSE)</f>
        <v>1.6460950300382304E-2</v>
      </c>
      <c r="J58" s="23">
        <f>VLOOKUP($B58,Data!$A$8:$GA$500,136,FALSE)</f>
        <v>1.7415605976757054E-2</v>
      </c>
      <c r="K58" s="23">
        <f>VLOOKUP($B58,Data!$A$8:$GA$500,137,FALSE)</f>
        <v>1.6550408719346051E-2</v>
      </c>
      <c r="L58" s="23">
        <f>VLOOKUP($B58,Data!$A$8:$GA$500,138,FALSE)</f>
        <v>1.732371794871795E-2</v>
      </c>
      <c r="M58" s="23">
        <f>VLOOKUP($B58,Data!$A$8:$GA$500,139,FALSE)</f>
        <v>1.5248226950354609E-2</v>
      </c>
      <c r="N58" s="23">
        <f>VLOOKUP($B58,Data!$A$8:$GA$500,140,FALSE)</f>
        <v>1.5813577586206898E-2</v>
      </c>
      <c r="O58" s="23">
        <f>VLOOKUP($B58,Data!$A$8:$GA$500,141,FALSE)</f>
        <v>1.5046170559478544E-2</v>
      </c>
      <c r="P58" s="23">
        <f>VLOOKUP($B58,Data!$A$8:$GA$500,142,FALSE)</f>
        <v>1.6860465116279071E-2</v>
      </c>
      <c r="Q58" s="23">
        <f>VLOOKUP($B58,Data!$A$8:$GA$500,143,FALSE)</f>
        <v>1.6239554317548748E-2</v>
      </c>
      <c r="R58" s="23">
        <f>VLOOKUP($B58,Data!$A$8:$GA$500,144,FALSE)</f>
        <v>2.0661157024793389E-2</v>
      </c>
      <c r="S58" s="23">
        <f>VLOOKUP($B58,Data!$A$8:$GA$500,145,FALSE)</f>
        <v>2.5725403001667594E-2</v>
      </c>
      <c r="T58" s="23">
        <f>VLOOKUP($B58,Data!$A$8:$GA$500,146,FALSE)</f>
        <v>3.7098765432098765E-2</v>
      </c>
      <c r="U58" s="23">
        <f>VLOOKUP($B58,Data!$A$8:$GA$500,147,FALSE)</f>
        <v>3.7556179775280897E-2</v>
      </c>
      <c r="V58" s="23">
        <f>VLOOKUP($B58,Data!$A$8:$GA$500,148,FALSE)</f>
        <v>3.9391401451702959E-2</v>
      </c>
      <c r="W58" s="23">
        <f>VLOOKUP($B58,Data!$A$8:$GA$500,149,FALSE)</f>
        <v>3.6126074498567334E-2</v>
      </c>
      <c r="X58" s="23">
        <f>VLOOKUP($B58,Data!$A$8:$GA$500,150,FALSE)</f>
        <v>3.785958904109589E-2</v>
      </c>
      <c r="Y58" s="23">
        <f>VLOOKUP($B58,Data!$A$8:$GA$500,151,FALSE)</f>
        <v>3.3253150057273771E-2</v>
      </c>
      <c r="Z58" s="23">
        <f>VLOOKUP($B58,Data!$A$8:$GA$500,152,FALSE)</f>
        <v>3.3458429561200924E-2</v>
      </c>
      <c r="AA58" s="23">
        <f>VLOOKUP($B58,Data!$A$8:$GA$500,153,FALSE)</f>
        <v>3.070816676185037E-2</v>
      </c>
      <c r="AB58" s="23">
        <f>VLOOKUP($B58,Data!$A$8:$GA$500,154,FALSE)</f>
        <v>3.231423709585933E-2</v>
      </c>
      <c r="AC58" s="23">
        <f>VLOOKUP($B58,Data!$A$8:$GA$500,155,FALSE)</f>
        <v>3.0536912751677851E-2</v>
      </c>
      <c r="AD58" s="23">
        <f>VLOOKUP($B58,Data!$A$8:$GA$500,156,FALSE)</f>
        <v>3.3632834165280089E-2</v>
      </c>
      <c r="AE58" s="52">
        <f>VLOOKUP($B58,Data!$A$8:$GA$500,157,FALSE)</f>
        <v>3.2869034406215317E-2</v>
      </c>
      <c r="AF58" s="52">
        <f>VLOOKUP($B58,Data!$A$8:$GA$500,158,FALSE)</f>
        <v>3.3592017738359202E-2</v>
      </c>
      <c r="AG58" s="52">
        <f>VLOOKUP($B58,Data!$A$8:$GA$500,159,FALSE)</f>
        <v>3.094789356984479E-2</v>
      </c>
      <c r="AH58" s="52">
        <f>VLOOKUP($B58,Data!$A$8:$GA$500,160,FALSE)</f>
        <v>3.2480136208853573E-2</v>
      </c>
    </row>
    <row r="59" spans="1:34" x14ac:dyDescent="0.25">
      <c r="A59" s="1"/>
      <c r="B59" s="17" t="s">
        <v>126</v>
      </c>
      <c r="C59" s="42" t="s">
        <v>517</v>
      </c>
      <c r="D59" t="s">
        <v>505</v>
      </c>
      <c r="E59" s="45" t="s">
        <v>126</v>
      </c>
      <c r="F59" s="45" t="s">
        <v>25</v>
      </c>
      <c r="H59" s="23">
        <f>VLOOKUP($B59,Data!$A$8:$GA$500,134,FALSE)</f>
        <v>2.6611253196930945E-2</v>
      </c>
      <c r="I59" s="23">
        <f>VLOOKUP($B59,Data!$A$8:$GA$500,135,FALSE)</f>
        <v>2.4957709824333117E-2</v>
      </c>
      <c r="J59" s="23">
        <f>VLOOKUP($B59,Data!$A$8:$GA$500,136,FALSE)</f>
        <v>2.4495878249841473E-2</v>
      </c>
      <c r="K59" s="23">
        <f>VLOOKUP($B59,Data!$A$8:$GA$500,137,FALSE)</f>
        <v>2.470019342359768E-2</v>
      </c>
      <c r="L59" s="23">
        <f>VLOOKUP($B59,Data!$A$8:$GA$500,138,FALSE)</f>
        <v>2.5604113110539846E-2</v>
      </c>
      <c r="M59" s="23">
        <f>VLOOKUP($B59,Data!$A$8:$GA$500,139,FALSE)</f>
        <v>2.2307206068268016E-2</v>
      </c>
      <c r="N59" s="23">
        <f>VLOOKUP($B59,Data!$A$8:$GA$500,140,FALSE)</f>
        <v>2.3140770252324038E-2</v>
      </c>
      <c r="O59" s="23">
        <f>VLOOKUP($B59,Data!$A$8:$GA$500,141,FALSE)</f>
        <v>2.154481881754609E-2</v>
      </c>
      <c r="P59" s="23">
        <f>VLOOKUP($B59,Data!$A$8:$GA$500,142,FALSE)</f>
        <v>2.3517587939698492E-2</v>
      </c>
      <c r="Q59" s="23">
        <f>VLOOKUP($B59,Data!$A$8:$GA$500,143,FALSE)</f>
        <v>2.1820480404551201E-2</v>
      </c>
      <c r="R59" s="23">
        <f>VLOOKUP($B59,Data!$A$8:$GA$500,144,FALSE)</f>
        <v>2.5746913580246913E-2</v>
      </c>
      <c r="S59" s="23">
        <f>VLOOKUP($B59,Data!$A$8:$GA$500,145,FALSE)</f>
        <v>3.1595354523227384E-2</v>
      </c>
      <c r="T59" s="23">
        <f>VLOOKUP($B59,Data!$A$8:$GA$500,146,FALSE)</f>
        <v>4.3015873015873014E-2</v>
      </c>
      <c r="U59" s="23">
        <f>VLOOKUP($B59,Data!$A$8:$GA$500,147,FALSE)</f>
        <v>4.2760699216395422E-2</v>
      </c>
      <c r="V59" s="23">
        <f>VLOOKUP($B59,Data!$A$8:$GA$500,148,FALSE)</f>
        <v>4.3007290400972051E-2</v>
      </c>
      <c r="W59" s="23">
        <f>VLOOKUP($B59,Data!$A$8:$GA$500,149,FALSE)</f>
        <v>4.0630018529956763E-2</v>
      </c>
      <c r="X59" s="23">
        <f>VLOOKUP($B59,Data!$A$8:$GA$500,150,FALSE)</f>
        <v>4.3570544554455443E-2</v>
      </c>
      <c r="Y59" s="23">
        <f>VLOOKUP($B59,Data!$A$8:$GA$500,151,FALSE)</f>
        <v>3.8093769278223319E-2</v>
      </c>
      <c r="Z59" s="23">
        <f>VLOOKUP($B59,Data!$A$8:$GA$500,152,FALSE)</f>
        <v>3.8799272286234081E-2</v>
      </c>
      <c r="AA59" s="23">
        <f>VLOOKUP($B59,Data!$A$8:$GA$500,153,FALSE)</f>
        <v>3.6437537358039451E-2</v>
      </c>
      <c r="AB59" s="23">
        <f>VLOOKUP($B59,Data!$A$8:$GA$500,154,FALSE)</f>
        <v>4.1148442272449605E-2</v>
      </c>
      <c r="AC59" s="23">
        <f>VLOOKUP($B59,Data!$A$8:$GA$500,155,FALSE)</f>
        <v>3.9124223602484472E-2</v>
      </c>
      <c r="AD59" s="23">
        <f>VLOOKUP($B59,Data!$A$8:$GA$500,156,FALSE)</f>
        <v>4.3582183186951069E-2</v>
      </c>
      <c r="AE59" s="52">
        <f>VLOOKUP($B59,Data!$A$8:$GA$500,157,FALSE)</f>
        <v>4.2797992471769138E-2</v>
      </c>
      <c r="AF59" s="52">
        <f>VLOOKUP($B59,Data!$A$8:$GA$500,158,FALSE)</f>
        <v>4.7329509241555129E-2</v>
      </c>
      <c r="AG59" s="52">
        <f>VLOOKUP($B59,Data!$A$8:$GA$500,159,FALSE)</f>
        <v>4.3327032136105857E-2</v>
      </c>
      <c r="AH59" s="52">
        <f>VLOOKUP($B59,Data!$A$8:$GA$500,160,FALSE)</f>
        <v>4.2201776649746191E-2</v>
      </c>
    </row>
    <row r="60" spans="1:34" x14ac:dyDescent="0.25">
      <c r="A60" s="1"/>
      <c r="B60" s="17" t="s">
        <v>127</v>
      </c>
      <c r="C60" s="42" t="s">
        <v>517</v>
      </c>
      <c r="D60" t="s">
        <v>0</v>
      </c>
      <c r="E60" s="45" t="s">
        <v>127</v>
      </c>
      <c r="F60" s="45" t="s">
        <v>43</v>
      </c>
      <c r="G60" s="45" t="s">
        <v>506</v>
      </c>
      <c r="H60" s="23">
        <f>VLOOKUP($B60,Data!$A$8:$GA$500,134,FALSE)</f>
        <v>4.1972111553784858E-2</v>
      </c>
      <c r="I60" s="23">
        <f>VLOOKUP($B60,Data!$A$8:$GA$500,135,FALSE)</f>
        <v>3.9335937500000001E-2</v>
      </c>
      <c r="J60" s="23">
        <f>VLOOKUP($B60,Data!$A$8:$GA$500,136,FALSE)</f>
        <v>4.0433925049309663E-2</v>
      </c>
      <c r="K60" s="23">
        <f>VLOOKUP($B60,Data!$A$8:$GA$500,137,FALSE)</f>
        <v>3.7324218749999999E-2</v>
      </c>
      <c r="L60" s="23">
        <f>VLOOKUP($B60,Data!$A$8:$GA$500,138,FALSE)</f>
        <v>3.8626692456479692E-2</v>
      </c>
      <c r="M60" s="23">
        <f>VLOOKUP($B60,Data!$A$8:$GA$500,139,FALSE)</f>
        <v>3.3195266272189348E-2</v>
      </c>
      <c r="N60" s="23">
        <f>VLOOKUP($B60,Data!$A$8:$GA$500,140,FALSE)</f>
        <v>3.1959595959595959E-2</v>
      </c>
      <c r="O60" s="23">
        <f>VLOOKUP($B60,Data!$A$8:$GA$500,141,FALSE)</f>
        <v>3.0709939148073021E-2</v>
      </c>
      <c r="P60" s="23">
        <f>VLOOKUP($B60,Data!$A$8:$GA$500,142,FALSE)</f>
        <v>3.1939393939393941E-2</v>
      </c>
      <c r="Q60" s="23">
        <f>VLOOKUP($B60,Data!$A$8:$GA$500,143,FALSE)</f>
        <v>2.8807157057654076E-2</v>
      </c>
      <c r="R60" s="23">
        <f>VLOOKUP($B60,Data!$A$8:$GA$500,144,FALSE)</f>
        <v>3.3482490272373544E-2</v>
      </c>
      <c r="S60" s="23">
        <f>VLOOKUP($B60,Data!$A$8:$GA$500,145,FALSE)</f>
        <v>4.0738522954091819E-2</v>
      </c>
      <c r="T60" s="23">
        <f>VLOOKUP($B60,Data!$A$8:$GA$500,146,FALSE)</f>
        <v>5.5751503006012025E-2</v>
      </c>
      <c r="U60" s="23">
        <f>VLOOKUP($B60,Data!$A$8:$GA$500,147,FALSE)</f>
        <v>5.6592292089249492E-2</v>
      </c>
      <c r="V60" s="23">
        <f>VLOOKUP($B60,Data!$A$8:$GA$500,148,FALSE)</f>
        <v>5.9006085192697767E-2</v>
      </c>
      <c r="W60" s="23">
        <f>VLOOKUP($B60,Data!$A$8:$GA$500,149,FALSE)</f>
        <v>5.5731462925851703E-2</v>
      </c>
      <c r="X60" s="23">
        <f>VLOOKUP($B60,Data!$A$8:$GA$500,150,FALSE)</f>
        <v>5.8356997971602431E-2</v>
      </c>
      <c r="Y60" s="23">
        <f>VLOOKUP($B60,Data!$A$8:$GA$500,151,FALSE)</f>
        <v>5.1140529531568231E-2</v>
      </c>
      <c r="Z60" s="23">
        <f>VLOOKUP($B60,Data!$A$8:$GA$500,152,FALSE)</f>
        <v>5.2821576763485478E-2</v>
      </c>
      <c r="AA60" s="23">
        <f>VLOOKUP($B60,Data!$A$8:$GA$500,153,FALSE)</f>
        <v>5.1971252566735113E-2</v>
      </c>
      <c r="AB60" s="23">
        <f>VLOOKUP($B60,Data!$A$8:$GA$500,154,FALSE)</f>
        <v>5.808641975308642E-2</v>
      </c>
      <c r="AC60" s="23">
        <f>VLOOKUP($B60,Data!$A$8:$GA$500,155,FALSE)</f>
        <v>5.2406311637080871E-2</v>
      </c>
      <c r="AD60" s="23">
        <f>VLOOKUP($B60,Data!$A$8:$GA$500,156,FALSE)</f>
        <v>5.4291262135922329E-2</v>
      </c>
      <c r="AE60" s="52">
        <f>VLOOKUP($B60,Data!$A$8:$GA$500,157,FALSE)</f>
        <v>5.4148727984344426E-2</v>
      </c>
      <c r="AF60" s="52">
        <f>VLOOKUP($B60,Data!$A$8:$GA$500,158,FALSE)</f>
        <v>5.9584158415841582E-2</v>
      </c>
      <c r="AG60" s="52">
        <f>VLOOKUP($B60,Data!$A$8:$GA$500,159,FALSE)</f>
        <v>5.5243902439024391E-2</v>
      </c>
      <c r="AH60" s="52">
        <f>VLOOKUP($B60,Data!$A$8:$GA$500,160,FALSE)</f>
        <v>5.4898785425101217E-2</v>
      </c>
    </row>
    <row r="61" spans="1:34" x14ac:dyDescent="0.25">
      <c r="A61" s="1"/>
      <c r="B61" s="17" t="s">
        <v>128</v>
      </c>
      <c r="C61" s="42" t="s">
        <v>517</v>
      </c>
      <c r="D61" t="s">
        <v>0</v>
      </c>
      <c r="E61" s="45" t="s">
        <v>128</v>
      </c>
      <c r="F61" s="45" t="s">
        <v>26</v>
      </c>
      <c r="H61" s="23">
        <f>VLOOKUP($B61,Data!$A$8:$GA$500,134,FALSE)</f>
        <v>1.7730923694779115E-2</v>
      </c>
      <c r="I61" s="23">
        <f>VLOOKUP($B61,Data!$A$8:$GA$500,135,FALSE)</f>
        <v>1.8136645962732918E-2</v>
      </c>
      <c r="J61" s="23">
        <f>VLOOKUP($B61,Data!$A$8:$GA$500,136,FALSE)</f>
        <v>1.5923694779116464E-2</v>
      </c>
      <c r="K61" s="23">
        <f>VLOOKUP($B61,Data!$A$8:$GA$500,137,FALSE)</f>
        <v>1.532567049808429E-2</v>
      </c>
      <c r="L61" s="23">
        <f>VLOOKUP($B61,Data!$A$8:$GA$500,138,FALSE)</f>
        <v>1.6240310077519381E-2</v>
      </c>
      <c r="M61" s="23">
        <f>VLOOKUP($B61,Data!$A$8:$GA$500,139,FALSE)</f>
        <v>1.3015873015873015E-2</v>
      </c>
      <c r="N61" s="23">
        <f>VLOOKUP($B61,Data!$A$8:$GA$500,140,FALSE)</f>
        <v>1.3719512195121951E-2</v>
      </c>
      <c r="O61" s="23">
        <f>VLOOKUP($B61,Data!$A$8:$GA$500,141,FALSE)</f>
        <v>1.5238095238095238E-2</v>
      </c>
      <c r="P61" s="23">
        <f>VLOOKUP($B61,Data!$A$8:$GA$500,142,FALSE)</f>
        <v>1.4795081967213115E-2</v>
      </c>
      <c r="Q61" s="23">
        <f>VLOOKUP($B61,Data!$A$8:$GA$500,143,FALSE)</f>
        <v>1.2854330708661417E-2</v>
      </c>
      <c r="R61" s="23">
        <f>VLOOKUP($B61,Data!$A$8:$GA$500,144,FALSE)</f>
        <v>1.6196078431372548E-2</v>
      </c>
      <c r="S61" s="23">
        <f>VLOOKUP($B61,Data!$A$8:$GA$500,145,FALSE)</f>
        <v>2.1379962192816637E-2</v>
      </c>
      <c r="T61" s="23">
        <f>VLOOKUP($B61,Data!$A$8:$GA$500,146,FALSE)</f>
        <v>2.8752327746741156E-2</v>
      </c>
      <c r="U61" s="23">
        <f>VLOOKUP($B61,Data!$A$8:$GA$500,147,FALSE)</f>
        <v>2.9751908396946566E-2</v>
      </c>
      <c r="V61" s="23">
        <f>VLOOKUP($B61,Data!$A$8:$GA$500,148,FALSE)</f>
        <v>2.9300567107750471E-2</v>
      </c>
      <c r="W61" s="23">
        <f>VLOOKUP($B61,Data!$A$8:$GA$500,149,FALSE)</f>
        <v>3.1976744186046513E-2</v>
      </c>
      <c r="X61" s="23">
        <f>VLOOKUP($B61,Data!$A$8:$GA$500,150,FALSE)</f>
        <v>3.0259740259740261E-2</v>
      </c>
      <c r="Y61" s="23">
        <f>VLOOKUP($B61,Data!$A$8:$GA$500,151,FALSE)</f>
        <v>2.4972577696526509E-2</v>
      </c>
      <c r="Z61" s="23">
        <f>VLOOKUP($B61,Data!$A$8:$GA$500,152,FALSE)</f>
        <v>2.2514071294559099E-2</v>
      </c>
      <c r="AA61" s="23">
        <f>VLOOKUP($B61,Data!$A$8:$GA$500,153,FALSE)</f>
        <v>2.4196597353497166E-2</v>
      </c>
      <c r="AB61" s="23">
        <f>VLOOKUP($B61,Data!$A$8:$GA$500,154,FALSE)</f>
        <v>2.8174603174603175E-2</v>
      </c>
      <c r="AC61" s="23">
        <f>VLOOKUP($B61,Data!$A$8:$GA$500,155,FALSE)</f>
        <v>2.6349514563106795E-2</v>
      </c>
      <c r="AD61" s="23">
        <f>VLOOKUP($B61,Data!$A$8:$GA$500,156,FALSE)</f>
        <v>2.6724470134874761E-2</v>
      </c>
      <c r="AE61" s="52">
        <f>VLOOKUP($B61,Data!$A$8:$GA$500,157,FALSE)</f>
        <v>2.7795275590551182E-2</v>
      </c>
      <c r="AF61" s="52">
        <f>VLOOKUP($B61,Data!$A$8:$GA$500,158,FALSE)</f>
        <v>2.8174904942965779E-2</v>
      </c>
      <c r="AG61" s="52">
        <f>VLOOKUP($B61,Data!$A$8:$GA$500,159,FALSE)</f>
        <v>2.4075471698113207E-2</v>
      </c>
      <c r="AH61" s="52">
        <f>VLOOKUP($B61,Data!$A$8:$GA$500,160,FALSE)</f>
        <v>2.4411764705882352E-2</v>
      </c>
    </row>
    <row r="62" spans="1:34" x14ac:dyDescent="0.25">
      <c r="A62" s="1"/>
      <c r="B62" s="17" t="s">
        <v>129</v>
      </c>
      <c r="C62" s="42" t="s">
        <v>517</v>
      </c>
      <c r="D62" t="s">
        <v>0</v>
      </c>
      <c r="E62" s="45" t="s">
        <v>129</v>
      </c>
      <c r="F62" s="45" t="s">
        <v>54</v>
      </c>
      <c r="H62" s="23">
        <f>VLOOKUP($B62,Data!$A$8:$GA$500,134,FALSE)</f>
        <v>1.5665914221218963E-2</v>
      </c>
      <c r="I62" s="23">
        <f>VLOOKUP($B62,Data!$A$8:$GA$500,135,FALSE)</f>
        <v>1.3153153153153152E-2</v>
      </c>
      <c r="J62" s="23">
        <f>VLOOKUP($B62,Data!$A$8:$GA$500,136,FALSE)</f>
        <v>1.2945054945054945E-2</v>
      </c>
      <c r="K62" s="23">
        <f>VLOOKUP($B62,Data!$A$8:$GA$500,137,FALSE)</f>
        <v>1.232662192393736E-2</v>
      </c>
      <c r="L62" s="23">
        <f>VLOOKUP($B62,Data!$A$8:$GA$500,138,FALSE)</f>
        <v>1.1422121896162528E-2</v>
      </c>
      <c r="M62" s="23">
        <f>VLOOKUP($B62,Data!$A$8:$GA$500,139,FALSE)</f>
        <v>9.9333333333333339E-3</v>
      </c>
      <c r="N62" s="23">
        <f>VLOOKUP($B62,Data!$A$8:$GA$500,140,FALSE)</f>
        <v>9.8663697104677053E-3</v>
      </c>
      <c r="O62" s="23">
        <f>VLOOKUP($B62,Data!$A$8:$GA$500,141,FALSE)</f>
        <v>9.2888888888888882E-3</v>
      </c>
      <c r="P62" s="23">
        <f>VLOOKUP($B62,Data!$A$8:$GA$500,142,FALSE)</f>
        <v>9.6344086021505383E-3</v>
      </c>
      <c r="Q62" s="23">
        <f>VLOOKUP($B62,Data!$A$8:$GA$500,143,FALSE)</f>
        <v>8.8865096359743035E-3</v>
      </c>
      <c r="R62" s="23">
        <f>VLOOKUP($B62,Data!$A$8:$GA$500,144,FALSE)</f>
        <v>1.0995575221238937E-2</v>
      </c>
      <c r="S62" s="23">
        <f>VLOOKUP($B62,Data!$A$8:$GA$500,145,FALSE)</f>
        <v>1.5144766146993319E-2</v>
      </c>
      <c r="T62" s="23">
        <f>VLOOKUP($B62,Data!$A$8:$GA$500,146,FALSE)</f>
        <v>2.3716216216216217E-2</v>
      </c>
      <c r="U62" s="23">
        <f>VLOOKUP($B62,Data!$A$8:$GA$500,147,FALSE)</f>
        <v>2.4386363636363637E-2</v>
      </c>
      <c r="V62" s="23">
        <f>VLOOKUP($B62,Data!$A$8:$GA$500,148,FALSE)</f>
        <v>2.4692482915717538E-2</v>
      </c>
      <c r="W62" s="23">
        <f>VLOOKUP($B62,Data!$A$8:$GA$500,149,FALSE)</f>
        <v>2.1888888888888888E-2</v>
      </c>
      <c r="X62" s="23">
        <f>VLOOKUP($B62,Data!$A$8:$GA$500,150,FALSE)</f>
        <v>2.3386363636363636E-2</v>
      </c>
      <c r="Y62" s="23">
        <f>VLOOKUP($B62,Data!$A$8:$GA$500,151,FALSE)</f>
        <v>1.9694117647058824E-2</v>
      </c>
      <c r="Z62" s="23">
        <f>VLOOKUP($B62,Data!$A$8:$GA$500,152,FALSE)</f>
        <v>1.9976744186046513E-2</v>
      </c>
      <c r="AA62" s="23">
        <f>VLOOKUP($B62,Data!$A$8:$GA$500,153,FALSE)</f>
        <v>1.9929742388758782E-2</v>
      </c>
      <c r="AB62" s="23">
        <f>VLOOKUP($B62,Data!$A$8:$GA$500,154,FALSE)</f>
        <v>2.1574074074074075E-2</v>
      </c>
      <c r="AC62" s="23">
        <f>VLOOKUP($B62,Data!$A$8:$GA$500,155,FALSE)</f>
        <v>1.9562363238512036E-2</v>
      </c>
      <c r="AD62" s="23">
        <f>VLOOKUP($B62,Data!$A$8:$GA$500,156,FALSE)</f>
        <v>2.1123595505617977E-2</v>
      </c>
      <c r="AE62" s="52">
        <f>VLOOKUP($B62,Data!$A$8:$GA$500,157,FALSE)</f>
        <v>2.0133037694013305E-2</v>
      </c>
      <c r="AF62" s="52">
        <f>VLOOKUP($B62,Data!$A$8:$GA$500,158,FALSE)</f>
        <v>2.1778741865509762E-2</v>
      </c>
      <c r="AG62" s="52">
        <f>VLOOKUP($B62,Data!$A$8:$GA$500,159,FALSE)</f>
        <v>1.9888143176733781E-2</v>
      </c>
      <c r="AH62" s="52">
        <f>VLOOKUP($B62,Data!$A$8:$GA$500,160,FALSE)</f>
        <v>2.0859728506787332E-2</v>
      </c>
    </row>
    <row r="63" spans="1:34" x14ac:dyDescent="0.25">
      <c r="A63" s="1"/>
      <c r="B63" s="17" t="s">
        <v>130</v>
      </c>
      <c r="C63" s="42" t="s">
        <v>517</v>
      </c>
      <c r="D63" t="s">
        <v>0</v>
      </c>
      <c r="E63" s="45" t="s">
        <v>130</v>
      </c>
      <c r="F63" s="45" t="s">
        <v>14</v>
      </c>
      <c r="H63" s="23">
        <f>VLOOKUP($B63,Data!$A$8:$GA$500,134,FALSE)</f>
        <v>2.1299212598425196E-2</v>
      </c>
      <c r="I63" s="23">
        <f>VLOOKUP($B63,Data!$A$8:$GA$500,135,FALSE)</f>
        <v>1.8561020036429874E-2</v>
      </c>
      <c r="J63" s="23">
        <f>VLOOKUP($B63,Data!$A$8:$GA$500,136,FALSE)</f>
        <v>1.9478417266187049E-2</v>
      </c>
      <c r="K63" s="23">
        <f>VLOOKUP($B63,Data!$A$8:$GA$500,137,FALSE)</f>
        <v>1.8456140350877195E-2</v>
      </c>
      <c r="L63" s="23">
        <f>VLOOKUP($B63,Data!$A$8:$GA$500,138,FALSE)</f>
        <v>2.0017793594306051E-2</v>
      </c>
      <c r="M63" s="23">
        <f>VLOOKUP($B63,Data!$A$8:$GA$500,139,FALSE)</f>
        <v>1.8044692737430167E-2</v>
      </c>
      <c r="N63" s="23">
        <f>VLOOKUP($B63,Data!$A$8:$GA$500,140,FALSE)</f>
        <v>1.9529411764705882E-2</v>
      </c>
      <c r="O63" s="23">
        <f>VLOOKUP($B63,Data!$A$8:$GA$500,141,FALSE)</f>
        <v>1.8403846153846153E-2</v>
      </c>
      <c r="P63" s="23">
        <f>VLOOKUP($B63,Data!$A$8:$GA$500,142,FALSE)</f>
        <v>2.0486891385767789E-2</v>
      </c>
      <c r="Q63" s="23">
        <f>VLOOKUP($B63,Data!$A$8:$GA$500,143,FALSE)</f>
        <v>2.0704761904761906E-2</v>
      </c>
      <c r="R63" s="23">
        <f>VLOOKUP($B63,Data!$A$8:$GA$500,144,FALSE)</f>
        <v>2.2953271028037382E-2</v>
      </c>
      <c r="S63" s="23">
        <f>VLOOKUP($B63,Data!$A$8:$GA$500,145,FALSE)</f>
        <v>3.0637898686679176E-2</v>
      </c>
      <c r="T63" s="23">
        <f>VLOOKUP($B63,Data!$A$8:$GA$500,146,FALSE)</f>
        <v>3.9963167587476978E-2</v>
      </c>
      <c r="U63" s="23">
        <f>VLOOKUP($B63,Data!$A$8:$GA$500,147,FALSE)</f>
        <v>3.8105065666041278E-2</v>
      </c>
      <c r="V63" s="23">
        <f>VLOOKUP($B63,Data!$A$8:$GA$500,148,FALSE)</f>
        <v>3.9309021113243761E-2</v>
      </c>
      <c r="W63" s="23">
        <f>VLOOKUP($B63,Data!$A$8:$GA$500,149,FALSE)</f>
        <v>3.7181996086105673E-2</v>
      </c>
      <c r="X63" s="23">
        <f>VLOOKUP($B63,Data!$A$8:$GA$500,150,FALSE)</f>
        <v>3.8551020408163265E-2</v>
      </c>
      <c r="Y63" s="23">
        <f>VLOOKUP($B63,Data!$A$8:$GA$500,151,FALSE)</f>
        <v>3.1070707070707072E-2</v>
      </c>
      <c r="Z63" s="23">
        <f>VLOOKUP($B63,Data!$A$8:$GA$500,152,FALSE)</f>
        <v>3.0966469428007889E-2</v>
      </c>
      <c r="AA63" s="23">
        <f>VLOOKUP($B63,Data!$A$8:$GA$500,153,FALSE)</f>
        <v>3.007662835249042E-2</v>
      </c>
      <c r="AB63" s="23">
        <f>VLOOKUP($B63,Data!$A$8:$GA$500,154,FALSE)</f>
        <v>3.2437619961612284E-2</v>
      </c>
      <c r="AC63" s="23">
        <f>VLOOKUP($B63,Data!$A$8:$GA$500,155,FALSE)</f>
        <v>3.1121495327102802E-2</v>
      </c>
      <c r="AD63" s="23">
        <f>VLOOKUP($B63,Data!$A$8:$GA$500,156,FALSE)</f>
        <v>3.3550185873605948E-2</v>
      </c>
      <c r="AE63" s="52">
        <f>VLOOKUP($B63,Data!$A$8:$GA$500,157,FALSE)</f>
        <v>3.3025362318840581E-2</v>
      </c>
      <c r="AF63" s="52">
        <f>VLOOKUP($B63,Data!$A$8:$GA$500,158,FALSE)</f>
        <v>3.5237226277372261E-2</v>
      </c>
      <c r="AG63" s="52">
        <f>VLOOKUP($B63,Data!$A$8:$GA$500,159,FALSE)</f>
        <v>3.1551094890510951E-2</v>
      </c>
      <c r="AH63" s="52">
        <f>VLOOKUP($B63,Data!$A$8:$GA$500,160,FALSE)</f>
        <v>3.4291044776119405E-2</v>
      </c>
    </row>
    <row r="64" spans="1:34" x14ac:dyDescent="0.25">
      <c r="A64" s="1"/>
      <c r="B64" s="17" t="s">
        <v>131</v>
      </c>
      <c r="C64" s="42" t="s">
        <v>516</v>
      </c>
      <c r="D64" t="s">
        <v>0</v>
      </c>
      <c r="E64" s="45" t="s">
        <v>131</v>
      </c>
      <c r="F64" s="45" t="s">
        <v>19</v>
      </c>
      <c r="H64" s="23">
        <f>VLOOKUP($B64,Data!$A$8:$GA$500,134,FALSE)</f>
        <v>1.6157894736842104E-2</v>
      </c>
      <c r="I64" s="23">
        <f>VLOOKUP($B64,Data!$A$8:$GA$500,135,FALSE)</f>
        <v>1.3181818181818182E-2</v>
      </c>
      <c r="J64" s="23">
        <f>VLOOKUP($B64,Data!$A$8:$GA$500,136,FALSE)</f>
        <v>1.2797927461139896E-2</v>
      </c>
      <c r="K64" s="23">
        <f>VLOOKUP($B64,Data!$A$8:$GA$500,137,FALSE)</f>
        <v>1.3768115942028985E-2</v>
      </c>
      <c r="L64" s="23">
        <f>VLOOKUP($B64,Data!$A$8:$GA$500,138,FALSE)</f>
        <v>1.3768844221105527E-2</v>
      </c>
      <c r="M64" s="23">
        <f>VLOOKUP($B64,Data!$A$8:$GA$500,139,FALSE)</f>
        <v>1.0797872340425532E-2</v>
      </c>
      <c r="N64" s="23">
        <f>VLOOKUP($B64,Data!$A$8:$GA$500,140,FALSE)</f>
        <v>1.1550802139037433E-2</v>
      </c>
      <c r="O64" s="23">
        <f>VLOOKUP($B64,Data!$A$8:$GA$500,141,FALSE)</f>
        <v>1.0588235294117647E-2</v>
      </c>
      <c r="P64" s="23">
        <f>VLOOKUP($B64,Data!$A$8:$GA$500,142,FALSE)</f>
        <v>1.2741935483870967E-2</v>
      </c>
      <c r="Q64" s="23">
        <f>VLOOKUP($B64,Data!$A$8:$GA$500,143,FALSE)</f>
        <v>1.2333333333333333E-2</v>
      </c>
      <c r="R64" s="23">
        <f>VLOOKUP($B64,Data!$A$8:$GA$500,144,FALSE)</f>
        <v>1.6077348066298344E-2</v>
      </c>
      <c r="S64" s="23">
        <f>VLOOKUP($B64,Data!$A$8:$GA$500,145,FALSE)</f>
        <v>2.4408602150537636E-2</v>
      </c>
      <c r="T64" s="23">
        <f>VLOOKUP($B64,Data!$A$8:$GA$500,146,FALSE)</f>
        <v>3.408376963350785E-2</v>
      </c>
      <c r="U64" s="23">
        <f>VLOOKUP($B64,Data!$A$8:$GA$500,147,FALSE)</f>
        <v>2.8855721393034824E-2</v>
      </c>
      <c r="V64" s="23">
        <f>VLOOKUP($B64,Data!$A$8:$GA$500,148,FALSE)</f>
        <v>3.0147783251231526E-2</v>
      </c>
      <c r="W64" s="23">
        <f>VLOOKUP($B64,Data!$A$8:$GA$500,149,FALSE)</f>
        <v>3.1850000000000003E-2</v>
      </c>
      <c r="X64" s="23">
        <f>VLOOKUP($B64,Data!$A$8:$GA$500,150,FALSE)</f>
        <v>3.1030927835051545E-2</v>
      </c>
      <c r="Y64" s="23">
        <f>VLOOKUP($B64,Data!$A$8:$GA$500,151,FALSE)</f>
        <v>2.7365591397849463E-2</v>
      </c>
      <c r="Z64" s="23">
        <f>VLOOKUP($B64,Data!$A$8:$GA$500,152,FALSE)</f>
        <v>2.5803108808290155E-2</v>
      </c>
      <c r="AA64" s="23">
        <f>VLOOKUP($B64,Data!$A$8:$GA$500,153,FALSE)</f>
        <v>2.5282051282051281E-2</v>
      </c>
      <c r="AB64" s="23">
        <f>VLOOKUP($B64,Data!$A$8:$GA$500,154,FALSE)</f>
        <v>2.7668393782383421E-2</v>
      </c>
      <c r="AC64" s="23">
        <f>VLOOKUP($B64,Data!$A$8:$GA$500,155,FALSE)</f>
        <v>2.248730964467005E-2</v>
      </c>
      <c r="AD64" s="23">
        <f>VLOOKUP($B64,Data!$A$8:$GA$500,156,FALSE)</f>
        <v>2.3174603174603174E-2</v>
      </c>
      <c r="AE64" s="52">
        <f>VLOOKUP($B64,Data!$A$8:$GA$500,157,FALSE)</f>
        <v>2.5000000000000001E-2</v>
      </c>
      <c r="AF64" s="52">
        <f>VLOOKUP($B64,Data!$A$8:$GA$500,158,FALSE)</f>
        <v>2.7864583333333335E-2</v>
      </c>
      <c r="AG64" s="52">
        <f>VLOOKUP($B64,Data!$A$8:$GA$500,159,FALSE)</f>
        <v>2.4486486486486485E-2</v>
      </c>
      <c r="AH64" s="52">
        <f>VLOOKUP($B64,Data!$A$8:$GA$500,160,FALSE)</f>
        <v>2.4105263157894737E-2</v>
      </c>
    </row>
    <row r="65" spans="1:34" x14ac:dyDescent="0.25">
      <c r="A65" s="1"/>
      <c r="B65" s="17" t="s">
        <v>132</v>
      </c>
      <c r="C65" s="42"/>
      <c r="D65" t="s">
        <v>505</v>
      </c>
      <c r="E65" s="45" t="s">
        <v>132</v>
      </c>
      <c r="F65" s="45" t="s">
        <v>42</v>
      </c>
      <c r="H65" s="23">
        <f>VLOOKUP($B65,Data!$A$8:$GA$500,134,FALSE)</f>
        <v>2.1538461538461538E-2</v>
      </c>
      <c r="I65" s="23">
        <f>VLOOKUP($B65,Data!$A$8:$GA$500,135,FALSE)</f>
        <v>2.2142857142857141E-2</v>
      </c>
      <c r="J65" s="23">
        <f>VLOOKUP($B65,Data!$A$8:$GA$500,136,FALSE)</f>
        <v>3.2857142857142856E-2</v>
      </c>
      <c r="K65" s="23">
        <f>VLOOKUP($B65,Data!$A$8:$GA$500,137,FALSE)</f>
        <v>4.6538461538461535E-2</v>
      </c>
      <c r="L65" s="23">
        <f>VLOOKUP($B65,Data!$A$8:$GA$500,138,FALSE)</f>
        <v>5.4800000000000001E-2</v>
      </c>
      <c r="M65" s="23">
        <f>VLOOKUP($B65,Data!$A$8:$GA$500,139,FALSE)</f>
        <v>3.4242424242424241E-2</v>
      </c>
      <c r="N65" s="23">
        <f>VLOOKUP($B65,Data!$A$8:$GA$500,140,FALSE)</f>
        <v>1.9056603773584906E-2</v>
      </c>
      <c r="O65" s="23">
        <f>VLOOKUP($B65,Data!$A$8:$GA$500,141,FALSE)</f>
        <v>3.2647058823529411E-2</v>
      </c>
      <c r="P65" s="23">
        <f>VLOOKUP($B65,Data!$A$8:$GA$500,142,FALSE)</f>
        <v>1.8813559322033897E-2</v>
      </c>
      <c r="Q65" s="23">
        <f>VLOOKUP($B65,Data!$A$8:$GA$500,143,FALSE)</f>
        <v>1.4647887323943662E-2</v>
      </c>
      <c r="R65" s="23">
        <f>VLOOKUP($B65,Data!$A$8:$GA$500,144,FALSE)</f>
        <v>1.4285714285714285E-2</v>
      </c>
      <c r="S65" s="23">
        <f>VLOOKUP($B65,Data!$A$8:$GA$500,145,FALSE)</f>
        <v>1.7246376811594202E-2</v>
      </c>
      <c r="T65" s="23">
        <f>VLOOKUP($B65,Data!$A$8:$GA$500,146,FALSE)</f>
        <v>3.1199999999999999E-2</v>
      </c>
      <c r="U65" s="23">
        <f>VLOOKUP($B65,Data!$A$8:$GA$500,147,FALSE)</f>
        <v>2.6562499999999999E-2</v>
      </c>
      <c r="V65" s="23">
        <f>VLOOKUP($B65,Data!$A$8:$GA$500,148,FALSE)</f>
        <v>3.5000000000000003E-2</v>
      </c>
      <c r="W65" s="23">
        <f>VLOOKUP($B65,Data!$A$8:$GA$500,149,FALSE)</f>
        <v>3.2199999999999999E-2</v>
      </c>
      <c r="X65" s="23">
        <f>VLOOKUP($B65,Data!$A$8:$GA$500,150,FALSE)</f>
        <v>2.6842105263157896E-2</v>
      </c>
      <c r="Y65" s="23">
        <f>VLOOKUP($B65,Data!$A$8:$GA$500,151,FALSE)</f>
        <v>4.4516129032258066E-2</v>
      </c>
      <c r="Z65" s="23">
        <f>VLOOKUP($B65,Data!$A$8:$GA$500,152,FALSE)</f>
        <v>4.4482758620689657E-2</v>
      </c>
      <c r="AA65" s="23">
        <f>VLOOKUP($B65,Data!$A$8:$GA$500,153,FALSE)</f>
        <v>3.4473684210526316E-2</v>
      </c>
      <c r="AB65" s="23">
        <f>VLOOKUP($B65,Data!$A$8:$GA$500,154,FALSE)</f>
        <v>2.3265306122448981E-2</v>
      </c>
      <c r="AC65" s="23">
        <f>VLOOKUP($B65,Data!$A$8:$GA$500,155,FALSE)</f>
        <v>3.3548387096774192E-2</v>
      </c>
      <c r="AD65" s="23">
        <f>VLOOKUP($B65,Data!$A$8:$GA$500,156,FALSE)</f>
        <v>4.0740740740740744E-2</v>
      </c>
      <c r="AE65" s="52">
        <f>VLOOKUP($B65,Data!$A$8:$GA$500,157,FALSE)</f>
        <v>5.5500000000000001E-2</v>
      </c>
      <c r="AF65" s="52"/>
      <c r="AG65" s="52">
        <f>VLOOKUP($B65,Data!$A$8:$GA$500,159,FALSE)</f>
        <v>4.9565217391304345E-2</v>
      </c>
      <c r="AH65" s="52">
        <f>VLOOKUP($B65,Data!$A$8:$GA$500,160,FALSE)</f>
        <v>4.739130434782609E-2</v>
      </c>
    </row>
    <row r="66" spans="1:34" x14ac:dyDescent="0.25">
      <c r="A66" s="1"/>
      <c r="B66" s="17" t="s">
        <v>134</v>
      </c>
      <c r="C66" s="42" t="s">
        <v>517</v>
      </c>
      <c r="D66" t="s">
        <v>0</v>
      </c>
      <c r="E66" s="45" t="s">
        <v>134</v>
      </c>
      <c r="F66" s="45" t="s">
        <v>35</v>
      </c>
      <c r="H66" s="23">
        <f>VLOOKUP($B66,Data!$A$8:$GA$500,134,FALSE)</f>
        <v>2.1555819477434679E-2</v>
      </c>
      <c r="I66" s="23">
        <f>VLOOKUP($B66,Data!$A$8:$GA$500,135,FALSE)</f>
        <v>2.0513739545997611E-2</v>
      </c>
      <c r="J66" s="23">
        <f>VLOOKUP($B66,Data!$A$8:$GA$500,136,FALSE)</f>
        <v>2.1340579710144927E-2</v>
      </c>
      <c r="K66" s="23">
        <f>VLOOKUP($B66,Data!$A$8:$GA$500,137,FALSE)</f>
        <v>2.0107142857142858E-2</v>
      </c>
      <c r="L66" s="23">
        <f>VLOOKUP($B66,Data!$A$8:$GA$500,138,FALSE)</f>
        <v>2.2665066026410566E-2</v>
      </c>
      <c r="M66" s="23">
        <f>VLOOKUP($B66,Data!$A$8:$GA$500,139,FALSE)</f>
        <v>2.1159420289855072E-2</v>
      </c>
      <c r="N66" s="23">
        <f>VLOOKUP($B66,Data!$A$8:$GA$500,140,FALSE)</f>
        <v>2.0671462829736212E-2</v>
      </c>
      <c r="O66" s="23">
        <f>VLOOKUP($B66,Data!$A$8:$GA$500,141,FALSE)</f>
        <v>1.9102564102564102E-2</v>
      </c>
      <c r="P66" s="23">
        <f>VLOOKUP($B66,Data!$A$8:$GA$500,142,FALSE)</f>
        <v>2.0273972602739727E-2</v>
      </c>
      <c r="Q66" s="23">
        <f>VLOOKUP($B66,Data!$A$8:$GA$500,143,FALSE)</f>
        <v>1.9673423423423424E-2</v>
      </c>
      <c r="R66" s="23">
        <f>VLOOKUP($B66,Data!$A$8:$GA$500,144,FALSE)</f>
        <v>2.2253052164261933E-2</v>
      </c>
      <c r="S66" s="23">
        <f>VLOOKUP($B66,Data!$A$8:$GA$500,145,FALSE)</f>
        <v>2.8513215859030838E-2</v>
      </c>
      <c r="T66" s="23">
        <f>VLOOKUP($B66,Data!$A$8:$GA$500,146,FALSE)</f>
        <v>3.9727668845315901E-2</v>
      </c>
      <c r="U66" s="23">
        <f>VLOOKUP($B66,Data!$A$8:$GA$500,147,FALSE)</f>
        <v>3.9370165745856354E-2</v>
      </c>
      <c r="V66" s="23">
        <f>VLOOKUP($B66,Data!$A$8:$GA$500,148,FALSE)</f>
        <v>4.0730011587485515E-2</v>
      </c>
      <c r="W66" s="23">
        <f>VLOOKUP($B66,Data!$A$8:$GA$500,149,FALSE)</f>
        <v>3.7990867579908674E-2</v>
      </c>
      <c r="X66" s="23">
        <f>VLOOKUP($B66,Data!$A$8:$GA$500,150,FALSE)</f>
        <v>3.930260047281324E-2</v>
      </c>
      <c r="Y66" s="23">
        <f>VLOOKUP($B66,Data!$A$8:$GA$500,151,FALSE)</f>
        <v>3.456422018348624E-2</v>
      </c>
      <c r="Z66" s="23">
        <f>VLOOKUP($B66,Data!$A$8:$GA$500,152,FALSE)</f>
        <v>3.4024122807017547E-2</v>
      </c>
      <c r="AA66" s="23">
        <f>VLOOKUP($B66,Data!$A$8:$GA$500,153,FALSE)</f>
        <v>3.3752711496746204E-2</v>
      </c>
      <c r="AB66" s="23">
        <f>VLOOKUP($B66,Data!$A$8:$GA$500,154,FALSE)</f>
        <v>3.3483735571878281E-2</v>
      </c>
      <c r="AC66" s="23">
        <f>VLOOKUP($B66,Data!$A$8:$GA$500,155,FALSE)</f>
        <v>3.2800000000000003E-2</v>
      </c>
      <c r="AD66" s="23">
        <f>VLOOKUP($B66,Data!$A$8:$GA$500,156,FALSE)</f>
        <v>3.5457413249211353E-2</v>
      </c>
      <c r="AE66" s="52">
        <f>VLOOKUP($B66,Data!$A$8:$GA$500,157,FALSE)</f>
        <v>3.411282051282051E-2</v>
      </c>
      <c r="AF66" s="52">
        <f>VLOOKUP($B66,Data!$A$8:$GA$500,158,FALSE)</f>
        <v>3.6289180990899901E-2</v>
      </c>
      <c r="AG66" s="52">
        <f>VLOOKUP($B66,Data!$A$8:$GA$500,159,FALSE)</f>
        <v>3.3652445369406869E-2</v>
      </c>
      <c r="AH66" s="52">
        <f>VLOOKUP($B66,Data!$A$8:$GA$500,160,FALSE)</f>
        <v>3.3212435233160621E-2</v>
      </c>
    </row>
    <row r="67" spans="1:34" x14ac:dyDescent="0.25">
      <c r="A67" s="1"/>
      <c r="B67" s="17" t="s">
        <v>136</v>
      </c>
      <c r="C67" s="42" t="s">
        <v>516</v>
      </c>
      <c r="D67" t="s">
        <v>0</v>
      </c>
      <c r="E67" s="45" t="s">
        <v>136</v>
      </c>
      <c r="F67" s="45" t="s">
        <v>13</v>
      </c>
      <c r="H67" s="23">
        <f>VLOOKUP($B67,Data!$A$8:$GA$500,134,FALSE)</f>
        <v>3.9545454545454543E-2</v>
      </c>
      <c r="I67" s="23">
        <f>VLOOKUP($B67,Data!$A$8:$GA$500,135,FALSE)</f>
        <v>3.6666666666666667E-2</v>
      </c>
      <c r="J67" s="23">
        <f>VLOOKUP($B67,Data!$A$8:$GA$500,136,FALSE)</f>
        <v>3.5180722891566263E-2</v>
      </c>
      <c r="K67" s="23">
        <f>VLOOKUP($B67,Data!$A$8:$GA$500,137,FALSE)</f>
        <v>3.294985250737463E-2</v>
      </c>
      <c r="L67" s="23">
        <f>VLOOKUP($B67,Data!$A$8:$GA$500,138,FALSE)</f>
        <v>3.3154761904761902E-2</v>
      </c>
      <c r="M67" s="23">
        <f>VLOOKUP($B67,Data!$A$8:$GA$500,139,FALSE)</f>
        <v>3.1962025316455693E-2</v>
      </c>
      <c r="N67" s="23">
        <f>VLOOKUP($B67,Data!$A$8:$GA$500,140,FALSE)</f>
        <v>3.0613496932515336E-2</v>
      </c>
      <c r="O67" s="23">
        <f>VLOOKUP($B67,Data!$A$8:$GA$500,141,FALSE)</f>
        <v>3.3009708737864081E-2</v>
      </c>
      <c r="P67" s="23">
        <f>VLOOKUP($B67,Data!$A$8:$GA$500,142,FALSE)</f>
        <v>3.3148148148148149E-2</v>
      </c>
      <c r="Q67" s="23">
        <f>VLOOKUP($B67,Data!$A$8:$GA$500,143,FALSE)</f>
        <v>3.0572289156626506E-2</v>
      </c>
      <c r="R67" s="23">
        <f>VLOOKUP($B67,Data!$A$8:$GA$500,144,FALSE)</f>
        <v>3.43030303030303E-2</v>
      </c>
      <c r="S67" s="23">
        <f>VLOOKUP($B67,Data!$A$8:$GA$500,145,FALSE)</f>
        <v>4.0031446540880505E-2</v>
      </c>
      <c r="T67" s="23">
        <f>VLOOKUP($B67,Data!$A$8:$GA$500,146,FALSE)</f>
        <v>4.3548387096774194E-2</v>
      </c>
      <c r="U67" s="23">
        <f>VLOOKUP($B67,Data!$A$8:$GA$500,147,FALSE)</f>
        <v>4.2128279883381921E-2</v>
      </c>
      <c r="V67" s="23">
        <f>VLOOKUP($B67,Data!$A$8:$GA$500,148,FALSE)</f>
        <v>4.0340909090909094E-2</v>
      </c>
      <c r="W67" s="23">
        <f>VLOOKUP($B67,Data!$A$8:$GA$500,149,FALSE)</f>
        <v>4.2572254335260115E-2</v>
      </c>
      <c r="X67" s="23">
        <f>VLOOKUP($B67,Data!$A$8:$GA$500,150,FALSE)</f>
        <v>4.536656891495601E-2</v>
      </c>
      <c r="Y67" s="23">
        <f>VLOOKUP($B67,Data!$A$8:$GA$500,151,FALSE)</f>
        <v>4.5154320987654324E-2</v>
      </c>
      <c r="Z67" s="23">
        <f>VLOOKUP($B67,Data!$A$8:$GA$500,152,FALSE)</f>
        <v>4.5836065573770492E-2</v>
      </c>
      <c r="AA67" s="23">
        <f>VLOOKUP($B67,Data!$A$8:$GA$500,153,FALSE)</f>
        <v>4.688073394495413E-2</v>
      </c>
      <c r="AB67" s="23">
        <f>VLOOKUP($B67,Data!$A$8:$GA$500,154,FALSE)</f>
        <v>5.3322784810126582E-2</v>
      </c>
      <c r="AC67" s="23">
        <f>VLOOKUP($B67,Data!$A$8:$GA$500,155,FALSE)</f>
        <v>4.6456456456456456E-2</v>
      </c>
      <c r="AD67" s="23">
        <f>VLOOKUP($B67,Data!$A$8:$GA$500,156,FALSE)</f>
        <v>4.9970588235294121E-2</v>
      </c>
      <c r="AE67" s="52">
        <f>VLOOKUP($B67,Data!$A$8:$GA$500,157,FALSE)</f>
        <v>5.0212121212121215E-2</v>
      </c>
      <c r="AF67" s="52">
        <f>VLOOKUP($B67,Data!$A$8:$GA$500,158,FALSE)</f>
        <v>5.3438485804416402E-2</v>
      </c>
      <c r="AG67" s="52">
        <f>VLOOKUP($B67,Data!$A$8:$GA$500,159,FALSE)</f>
        <v>4.8567073170731709E-2</v>
      </c>
      <c r="AH67" s="52">
        <f>VLOOKUP($B67,Data!$A$8:$GA$500,160,FALSE)</f>
        <v>4.9156249999999999E-2</v>
      </c>
    </row>
    <row r="68" spans="1:34" x14ac:dyDescent="0.25">
      <c r="A68" s="1"/>
      <c r="B68" s="17" t="s">
        <v>137</v>
      </c>
      <c r="C68" s="42" t="s">
        <v>517</v>
      </c>
      <c r="D68" t="s">
        <v>0</v>
      </c>
      <c r="E68" s="45" t="s">
        <v>137</v>
      </c>
      <c r="F68" s="45" t="s">
        <v>45</v>
      </c>
      <c r="G68" s="45" t="s">
        <v>15</v>
      </c>
      <c r="H68" s="23">
        <f>VLOOKUP($B68,Data!$A$8:$GA$500,134,FALSE)</f>
        <v>4.4980392156862746E-2</v>
      </c>
      <c r="I68" s="23">
        <f>VLOOKUP($B68,Data!$A$8:$GA$500,135,FALSE)</f>
        <v>4.0275590551181101E-2</v>
      </c>
      <c r="J68" s="23">
        <f>VLOOKUP($B68,Data!$A$8:$GA$500,136,FALSE)</f>
        <v>3.6526717557251911E-2</v>
      </c>
      <c r="K68" s="23">
        <f>VLOOKUP($B68,Data!$A$8:$GA$500,137,FALSE)</f>
        <v>3.3159851301115241E-2</v>
      </c>
      <c r="L68" s="23">
        <f>VLOOKUP($B68,Data!$A$8:$GA$500,138,FALSE)</f>
        <v>3.795774647887324E-2</v>
      </c>
      <c r="M68" s="23">
        <f>VLOOKUP($B68,Data!$A$8:$GA$500,139,FALSE)</f>
        <v>3.3736654804270461E-2</v>
      </c>
      <c r="N68" s="23">
        <f>VLOOKUP($B68,Data!$A$8:$GA$500,140,FALSE)</f>
        <v>2.7663230240549827E-2</v>
      </c>
      <c r="O68" s="23">
        <f>VLOOKUP($B68,Data!$A$8:$GA$500,141,FALSE)</f>
        <v>2.3535353535353534E-2</v>
      </c>
      <c r="P68" s="23">
        <f>VLOOKUP($B68,Data!$A$8:$GA$500,142,FALSE)</f>
        <v>3.4433333333333337E-2</v>
      </c>
      <c r="Q68" s="23">
        <f>VLOOKUP($B68,Data!$A$8:$GA$500,143,FALSE)</f>
        <v>3.3892617449664431E-2</v>
      </c>
      <c r="R68" s="23">
        <f>VLOOKUP($B68,Data!$A$8:$GA$500,144,FALSE)</f>
        <v>3.4436860068259384E-2</v>
      </c>
      <c r="S68" s="23">
        <f>VLOOKUP($B68,Data!$A$8:$GA$500,145,FALSE)</f>
        <v>5.1290322580645163E-2</v>
      </c>
      <c r="T68" s="23">
        <f>VLOOKUP($B68,Data!$A$8:$GA$500,146,FALSE)</f>
        <v>8.0294117647058821E-2</v>
      </c>
      <c r="U68" s="23">
        <f>VLOOKUP($B68,Data!$A$8:$GA$500,147,FALSE)</f>
        <v>7.9856630824372762E-2</v>
      </c>
      <c r="V68" s="23">
        <f>VLOOKUP($B68,Data!$A$8:$GA$500,148,FALSE)</f>
        <v>7.6190476190476197E-2</v>
      </c>
      <c r="W68" s="23">
        <f>VLOOKUP($B68,Data!$A$8:$GA$500,149,FALSE)</f>
        <v>6.8140350877192987E-2</v>
      </c>
      <c r="X68" s="23">
        <f>VLOOKUP($B68,Data!$A$8:$GA$500,150,FALSE)</f>
        <v>6.9062499999999999E-2</v>
      </c>
      <c r="Y68" s="23">
        <f>VLOOKUP($B68,Data!$A$8:$GA$500,151,FALSE)</f>
        <v>6.0937499999999999E-2</v>
      </c>
      <c r="Z68" s="23">
        <f>VLOOKUP($B68,Data!$A$8:$GA$500,152,FALSE)</f>
        <v>5.4879725085910651E-2</v>
      </c>
      <c r="AA68" s="23">
        <f>VLOOKUP($B68,Data!$A$8:$GA$500,153,FALSE)</f>
        <v>5.0965517241379307E-2</v>
      </c>
      <c r="AB68" s="23">
        <f>VLOOKUP($B68,Data!$A$8:$GA$500,154,FALSE)</f>
        <v>5.7740863787375418E-2</v>
      </c>
      <c r="AC68" s="23">
        <f>VLOOKUP($B68,Data!$A$8:$GA$500,155,FALSE)</f>
        <v>5.7885906040268456E-2</v>
      </c>
      <c r="AD68" s="23">
        <f>VLOOKUP($B68,Data!$A$8:$GA$500,156,FALSE)</f>
        <v>5.8406779661016948E-2</v>
      </c>
      <c r="AE68" s="52">
        <f>VLOOKUP($B68,Data!$A$8:$GA$500,157,FALSE)</f>
        <v>5.7449664429530201E-2</v>
      </c>
      <c r="AF68" s="52">
        <f>VLOOKUP($B68,Data!$A$8:$GA$500,158,FALSE)</f>
        <v>7.6515679442508713E-2</v>
      </c>
      <c r="AG68" s="52">
        <f>VLOOKUP($B68,Data!$A$8:$GA$500,159,FALSE)</f>
        <v>7.0888157894736847E-2</v>
      </c>
      <c r="AH68" s="52">
        <f>VLOOKUP($B68,Data!$A$8:$GA$500,160,FALSE)</f>
        <v>6.5765472312703577E-2</v>
      </c>
    </row>
    <row r="69" spans="1:34" x14ac:dyDescent="0.25">
      <c r="A69" s="1"/>
      <c r="B69" s="17" t="s">
        <v>138</v>
      </c>
      <c r="C69" s="42" t="s">
        <v>516</v>
      </c>
      <c r="D69" t="s">
        <v>505</v>
      </c>
      <c r="E69" s="45" t="s">
        <v>138</v>
      </c>
      <c r="F69" s="45" t="s">
        <v>508</v>
      </c>
      <c r="H69" s="23">
        <f>VLOOKUP($B69,Data!$A$8:$GA$500,134,FALSE)</f>
        <v>2.7244027303754265E-2</v>
      </c>
      <c r="I69" s="23">
        <f>VLOOKUP($B69,Data!$A$8:$GA$500,135,FALSE)</f>
        <v>2.2880710659898478E-2</v>
      </c>
      <c r="J69" s="23">
        <f>VLOOKUP($B69,Data!$A$8:$GA$500,136,FALSE)</f>
        <v>2.3233558178752108E-2</v>
      </c>
      <c r="K69" s="23">
        <f>VLOOKUP($B69,Data!$A$8:$GA$500,137,FALSE)</f>
        <v>2.5710144927536233E-2</v>
      </c>
      <c r="L69" s="23">
        <f>VLOOKUP($B69,Data!$A$8:$GA$500,138,FALSE)</f>
        <v>2.6186299081035924E-2</v>
      </c>
      <c r="M69" s="23">
        <f>VLOOKUP($B69,Data!$A$8:$GA$500,139,FALSE)</f>
        <v>1.7394337299958967E-2</v>
      </c>
      <c r="N69" s="23">
        <f>VLOOKUP($B69,Data!$A$8:$GA$500,140,FALSE)</f>
        <v>1.5868601370415156E-2</v>
      </c>
      <c r="O69" s="23">
        <f>VLOOKUP($B69,Data!$A$8:$GA$500,141,FALSE)</f>
        <v>1.9552299552299552E-2</v>
      </c>
      <c r="P69" s="23">
        <f>VLOOKUP($B69,Data!$A$8:$GA$500,142,FALSE)</f>
        <v>1.9746376811594205E-2</v>
      </c>
      <c r="Q69" s="23">
        <f>VLOOKUP($B69,Data!$A$8:$GA$500,143,FALSE)</f>
        <v>1.7143435980551052E-2</v>
      </c>
      <c r="R69" s="23">
        <f>VLOOKUP($B69,Data!$A$8:$GA$500,144,FALSE)</f>
        <v>2.0057424118129615E-2</v>
      </c>
      <c r="S69" s="23">
        <f>VLOOKUP($B69,Data!$A$8:$GA$500,145,FALSE)</f>
        <v>3.1934173100365705E-2</v>
      </c>
      <c r="T69" s="23">
        <f>VLOOKUP($B69,Data!$A$8:$GA$500,146,FALSE)</f>
        <v>4.0979253112033195E-2</v>
      </c>
      <c r="U69" s="23">
        <f>VLOOKUP($B69,Data!$A$8:$GA$500,147,FALSE)</f>
        <v>3.3641237113402063E-2</v>
      </c>
      <c r="V69" s="23">
        <f>VLOOKUP($B69,Data!$A$8:$GA$500,148,FALSE)</f>
        <v>3.3996641477749792E-2</v>
      </c>
      <c r="W69" s="23">
        <f>VLOOKUP($B69,Data!$A$8:$GA$500,149,FALSE)</f>
        <v>4.0331375838926174E-2</v>
      </c>
      <c r="X69" s="23">
        <f>VLOOKUP($B69,Data!$A$8:$GA$500,150,FALSE)</f>
        <v>4.0511762278167558E-2</v>
      </c>
      <c r="Y69" s="23">
        <f>VLOOKUP($B69,Data!$A$8:$GA$500,151,FALSE)</f>
        <v>3.0644490644490645E-2</v>
      </c>
      <c r="Z69" s="23">
        <f>VLOOKUP($B69,Data!$A$8:$GA$500,152,FALSE)</f>
        <v>2.9289176090468497E-2</v>
      </c>
      <c r="AA69" s="23">
        <f>VLOOKUP($B69,Data!$A$8:$GA$500,153,FALSE)</f>
        <v>3.6158833063209078E-2</v>
      </c>
      <c r="AB69" s="23">
        <f>VLOOKUP($B69,Data!$A$8:$GA$500,154,FALSE)</f>
        <v>3.8667736757624395E-2</v>
      </c>
      <c r="AC69" s="23">
        <f>VLOOKUP($B69,Data!$A$8:$GA$500,155,FALSE)</f>
        <v>3.2370637785800238E-2</v>
      </c>
      <c r="AD69" s="23">
        <f>VLOOKUP($B69,Data!$A$8:$GA$500,156,FALSE)</f>
        <v>3.487179487179487E-2</v>
      </c>
      <c r="AE69" s="52">
        <f>VLOOKUP($B69,Data!$A$8:$GA$500,157,FALSE)</f>
        <v>4.1477272727272731E-2</v>
      </c>
      <c r="AF69" s="52">
        <f>VLOOKUP($B69,Data!$A$8:$GA$500,158,FALSE)</f>
        <v>4.3819672131147541E-2</v>
      </c>
      <c r="AG69" s="52">
        <f>VLOOKUP($B69,Data!$A$8:$GA$500,159,FALSE)</f>
        <v>3.5833673053403993E-2</v>
      </c>
      <c r="AH69" s="52">
        <f>VLOOKUP($B69,Data!$A$8:$GA$500,160,FALSE)</f>
        <v>3.6456494325346783E-2</v>
      </c>
    </row>
    <row r="70" spans="1:34" x14ac:dyDescent="0.25">
      <c r="A70" s="1"/>
      <c r="B70" s="17" t="s">
        <v>139</v>
      </c>
      <c r="C70" s="42" t="s">
        <v>517</v>
      </c>
      <c r="D70" t="s">
        <v>0</v>
      </c>
      <c r="E70" s="45" t="s">
        <v>139</v>
      </c>
      <c r="F70" s="45" t="s">
        <v>20</v>
      </c>
      <c r="H70" s="23">
        <f>VLOOKUP($B70,Data!$A$8:$GA$500,134,FALSE)</f>
        <v>1.1559633027522935E-2</v>
      </c>
      <c r="I70" s="23">
        <f>VLOOKUP($B70,Data!$A$8:$GA$500,135,FALSE)</f>
        <v>9.7516930022573372E-3</v>
      </c>
      <c r="J70" s="23">
        <f>VLOOKUP($B70,Data!$A$8:$GA$500,136,FALSE)</f>
        <v>1.0324074074074074E-2</v>
      </c>
      <c r="K70" s="23">
        <f>VLOOKUP($B70,Data!$A$8:$GA$500,137,FALSE)</f>
        <v>1.0636363636363637E-2</v>
      </c>
      <c r="L70" s="23">
        <f>VLOOKUP($B70,Data!$A$8:$GA$500,138,FALSE)</f>
        <v>1.159144893111639E-2</v>
      </c>
      <c r="M70" s="23">
        <f>VLOOKUP($B70,Data!$A$8:$GA$500,139,FALSE)</f>
        <v>9.0736342042755345E-3</v>
      </c>
      <c r="N70" s="23">
        <f>VLOOKUP($B70,Data!$A$8:$GA$500,140,FALSE)</f>
        <v>9.6009389671361505E-3</v>
      </c>
      <c r="O70" s="23">
        <f>VLOOKUP($B70,Data!$A$8:$GA$500,141,FALSE)</f>
        <v>8.0498866213151929E-3</v>
      </c>
      <c r="P70" s="23">
        <f>VLOOKUP($B70,Data!$A$8:$GA$500,142,FALSE)</f>
        <v>8.6885245901639346E-3</v>
      </c>
      <c r="Q70" s="23">
        <f>VLOOKUP($B70,Data!$A$8:$GA$500,143,FALSE)</f>
        <v>8.348837209302325E-3</v>
      </c>
      <c r="R70" s="23">
        <f>VLOOKUP($B70,Data!$A$8:$GA$500,144,FALSE)</f>
        <v>1.1540284360189574E-2</v>
      </c>
      <c r="S70" s="23">
        <f>VLOOKUP($B70,Data!$A$8:$GA$500,145,FALSE)</f>
        <v>1.5421686746987951E-2</v>
      </c>
      <c r="T70" s="23">
        <f>VLOOKUP($B70,Data!$A$8:$GA$500,146,FALSE)</f>
        <v>2.4666666666666667E-2</v>
      </c>
      <c r="U70" s="23">
        <f>VLOOKUP($B70,Data!$A$8:$GA$500,147,FALSE)</f>
        <v>2.5700245700245702E-2</v>
      </c>
      <c r="V70" s="23">
        <f>VLOOKUP($B70,Data!$A$8:$GA$500,148,FALSE)</f>
        <v>2.619753086419753E-2</v>
      </c>
      <c r="W70" s="23">
        <f>VLOOKUP($B70,Data!$A$8:$GA$500,149,FALSE)</f>
        <v>2.4323671497584541E-2</v>
      </c>
      <c r="X70" s="23">
        <f>VLOOKUP($B70,Data!$A$8:$GA$500,150,FALSE)</f>
        <v>2.4408060453400503E-2</v>
      </c>
      <c r="Y70" s="23">
        <f>VLOOKUP($B70,Data!$A$8:$GA$500,151,FALSE)</f>
        <v>2.1223404255319149E-2</v>
      </c>
      <c r="Z70" s="23">
        <f>VLOOKUP($B70,Data!$A$8:$GA$500,152,FALSE)</f>
        <v>1.9120000000000002E-2</v>
      </c>
      <c r="AA70" s="23">
        <f>VLOOKUP($B70,Data!$A$8:$GA$500,153,FALSE)</f>
        <v>1.9320652173913044E-2</v>
      </c>
      <c r="AB70" s="23">
        <f>VLOOKUP($B70,Data!$A$8:$GA$500,154,FALSE)</f>
        <v>1.9919571045576408E-2</v>
      </c>
      <c r="AC70" s="23">
        <f>VLOOKUP($B70,Data!$A$8:$GA$500,155,FALSE)</f>
        <v>1.578005115089514E-2</v>
      </c>
      <c r="AD70" s="23">
        <f>VLOOKUP($B70,Data!$A$8:$GA$500,156,FALSE)</f>
        <v>1.8737113402061856E-2</v>
      </c>
      <c r="AE70" s="52">
        <f>VLOOKUP($B70,Data!$A$8:$GA$500,157,FALSE)</f>
        <v>1.829145728643216E-2</v>
      </c>
      <c r="AF70" s="52">
        <f>VLOOKUP($B70,Data!$A$8:$GA$500,158,FALSE)</f>
        <v>1.966265060240964E-2</v>
      </c>
      <c r="AG70" s="52">
        <f>VLOOKUP($B70,Data!$A$8:$GA$500,159,FALSE)</f>
        <v>1.727710843373494E-2</v>
      </c>
      <c r="AH70" s="52">
        <f>VLOOKUP($B70,Data!$A$8:$GA$500,160,FALSE)</f>
        <v>1.7266009852216747E-2</v>
      </c>
    </row>
    <row r="71" spans="1:34" x14ac:dyDescent="0.25">
      <c r="A71" s="1"/>
      <c r="B71" s="17" t="s">
        <v>140</v>
      </c>
      <c r="C71" s="42" t="s">
        <v>516</v>
      </c>
      <c r="D71" t="s">
        <v>505</v>
      </c>
      <c r="E71" s="45" t="s">
        <v>140</v>
      </c>
      <c r="F71" s="45" t="s">
        <v>41</v>
      </c>
      <c r="H71" s="23">
        <f>VLOOKUP($B71,Data!$A$8:$GA$500,134,FALSE)</f>
        <v>3.3148471615720522E-2</v>
      </c>
      <c r="I71" s="23">
        <f>VLOOKUP($B71,Data!$A$8:$GA$500,135,FALSE)</f>
        <v>3.0275981026304442E-2</v>
      </c>
      <c r="J71" s="23">
        <f>VLOOKUP($B71,Data!$A$8:$GA$500,136,FALSE)</f>
        <v>2.9501066098081022E-2</v>
      </c>
      <c r="K71" s="23">
        <f>VLOOKUP($B71,Data!$A$8:$GA$500,137,FALSE)</f>
        <v>2.9421868454126518E-2</v>
      </c>
      <c r="L71" s="23">
        <f>VLOOKUP($B71,Data!$A$8:$GA$500,138,FALSE)</f>
        <v>3.0975103734439836E-2</v>
      </c>
      <c r="M71" s="23">
        <f>VLOOKUP($B71,Data!$A$8:$GA$500,139,FALSE)</f>
        <v>2.720345963756178E-2</v>
      </c>
      <c r="N71" s="23">
        <f>VLOOKUP($B71,Data!$A$8:$GA$500,140,FALSE)</f>
        <v>2.6274347285536678E-2</v>
      </c>
      <c r="O71" s="23">
        <f>VLOOKUP($B71,Data!$A$8:$GA$500,141,FALSE)</f>
        <v>2.6588283828382839E-2</v>
      </c>
      <c r="P71" s="23">
        <f>VLOOKUP($B71,Data!$A$8:$GA$500,142,FALSE)</f>
        <v>2.9058775174681462E-2</v>
      </c>
      <c r="Q71" s="23">
        <f>VLOOKUP($B71,Data!$A$8:$GA$500,143,FALSE)</f>
        <v>2.9348914858096826E-2</v>
      </c>
      <c r="R71" s="23">
        <f>VLOOKUP($B71,Data!$A$8:$GA$500,144,FALSE)</f>
        <v>3.4626987362413368E-2</v>
      </c>
      <c r="S71" s="23">
        <f>VLOOKUP($B71,Data!$A$8:$GA$500,145,FALSE)</f>
        <v>4.7109024091465904E-2</v>
      </c>
      <c r="T71" s="23">
        <f>VLOOKUP($B71,Data!$A$8:$GA$500,146,FALSE)</f>
        <v>5.9995934959349594E-2</v>
      </c>
      <c r="U71" s="23">
        <f>VLOOKUP($B71,Data!$A$8:$GA$500,147,FALSE)</f>
        <v>6.0422249289484371E-2</v>
      </c>
      <c r="V71" s="23">
        <f>VLOOKUP($B71,Data!$A$8:$GA$500,148,FALSE)</f>
        <v>5.9908523908523907E-2</v>
      </c>
      <c r="W71" s="23">
        <f>VLOOKUP($B71,Data!$A$8:$GA$500,149,FALSE)</f>
        <v>6.0113924050632914E-2</v>
      </c>
      <c r="X71" s="23">
        <f>VLOOKUP($B71,Data!$A$8:$GA$500,150,FALSE)</f>
        <v>6.167391304347826E-2</v>
      </c>
      <c r="Y71" s="23">
        <f>VLOOKUP($B71,Data!$A$8:$GA$500,151,FALSE)</f>
        <v>5.178405735976381E-2</v>
      </c>
      <c r="Z71" s="23">
        <f>VLOOKUP($B71,Data!$A$8:$GA$500,152,FALSE)</f>
        <v>5.210855949895616E-2</v>
      </c>
      <c r="AA71" s="23">
        <f>VLOOKUP($B71,Data!$A$8:$GA$500,153,FALSE)</f>
        <v>5.2482357824823578E-2</v>
      </c>
      <c r="AB71" s="23">
        <f>VLOOKUP($B71,Data!$A$8:$GA$500,154,FALSE)</f>
        <v>5.4740556247405564E-2</v>
      </c>
      <c r="AC71" s="23">
        <f>VLOOKUP($B71,Data!$A$8:$GA$500,155,FALSE)</f>
        <v>5.2632661456190867E-2</v>
      </c>
      <c r="AD71" s="23">
        <f>VLOOKUP($B71,Data!$A$8:$GA$500,156,FALSE)</f>
        <v>0.06</v>
      </c>
      <c r="AE71" s="52">
        <f>VLOOKUP($B71,Data!$A$8:$GA$500,157,FALSE)</f>
        <v>6.1476758535582064E-2</v>
      </c>
      <c r="AF71" s="52">
        <f>VLOOKUP($B71,Data!$A$8:$GA$500,158,FALSE)</f>
        <v>6.4767726161369193E-2</v>
      </c>
      <c r="AG71" s="52">
        <f>VLOOKUP($B71,Data!$A$8:$GA$500,159,FALSE)</f>
        <v>6.4050267820354348E-2</v>
      </c>
      <c r="AH71" s="52">
        <f>VLOOKUP($B71,Data!$A$8:$GA$500,160,FALSE)</f>
        <v>6.6266005782734408E-2</v>
      </c>
    </row>
    <row r="72" spans="1:34" x14ac:dyDescent="0.25">
      <c r="A72" s="1"/>
      <c r="B72" s="17" t="s">
        <v>141</v>
      </c>
      <c r="C72" s="42" t="s">
        <v>518</v>
      </c>
      <c r="D72" t="s">
        <v>505</v>
      </c>
      <c r="E72" s="45" t="s">
        <v>141</v>
      </c>
      <c r="F72" s="45" t="s">
        <v>28</v>
      </c>
      <c r="H72" s="23">
        <f>VLOOKUP($B72,Data!$A$8:$GA$500,134,FALSE)</f>
        <v>4.6876675603217156E-2</v>
      </c>
      <c r="I72" s="23">
        <f>VLOOKUP($B72,Data!$A$8:$GA$500,135,FALSE)</f>
        <v>4.7386968085106382E-2</v>
      </c>
      <c r="J72" s="23">
        <f>VLOOKUP($B72,Data!$A$8:$GA$500,136,FALSE)</f>
        <v>4.7968960863697709E-2</v>
      </c>
      <c r="K72" s="23">
        <f>VLOOKUP($B72,Data!$A$8:$GA$500,137,FALSE)</f>
        <v>4.9756258234519103E-2</v>
      </c>
      <c r="L72" s="23">
        <f>VLOOKUP($B72,Data!$A$8:$GA$500,138,FALSE)</f>
        <v>5.20703125E-2</v>
      </c>
      <c r="M72" s="23">
        <f>VLOOKUP($B72,Data!$A$8:$GA$500,139,FALSE)</f>
        <v>4.989521938441388E-2</v>
      </c>
      <c r="N72" s="23">
        <f>VLOOKUP($B72,Data!$A$8:$GA$500,140,FALSE)</f>
        <v>4.6184635248547448E-2</v>
      </c>
      <c r="O72" s="23">
        <f>VLOOKUP($B72,Data!$A$8:$GA$500,141,FALSE)</f>
        <v>4.1361563517915312E-2</v>
      </c>
      <c r="P72" s="23">
        <f>VLOOKUP($B72,Data!$A$8:$GA$500,142,FALSE)</f>
        <v>4.4377038486627531E-2</v>
      </c>
      <c r="Q72" s="23">
        <f>VLOOKUP($B72,Data!$A$8:$GA$500,143,FALSE)</f>
        <v>4.3891076115485567E-2</v>
      </c>
      <c r="R72" s="23">
        <f>VLOOKUP($B72,Data!$A$8:$GA$500,144,FALSE)</f>
        <v>4.7039517749497654E-2</v>
      </c>
      <c r="S72" s="23">
        <f>VLOOKUP($B72,Data!$A$8:$GA$500,145,FALSE)</f>
        <v>5.4949152542372884E-2</v>
      </c>
      <c r="T72" s="23">
        <f>VLOOKUP($B72,Data!$A$8:$GA$500,146,FALSE)</f>
        <v>7.3508650519031146E-2</v>
      </c>
      <c r="U72" s="23">
        <f>VLOOKUP($B72,Data!$A$8:$GA$500,147,FALSE)</f>
        <v>7.5768449559918752E-2</v>
      </c>
      <c r="V72" s="23">
        <f>VLOOKUP($B72,Data!$A$8:$GA$500,148,FALSE)</f>
        <v>7.7361673414304999E-2</v>
      </c>
      <c r="W72" s="23">
        <f>VLOOKUP($B72,Data!$A$8:$GA$500,149,FALSE)</f>
        <v>7.307081403044341E-2</v>
      </c>
      <c r="X72" s="23">
        <f>VLOOKUP($B72,Data!$A$8:$GA$500,150,FALSE)</f>
        <v>7.3079922027290453E-2</v>
      </c>
      <c r="Y72" s="23">
        <f>VLOOKUP($B72,Data!$A$8:$GA$500,151,FALSE)</f>
        <v>6.9451871657754016E-2</v>
      </c>
      <c r="Z72" s="23">
        <f>VLOOKUP($B72,Data!$A$8:$GA$500,152,FALSE)</f>
        <v>6.6089532587228439E-2</v>
      </c>
      <c r="AA72" s="23">
        <f>VLOOKUP($B72,Data!$A$8:$GA$500,153,FALSE)</f>
        <v>6.3866666666666669E-2</v>
      </c>
      <c r="AB72" s="23">
        <f>VLOOKUP($B72,Data!$A$8:$GA$500,154,FALSE)</f>
        <v>6.9027134348113833E-2</v>
      </c>
      <c r="AC72" s="23">
        <f>VLOOKUP($B72,Data!$A$8:$GA$500,155,FALSE)</f>
        <v>6.7608409986859394E-2</v>
      </c>
      <c r="AD72" s="23">
        <f>VLOOKUP($B72,Data!$A$8:$GA$500,156,FALSE)</f>
        <v>7.2880215343203228E-2</v>
      </c>
      <c r="AE72" s="52">
        <f>VLOOKUP($B72,Data!$A$8:$GA$500,157,FALSE)</f>
        <v>6.8993150684931503E-2</v>
      </c>
      <c r="AF72" s="52">
        <f>VLOOKUP($B72,Data!$A$8:$GA$500,158,FALSE)</f>
        <v>7.1164522681110357E-2</v>
      </c>
      <c r="AG72" s="52">
        <f>VLOOKUP($B72,Data!$A$8:$GA$500,159,FALSE)</f>
        <v>6.6637466307277626E-2</v>
      </c>
      <c r="AH72" s="52">
        <f>VLOOKUP($B72,Data!$A$8:$GA$500,160,FALSE)</f>
        <v>6.5507733691997305E-2</v>
      </c>
    </row>
    <row r="73" spans="1:34" x14ac:dyDescent="0.25">
      <c r="A73" s="1"/>
      <c r="B73" s="17" t="s">
        <v>142</v>
      </c>
      <c r="C73" s="42" t="s">
        <v>516</v>
      </c>
      <c r="D73" t="s">
        <v>0</v>
      </c>
      <c r="E73" s="45" t="s">
        <v>142</v>
      </c>
      <c r="F73" s="45" t="s">
        <v>36</v>
      </c>
      <c r="G73" s="45" t="s">
        <v>509</v>
      </c>
      <c r="H73" s="23">
        <f>VLOOKUP($B73,Data!$A$8:$GA$500,134,FALSE)</f>
        <v>1.1861313868613138E-2</v>
      </c>
      <c r="I73" s="23">
        <f>VLOOKUP($B73,Data!$A$8:$GA$500,135,FALSE)</f>
        <v>1.0531914893617021E-2</v>
      </c>
      <c r="J73" s="23">
        <f>VLOOKUP($B73,Data!$A$8:$GA$500,136,FALSE)</f>
        <v>1.3111111111111112E-2</v>
      </c>
      <c r="K73" s="23">
        <f>VLOOKUP($B73,Data!$A$8:$GA$500,137,FALSE)</f>
        <v>1.3093525179856114E-2</v>
      </c>
      <c r="L73" s="23">
        <f>VLOOKUP($B73,Data!$A$8:$GA$500,138,FALSE)</f>
        <v>1.2253521126760564E-2</v>
      </c>
      <c r="M73" s="23">
        <f>VLOOKUP($B73,Data!$A$8:$GA$500,139,FALSE)</f>
        <v>1.062730627306273E-2</v>
      </c>
      <c r="N73" s="23">
        <f>VLOOKUP($B73,Data!$A$8:$GA$500,140,FALSE)</f>
        <v>1.1115241635687733E-2</v>
      </c>
      <c r="O73" s="23">
        <f>VLOOKUP($B73,Data!$A$8:$GA$500,141,FALSE)</f>
        <v>1.0073529411764705E-2</v>
      </c>
      <c r="P73" s="23">
        <f>VLOOKUP($B73,Data!$A$8:$GA$500,142,FALSE)</f>
        <v>1.1291512915129151E-2</v>
      </c>
      <c r="Q73" s="23">
        <f>VLOOKUP($B73,Data!$A$8:$GA$500,143,FALSE)</f>
        <v>1.0855018587360595E-2</v>
      </c>
      <c r="R73" s="23">
        <f>VLOOKUP($B73,Data!$A$8:$GA$500,144,FALSE)</f>
        <v>1.3800738007380074E-2</v>
      </c>
      <c r="S73" s="23">
        <f>VLOOKUP($B73,Data!$A$8:$GA$500,145,FALSE)</f>
        <v>1.743295019157088E-2</v>
      </c>
      <c r="T73" s="23">
        <f>VLOOKUP($B73,Data!$A$8:$GA$500,146,FALSE)</f>
        <v>2.7883817427385892E-2</v>
      </c>
      <c r="U73" s="23">
        <f>VLOOKUP($B73,Data!$A$8:$GA$500,147,FALSE)</f>
        <v>2.6178861788617887E-2</v>
      </c>
      <c r="V73" s="23">
        <f>VLOOKUP($B73,Data!$A$8:$GA$500,148,FALSE)</f>
        <v>2.8638297872340426E-2</v>
      </c>
      <c r="W73" s="23">
        <f>VLOOKUP($B73,Data!$A$8:$GA$500,149,FALSE)</f>
        <v>3.0127118644067797E-2</v>
      </c>
      <c r="X73" s="23">
        <f>VLOOKUP($B73,Data!$A$8:$GA$500,150,FALSE)</f>
        <v>2.895582329317269E-2</v>
      </c>
      <c r="Y73" s="23">
        <f>VLOOKUP($B73,Data!$A$8:$GA$500,151,FALSE)</f>
        <v>2.5429687499999999E-2</v>
      </c>
      <c r="Z73" s="23">
        <f>VLOOKUP($B73,Data!$A$8:$GA$500,152,FALSE)</f>
        <v>2.4469696969696971E-2</v>
      </c>
      <c r="AA73" s="23">
        <f>VLOOKUP($B73,Data!$A$8:$GA$500,153,FALSE)</f>
        <v>2.4365671641791046E-2</v>
      </c>
      <c r="AB73" s="23">
        <f>VLOOKUP($B73,Data!$A$8:$GA$500,154,FALSE)</f>
        <v>2.6804511278195487E-2</v>
      </c>
      <c r="AC73" s="23">
        <f>VLOOKUP($B73,Data!$A$8:$GA$500,155,FALSE)</f>
        <v>2.5358490566037735E-2</v>
      </c>
      <c r="AD73" s="23">
        <f>VLOOKUP($B73,Data!$A$8:$GA$500,156,FALSE)</f>
        <v>2.6766917293233081E-2</v>
      </c>
      <c r="AE73" s="52">
        <f>VLOOKUP($B73,Data!$A$8:$GA$500,157,FALSE)</f>
        <v>2.752851711026616E-2</v>
      </c>
      <c r="AF73" s="52">
        <f>VLOOKUP($B73,Data!$A$8:$GA$500,158,FALSE)</f>
        <v>2.9924528301886792E-2</v>
      </c>
      <c r="AG73" s="52">
        <f>VLOOKUP($B73,Data!$A$8:$GA$500,159,FALSE)</f>
        <v>2.6692015209125477E-2</v>
      </c>
      <c r="AH73" s="52">
        <f>VLOOKUP($B73,Data!$A$8:$GA$500,160,FALSE)</f>
        <v>2.7072243346007604E-2</v>
      </c>
    </row>
    <row r="74" spans="1:34" x14ac:dyDescent="0.25">
      <c r="A74" s="1"/>
      <c r="B74" s="17" t="s">
        <v>143</v>
      </c>
      <c r="C74" s="42" t="s">
        <v>517</v>
      </c>
      <c r="D74" t="s">
        <v>0</v>
      </c>
      <c r="E74" s="45" t="s">
        <v>143</v>
      </c>
      <c r="F74" s="45" t="s">
        <v>26</v>
      </c>
      <c r="H74" s="23">
        <f>VLOOKUP($B74,Data!$A$8:$GA$500,134,FALSE)</f>
        <v>1.8971119133574008E-2</v>
      </c>
      <c r="I74" s="23">
        <f>VLOOKUP($B74,Data!$A$8:$GA$500,135,FALSE)</f>
        <v>1.9567567567567567E-2</v>
      </c>
      <c r="J74" s="23">
        <f>VLOOKUP($B74,Data!$A$8:$GA$500,136,FALSE)</f>
        <v>1.9555555555555555E-2</v>
      </c>
      <c r="K74" s="23">
        <f>VLOOKUP($B74,Data!$A$8:$GA$500,137,FALSE)</f>
        <v>1.7851711026615969E-2</v>
      </c>
      <c r="L74" s="23">
        <f>VLOOKUP($B74,Data!$A$8:$GA$500,138,FALSE)</f>
        <v>1.9428571428571427E-2</v>
      </c>
      <c r="M74" s="23">
        <f>VLOOKUP($B74,Data!$A$8:$GA$500,139,FALSE)</f>
        <v>1.5658627087198517E-2</v>
      </c>
      <c r="N74" s="23">
        <f>VLOOKUP($B74,Data!$A$8:$GA$500,140,FALSE)</f>
        <v>1.4564007421150278E-2</v>
      </c>
      <c r="O74" s="23">
        <f>VLOOKUP($B74,Data!$A$8:$GA$500,141,FALSE)</f>
        <v>1.5183150183150184E-2</v>
      </c>
      <c r="P74" s="23">
        <f>VLOOKUP($B74,Data!$A$8:$GA$500,142,FALSE)</f>
        <v>1.8425925925925925E-2</v>
      </c>
      <c r="Q74" s="23">
        <f>VLOOKUP($B74,Data!$A$8:$GA$500,143,FALSE)</f>
        <v>1.72E-2</v>
      </c>
      <c r="R74" s="23">
        <f>VLOOKUP($B74,Data!$A$8:$GA$500,144,FALSE)</f>
        <v>2.4185185185185185E-2</v>
      </c>
      <c r="S74" s="23">
        <f>VLOOKUP($B74,Data!$A$8:$GA$500,145,FALSE)</f>
        <v>3.1381818181818184E-2</v>
      </c>
      <c r="T74" s="23">
        <f>VLOOKUP($B74,Data!$A$8:$GA$500,146,FALSE)</f>
        <v>4.4558558558558559E-2</v>
      </c>
      <c r="U74" s="23">
        <f>VLOOKUP($B74,Data!$A$8:$GA$500,147,FALSE)</f>
        <v>4.7027522935779817E-2</v>
      </c>
      <c r="V74" s="23">
        <f>VLOOKUP($B74,Data!$A$8:$GA$500,148,FALSE)</f>
        <v>4.8078358208955223E-2</v>
      </c>
      <c r="W74" s="23">
        <f>VLOOKUP($B74,Data!$A$8:$GA$500,149,FALSE)</f>
        <v>4.8590225563909774E-2</v>
      </c>
      <c r="X74" s="23">
        <f>VLOOKUP($B74,Data!$A$8:$GA$500,150,FALSE)</f>
        <v>5.198852772466539E-2</v>
      </c>
      <c r="Y74" s="23">
        <f>VLOOKUP($B74,Data!$A$8:$GA$500,151,FALSE)</f>
        <v>4.6607843137254905E-2</v>
      </c>
      <c r="Z74" s="23">
        <f>VLOOKUP($B74,Data!$A$8:$GA$500,152,FALSE)</f>
        <v>4.0942028985507244E-2</v>
      </c>
      <c r="AA74" s="23">
        <f>VLOOKUP($B74,Data!$A$8:$GA$500,153,FALSE)</f>
        <v>3.6735042735042737E-2</v>
      </c>
      <c r="AB74" s="23">
        <f>VLOOKUP($B74,Data!$A$8:$GA$500,154,FALSE)</f>
        <v>3.8550247116968701E-2</v>
      </c>
      <c r="AC74" s="23">
        <f>VLOOKUP($B74,Data!$A$8:$GA$500,155,FALSE)</f>
        <v>3.6044657097288678E-2</v>
      </c>
      <c r="AD74" s="23">
        <f>VLOOKUP($B74,Data!$A$8:$GA$500,156,FALSE)</f>
        <v>3.722495894909688E-2</v>
      </c>
      <c r="AE74" s="52">
        <f>VLOOKUP($B74,Data!$A$8:$GA$500,157,FALSE)</f>
        <v>3.5728813559322031E-2</v>
      </c>
      <c r="AF74" s="52">
        <f>VLOOKUP($B74,Data!$A$8:$GA$500,158,FALSE)</f>
        <v>3.9490131578947367E-2</v>
      </c>
      <c r="AG74" s="52">
        <f>VLOOKUP($B74,Data!$A$8:$GA$500,159,FALSE)</f>
        <v>3.6355932203389833E-2</v>
      </c>
      <c r="AH74" s="52">
        <f>VLOOKUP($B74,Data!$A$8:$GA$500,160,FALSE)</f>
        <v>3.4726027397260273E-2</v>
      </c>
    </row>
    <row r="75" spans="1:34" x14ac:dyDescent="0.25">
      <c r="A75" s="1"/>
      <c r="B75" s="17" t="s">
        <v>144</v>
      </c>
      <c r="C75" s="42" t="s">
        <v>518</v>
      </c>
      <c r="D75" t="s">
        <v>505</v>
      </c>
      <c r="E75" s="45" t="s">
        <v>144</v>
      </c>
      <c r="F75" s="45" t="s">
        <v>26</v>
      </c>
      <c r="H75" s="23">
        <f>VLOOKUP($B75,Data!$A$8:$GA$500,134,FALSE)</f>
        <v>3.6843623773802653E-2</v>
      </c>
      <c r="I75" s="23">
        <f>VLOOKUP($B75,Data!$A$8:$GA$500,135,FALSE)</f>
        <v>3.6046783625730994E-2</v>
      </c>
      <c r="J75" s="23">
        <f>VLOOKUP($B75,Data!$A$8:$GA$500,136,FALSE)</f>
        <v>3.6313993174061435E-2</v>
      </c>
      <c r="K75" s="23">
        <f>VLOOKUP($B75,Data!$A$8:$GA$500,137,FALSE)</f>
        <v>3.4610951008645537E-2</v>
      </c>
      <c r="L75" s="23">
        <f>VLOOKUP($B75,Data!$A$8:$GA$500,138,FALSE)</f>
        <v>3.3841251448435687E-2</v>
      </c>
      <c r="M75" s="23">
        <f>VLOOKUP($B75,Data!$A$8:$GA$500,139,FALSE)</f>
        <v>2.9803370786516854E-2</v>
      </c>
      <c r="N75" s="23">
        <f>VLOOKUP($B75,Data!$A$8:$GA$500,140,FALSE)</f>
        <v>3.0153583617747441E-2</v>
      </c>
      <c r="O75" s="23">
        <f>VLOOKUP($B75,Data!$A$8:$GA$500,141,FALSE)</f>
        <v>2.7811085972850678E-2</v>
      </c>
      <c r="P75" s="23">
        <f>VLOOKUP($B75,Data!$A$8:$GA$500,142,FALSE)</f>
        <v>2.8356468628539699E-2</v>
      </c>
      <c r="Q75" s="23">
        <f>VLOOKUP($B75,Data!$A$8:$GA$500,143,FALSE)</f>
        <v>2.8303670745272524E-2</v>
      </c>
      <c r="R75" s="23">
        <f>VLOOKUP($B75,Data!$A$8:$GA$500,144,FALSE)</f>
        <v>3.1796033994334276E-2</v>
      </c>
      <c r="S75" s="23">
        <f>VLOOKUP($B75,Data!$A$8:$GA$500,145,FALSE)</f>
        <v>3.6035934868051657E-2</v>
      </c>
      <c r="T75" s="23">
        <f>VLOOKUP($B75,Data!$A$8:$GA$500,146,FALSE)</f>
        <v>4.9016486640136442E-2</v>
      </c>
      <c r="U75" s="23">
        <f>VLOOKUP($B75,Data!$A$8:$GA$500,147,FALSE)</f>
        <v>5.1112365894974587E-2</v>
      </c>
      <c r="V75" s="23">
        <f>VLOOKUP($B75,Data!$A$8:$GA$500,148,FALSE)</f>
        <v>5.3467032967032965E-2</v>
      </c>
      <c r="W75" s="23">
        <f>VLOOKUP($B75,Data!$A$8:$GA$500,149,FALSE)</f>
        <v>5.1061850027367267E-2</v>
      </c>
      <c r="X75" s="23">
        <f>VLOOKUP($B75,Data!$A$8:$GA$500,150,FALSE)</f>
        <v>5.3126031920748489E-2</v>
      </c>
      <c r="Y75" s="23">
        <f>VLOOKUP($B75,Data!$A$8:$GA$500,151,FALSE)</f>
        <v>5.1582774049217003E-2</v>
      </c>
      <c r="Z75" s="23">
        <f>VLOOKUP($B75,Data!$A$8:$GA$500,152,FALSE)</f>
        <v>5.3299832495812396E-2</v>
      </c>
      <c r="AA75" s="23">
        <f>VLOOKUP($B75,Data!$A$8:$GA$500,153,FALSE)</f>
        <v>5.2330911123532699E-2</v>
      </c>
      <c r="AB75" s="23">
        <f>VLOOKUP($B75,Data!$A$8:$GA$500,154,FALSE)</f>
        <v>5.4676700111482721E-2</v>
      </c>
      <c r="AC75" s="23">
        <f>VLOOKUP($B75,Data!$A$8:$GA$500,155,FALSE)</f>
        <v>5.6793416572077184E-2</v>
      </c>
      <c r="AD75" s="23">
        <f>VLOOKUP($B75,Data!$A$8:$GA$500,156,FALSE)</f>
        <v>6.373690337601863E-2</v>
      </c>
      <c r="AE75" s="52">
        <f>VLOOKUP($B75,Data!$A$8:$GA$500,157,FALSE)</f>
        <v>6.2592592592592589E-2</v>
      </c>
      <c r="AF75" s="52">
        <f>VLOOKUP($B75,Data!$A$8:$GA$500,158,FALSE)</f>
        <v>6.20158550396376E-2</v>
      </c>
      <c r="AG75" s="52">
        <f>VLOOKUP($B75,Data!$A$8:$GA$500,159,FALSE)</f>
        <v>5.9372918978912323E-2</v>
      </c>
      <c r="AH75" s="52">
        <f>VLOOKUP($B75,Data!$A$8:$GA$500,160,FALSE)</f>
        <v>5.5967213114754097E-2</v>
      </c>
    </row>
    <row r="76" spans="1:34" x14ac:dyDescent="0.25">
      <c r="A76" s="1"/>
      <c r="B76" s="17" t="s">
        <v>13</v>
      </c>
      <c r="C76" s="42" t="s">
        <v>516</v>
      </c>
      <c r="D76" t="s">
        <v>505</v>
      </c>
      <c r="E76" s="17" t="s">
        <v>13</v>
      </c>
      <c r="F76" s="45"/>
      <c r="H76" s="23">
        <f>VLOOKUP($B76,Data!$A$8:$GA$500,134,FALSE)</f>
        <v>2.5959386655615417E-2</v>
      </c>
      <c r="I76" s="23">
        <f>VLOOKUP($B76,Data!$A$8:$GA$500,135,FALSE)</f>
        <v>2.3949017969076471E-2</v>
      </c>
      <c r="J76" s="23">
        <f>VLOOKUP($B76,Data!$A$8:$GA$500,136,FALSE)</f>
        <v>2.3598484848484848E-2</v>
      </c>
      <c r="K76" s="23">
        <f>VLOOKUP($B76,Data!$A$8:$GA$500,137,FALSE)</f>
        <v>2.2557363370880268E-2</v>
      </c>
      <c r="L76" s="23">
        <f>VLOOKUP($B76,Data!$A$8:$GA$500,138,FALSE)</f>
        <v>2.3633333333333333E-2</v>
      </c>
      <c r="M76" s="23">
        <f>VLOOKUP($B76,Data!$A$8:$GA$500,139,FALSE)</f>
        <v>1.9821576763485477E-2</v>
      </c>
      <c r="N76" s="23">
        <f>VLOOKUP($B76,Data!$A$8:$GA$500,140,FALSE)</f>
        <v>1.957190357439734E-2</v>
      </c>
      <c r="O76" s="23">
        <f>VLOOKUP($B76,Data!$A$8:$GA$500,141,FALSE)</f>
        <v>1.9200167504187605E-2</v>
      </c>
      <c r="P76" s="23">
        <f>VLOOKUP($B76,Data!$A$8:$GA$500,142,FALSE)</f>
        <v>2.0685950413223141E-2</v>
      </c>
      <c r="Q76" s="23">
        <f>VLOOKUP($B76,Data!$A$8:$GA$500,143,FALSE)</f>
        <v>1.9550837076357696E-2</v>
      </c>
      <c r="R76" s="23">
        <f>VLOOKUP($B76,Data!$A$8:$GA$500,144,FALSE)</f>
        <v>2.1452922077922078E-2</v>
      </c>
      <c r="S76" s="23">
        <f>VLOOKUP($B76,Data!$A$8:$GA$500,145,FALSE)</f>
        <v>2.6453488372093024E-2</v>
      </c>
      <c r="T76" s="23">
        <f>VLOOKUP($B76,Data!$A$8:$GA$500,146,FALSE)</f>
        <v>3.3853779429987609E-2</v>
      </c>
      <c r="U76" s="23">
        <f>VLOOKUP($B76,Data!$A$8:$GA$500,147,FALSE)</f>
        <v>3.235342691990091E-2</v>
      </c>
      <c r="V76" s="23">
        <f>VLOOKUP($B76,Data!$A$8:$GA$500,148,FALSE)</f>
        <v>3.3283705541770056E-2</v>
      </c>
      <c r="W76" s="23">
        <f>VLOOKUP($B76,Data!$A$8:$GA$500,149,FALSE)</f>
        <v>3.2953517071164132E-2</v>
      </c>
      <c r="X76" s="23">
        <f>VLOOKUP($B76,Data!$A$8:$GA$500,150,FALSE)</f>
        <v>3.5085097550850979E-2</v>
      </c>
      <c r="Y76" s="23">
        <f>VLOOKUP($B76,Data!$A$8:$GA$500,151,FALSE)</f>
        <v>3.1855279764408918E-2</v>
      </c>
      <c r="Z76" s="23">
        <f>VLOOKUP($B76,Data!$A$8:$GA$500,152,FALSE)</f>
        <v>3.2100591715976332E-2</v>
      </c>
      <c r="AA76" s="23">
        <f>VLOOKUP($B76,Data!$A$8:$GA$500,153,FALSE)</f>
        <v>3.1592700124429697E-2</v>
      </c>
      <c r="AB76" s="23">
        <f>VLOOKUP($B76,Data!$A$8:$GA$500,154,FALSE)</f>
        <v>3.6921775898520082E-2</v>
      </c>
      <c r="AC76" s="23">
        <f>VLOOKUP($B76,Data!$A$8:$GA$500,155,FALSE)</f>
        <v>3.3848697809011986E-2</v>
      </c>
      <c r="AD76" s="23">
        <f>VLOOKUP($B76,Data!$A$8:$GA$500,156,FALSE)</f>
        <v>3.6726289517470881E-2</v>
      </c>
      <c r="AE76" s="52">
        <f>VLOOKUP($B76,Data!$A$8:$GA$500,157,FALSE)</f>
        <v>3.7133838383838387E-2</v>
      </c>
      <c r="AF76" s="52">
        <f>VLOOKUP($B76,Data!$A$8:$GA$500,158,FALSE)</f>
        <v>4.0632016632016633E-2</v>
      </c>
      <c r="AG76" s="52">
        <f>VLOOKUP($B76,Data!$A$8:$GA$500,159,FALSE)</f>
        <v>3.6291856138900375E-2</v>
      </c>
      <c r="AH76" s="52">
        <f>VLOOKUP($B76,Data!$A$8:$GA$500,160,FALSE)</f>
        <v>3.6096145876502277E-2</v>
      </c>
    </row>
    <row r="77" spans="1:34" x14ac:dyDescent="0.25">
      <c r="A77" s="1"/>
      <c r="B77" s="17" t="s">
        <v>145</v>
      </c>
      <c r="C77" s="42" t="s">
        <v>518</v>
      </c>
      <c r="D77" t="s">
        <v>0</v>
      </c>
      <c r="E77" s="45" t="s">
        <v>145</v>
      </c>
      <c r="F77" s="45" t="s">
        <v>17</v>
      </c>
      <c r="H77" s="23">
        <f>VLOOKUP($B77,Data!$A$8:$GA$500,134,FALSE)</f>
        <v>2.2799461641991925E-2</v>
      </c>
      <c r="I77" s="23">
        <f>VLOOKUP($B77,Data!$A$8:$GA$500,135,FALSE)</f>
        <v>2.2722371967654986E-2</v>
      </c>
      <c r="J77" s="23">
        <f>VLOOKUP($B77,Data!$A$8:$GA$500,136,FALSE)</f>
        <v>2.1957671957671957E-2</v>
      </c>
      <c r="K77" s="23">
        <f>VLOOKUP($B77,Data!$A$8:$GA$500,137,FALSE)</f>
        <v>2.0692934782608696E-2</v>
      </c>
      <c r="L77" s="23">
        <f>VLOOKUP($B77,Data!$A$8:$GA$500,138,FALSE)</f>
        <v>2.2319444444444444E-2</v>
      </c>
      <c r="M77" s="23">
        <f>VLOOKUP($B77,Data!$A$8:$GA$500,139,FALSE)</f>
        <v>1.9666666666666666E-2</v>
      </c>
      <c r="N77" s="23">
        <f>VLOOKUP($B77,Data!$A$8:$GA$500,140,FALSE)</f>
        <v>1.7652050919377653E-2</v>
      </c>
      <c r="O77" s="23">
        <f>VLOOKUP($B77,Data!$A$8:$GA$500,141,FALSE)</f>
        <v>1.5180555555555555E-2</v>
      </c>
      <c r="P77" s="23">
        <f>VLOOKUP($B77,Data!$A$8:$GA$500,142,FALSE)</f>
        <v>1.7407407407407406E-2</v>
      </c>
      <c r="Q77" s="23">
        <f>VLOOKUP($B77,Data!$A$8:$GA$500,143,FALSE)</f>
        <v>1.7280108254397835E-2</v>
      </c>
      <c r="R77" s="23">
        <f>VLOOKUP($B77,Data!$A$8:$GA$500,144,FALSE)</f>
        <v>2.0596205962059622E-2</v>
      </c>
      <c r="S77" s="23">
        <f>VLOOKUP($B77,Data!$A$8:$GA$500,145,FALSE)</f>
        <v>2.3954116059379218E-2</v>
      </c>
      <c r="T77" s="23">
        <f>VLOOKUP($B77,Data!$A$8:$GA$500,146,FALSE)</f>
        <v>3.6282225237449117E-2</v>
      </c>
      <c r="U77" s="23">
        <f>VLOOKUP($B77,Data!$A$8:$GA$500,147,FALSE)</f>
        <v>3.9597780859916783E-2</v>
      </c>
      <c r="V77" s="23">
        <f>VLOOKUP($B77,Data!$A$8:$GA$500,148,FALSE)</f>
        <v>4.02E-2</v>
      </c>
      <c r="W77" s="23">
        <f>VLOOKUP($B77,Data!$A$8:$GA$500,149,FALSE)</f>
        <v>3.7200577200577199E-2</v>
      </c>
      <c r="X77" s="23">
        <f>VLOOKUP($B77,Data!$A$8:$GA$500,150,FALSE)</f>
        <v>3.9956011730205278E-2</v>
      </c>
      <c r="Y77" s="23">
        <f>VLOOKUP($B77,Data!$A$8:$GA$500,151,FALSE)</f>
        <v>3.4417613636363635E-2</v>
      </c>
      <c r="Z77" s="23">
        <f>VLOOKUP($B77,Data!$A$8:$GA$500,152,FALSE)</f>
        <v>3.2378917378917377E-2</v>
      </c>
      <c r="AA77" s="23">
        <f>VLOOKUP($B77,Data!$A$8:$GA$500,153,FALSE)</f>
        <v>2.9263888888888888E-2</v>
      </c>
      <c r="AB77" s="23">
        <f>VLOOKUP($B77,Data!$A$8:$GA$500,154,FALSE)</f>
        <v>3.3315068493150683E-2</v>
      </c>
      <c r="AC77" s="23">
        <f>VLOOKUP($B77,Data!$A$8:$GA$500,155,FALSE)</f>
        <v>3.3027777777777781E-2</v>
      </c>
      <c r="AD77" s="23">
        <f>VLOOKUP($B77,Data!$A$8:$GA$500,156,FALSE)</f>
        <v>3.455295735900963E-2</v>
      </c>
      <c r="AE77" s="52">
        <f>VLOOKUP($B77,Data!$A$8:$GA$500,157,FALSE)</f>
        <v>3.1376021798365121E-2</v>
      </c>
      <c r="AF77" s="52">
        <f>VLOOKUP($B77,Data!$A$8:$GA$500,158,FALSE)</f>
        <v>3.3401084010840111E-2</v>
      </c>
      <c r="AG77" s="52">
        <f>VLOOKUP($B77,Data!$A$8:$GA$500,159,FALSE)</f>
        <v>3.0372413793103448E-2</v>
      </c>
      <c r="AH77" s="52">
        <f>VLOOKUP($B77,Data!$A$8:$GA$500,160,FALSE)</f>
        <v>2.927792915531335E-2</v>
      </c>
    </row>
    <row r="78" spans="1:34" x14ac:dyDescent="0.25">
      <c r="A78" s="1"/>
      <c r="B78" s="17" t="s">
        <v>146</v>
      </c>
      <c r="C78" s="42" t="s">
        <v>516</v>
      </c>
      <c r="D78" t="s">
        <v>505</v>
      </c>
      <c r="E78" s="45" t="s">
        <v>146</v>
      </c>
      <c r="F78" s="45" t="s">
        <v>47</v>
      </c>
      <c r="H78" s="23">
        <f>VLOOKUP($B78,Data!$A$8:$GA$500,134,FALSE)</f>
        <v>4.1403887688984883E-2</v>
      </c>
      <c r="I78" s="23">
        <f>VLOOKUP($B78,Data!$A$8:$GA$500,135,FALSE)</f>
        <v>3.6730360934182589E-2</v>
      </c>
      <c r="J78" s="23">
        <f>VLOOKUP($B78,Data!$A$8:$GA$500,136,FALSE)</f>
        <v>3.5020920502092052E-2</v>
      </c>
      <c r="K78" s="23">
        <f>VLOOKUP($B78,Data!$A$8:$GA$500,137,FALSE)</f>
        <v>3.7775467775467773E-2</v>
      </c>
      <c r="L78" s="23">
        <f>VLOOKUP($B78,Data!$A$8:$GA$500,138,FALSE)</f>
        <v>3.9300411522633742E-2</v>
      </c>
      <c r="M78" s="23">
        <f>VLOOKUP($B78,Data!$A$8:$GA$500,139,FALSE)</f>
        <v>3.4979591836734693E-2</v>
      </c>
      <c r="N78" s="23">
        <f>VLOOKUP($B78,Data!$A$8:$GA$500,140,FALSE)</f>
        <v>3.6260330578512398E-2</v>
      </c>
      <c r="O78" s="23">
        <f>VLOOKUP($B78,Data!$A$8:$GA$500,141,FALSE)</f>
        <v>3.4927536231884056E-2</v>
      </c>
      <c r="P78" s="23">
        <f>VLOOKUP($B78,Data!$A$8:$GA$500,142,FALSE)</f>
        <v>3.8347457627118643E-2</v>
      </c>
      <c r="Q78" s="23">
        <f>VLOOKUP($B78,Data!$A$8:$GA$500,143,FALSE)</f>
        <v>3.6659619450317121E-2</v>
      </c>
      <c r="R78" s="23">
        <f>VLOOKUP($B78,Data!$A$8:$GA$500,144,FALSE)</f>
        <v>4.2794117647058823E-2</v>
      </c>
      <c r="S78" s="23">
        <f>VLOOKUP($B78,Data!$A$8:$GA$500,145,FALSE)</f>
        <v>5.3312499999999999E-2</v>
      </c>
      <c r="T78" s="23">
        <f>VLOOKUP($B78,Data!$A$8:$GA$500,146,FALSE)</f>
        <v>6.6430062630480166E-2</v>
      </c>
      <c r="U78" s="23">
        <f>VLOOKUP($B78,Data!$A$8:$GA$500,147,FALSE)</f>
        <v>6.5961945031712474E-2</v>
      </c>
      <c r="V78" s="23">
        <f>VLOOKUP($B78,Data!$A$8:$GA$500,148,FALSE)</f>
        <v>6.61344537815126E-2</v>
      </c>
      <c r="W78" s="23">
        <f>VLOOKUP($B78,Data!$A$8:$GA$500,149,FALSE)</f>
        <v>6.8450106157112528E-2</v>
      </c>
      <c r="X78" s="23">
        <f>VLOOKUP($B78,Data!$A$8:$GA$500,150,FALSE)</f>
        <v>6.8863157894736848E-2</v>
      </c>
      <c r="Y78" s="23">
        <f>VLOOKUP($B78,Data!$A$8:$GA$500,151,FALSE)</f>
        <v>6.1329113924050632E-2</v>
      </c>
      <c r="Z78" s="23">
        <f>VLOOKUP($B78,Data!$A$8:$GA$500,152,FALSE)</f>
        <v>5.9872881355932203E-2</v>
      </c>
      <c r="AA78" s="23">
        <f>VLOOKUP($B78,Data!$A$8:$GA$500,153,FALSE)</f>
        <v>6.1054852320675104E-2</v>
      </c>
      <c r="AB78" s="23">
        <f>VLOOKUP($B78,Data!$A$8:$GA$500,154,FALSE)</f>
        <v>6.7928870292887022E-2</v>
      </c>
      <c r="AC78" s="23">
        <f>VLOOKUP($B78,Data!$A$8:$GA$500,155,FALSE)</f>
        <v>6.9411764705882353E-2</v>
      </c>
      <c r="AD78" s="23">
        <f>VLOOKUP($B78,Data!$A$8:$GA$500,156,FALSE)</f>
        <v>7.3508403361344538E-2</v>
      </c>
      <c r="AE78" s="52">
        <f>VLOOKUP($B78,Data!$A$8:$GA$500,157,FALSE)</f>
        <v>7.4427966101694915E-2</v>
      </c>
      <c r="AF78" s="52">
        <f>VLOOKUP($B78,Data!$A$8:$GA$500,158,FALSE)</f>
        <v>7.9368421052631574E-2</v>
      </c>
      <c r="AG78" s="52">
        <f>VLOOKUP($B78,Data!$A$8:$GA$500,159,FALSE)</f>
        <v>7.5323590814196248E-2</v>
      </c>
      <c r="AH78" s="52">
        <f>VLOOKUP($B78,Data!$A$8:$GA$500,160,FALSE)</f>
        <v>7.45360824742268E-2</v>
      </c>
    </row>
    <row r="79" spans="1:34" x14ac:dyDescent="0.25">
      <c r="A79" s="1"/>
      <c r="B79" s="17" t="s">
        <v>147</v>
      </c>
      <c r="C79" s="42" t="s">
        <v>517</v>
      </c>
      <c r="D79" t="s">
        <v>0</v>
      </c>
      <c r="E79" s="45" t="s">
        <v>147</v>
      </c>
      <c r="F79" s="45" t="s">
        <v>35</v>
      </c>
      <c r="G79" s="45" t="str">
        <f>""</f>
        <v/>
      </c>
      <c r="H79" s="23">
        <f>VLOOKUP($B79,Data!$A$8:$GA$500,134,FALSE)</f>
        <v>2.5413043478260868E-2</v>
      </c>
      <c r="I79" s="23">
        <f>VLOOKUP($B79,Data!$A$8:$GA$500,135,FALSE)</f>
        <v>2.5243362831858407E-2</v>
      </c>
      <c r="J79" s="23">
        <f>VLOOKUP($B79,Data!$A$8:$GA$500,136,FALSE)</f>
        <v>2.2822757111597373E-2</v>
      </c>
      <c r="K79" s="23">
        <f>VLOOKUP($B79,Data!$A$8:$GA$500,137,FALSE)</f>
        <v>2.0762711864406778E-2</v>
      </c>
      <c r="L79" s="23">
        <f>VLOOKUP($B79,Data!$A$8:$GA$500,138,FALSE)</f>
        <v>2.0817610062893083E-2</v>
      </c>
      <c r="M79" s="23">
        <f>VLOOKUP($B79,Data!$A$8:$GA$500,139,FALSE)</f>
        <v>1.8036072144288578E-2</v>
      </c>
      <c r="N79" s="23">
        <f>VLOOKUP($B79,Data!$A$8:$GA$500,140,FALSE)</f>
        <v>1.8612836438923395E-2</v>
      </c>
      <c r="O79" s="23">
        <f>VLOOKUP($B79,Data!$A$8:$GA$500,141,FALSE)</f>
        <v>1.7175732217573222E-2</v>
      </c>
      <c r="P79" s="23">
        <f>VLOOKUP($B79,Data!$A$8:$GA$500,142,FALSE)</f>
        <v>1.9029345372460496E-2</v>
      </c>
      <c r="Q79" s="23">
        <f>VLOOKUP($B79,Data!$A$8:$GA$500,143,FALSE)</f>
        <v>1.8816964285714284E-2</v>
      </c>
      <c r="R79" s="23">
        <f>VLOOKUP($B79,Data!$A$8:$GA$500,144,FALSE)</f>
        <v>2.2345132743362833E-2</v>
      </c>
      <c r="S79" s="23">
        <f>VLOOKUP($B79,Data!$A$8:$GA$500,145,FALSE)</f>
        <v>2.6637554585152837E-2</v>
      </c>
      <c r="T79" s="23">
        <f>VLOOKUP($B79,Data!$A$8:$GA$500,146,FALSE)</f>
        <v>3.8032128514056227E-2</v>
      </c>
      <c r="U79" s="23">
        <f>VLOOKUP($B79,Data!$A$8:$GA$500,147,FALSE)</f>
        <v>4.0244897959183672E-2</v>
      </c>
      <c r="V79" s="23">
        <f>VLOOKUP($B79,Data!$A$8:$GA$500,148,FALSE)</f>
        <v>4.3244897959183674E-2</v>
      </c>
      <c r="W79" s="23">
        <f>VLOOKUP($B79,Data!$A$8:$GA$500,149,FALSE)</f>
        <v>3.9897750511247443E-2</v>
      </c>
      <c r="X79" s="23">
        <f>VLOOKUP($B79,Data!$A$8:$GA$500,150,FALSE)</f>
        <v>4.2712871287128716E-2</v>
      </c>
      <c r="Y79" s="23">
        <f>VLOOKUP($B79,Data!$A$8:$GA$500,151,FALSE)</f>
        <v>3.7524752475247523E-2</v>
      </c>
      <c r="Z79" s="23">
        <f>VLOOKUP($B79,Data!$A$8:$GA$500,152,FALSE)</f>
        <v>3.6943319838056682E-2</v>
      </c>
      <c r="AA79" s="23">
        <f>VLOOKUP($B79,Data!$A$8:$GA$500,153,FALSE)</f>
        <v>3.3968871595330741E-2</v>
      </c>
      <c r="AB79" s="23">
        <f>VLOOKUP($B79,Data!$A$8:$GA$500,154,FALSE)</f>
        <v>4.0430327868852457E-2</v>
      </c>
      <c r="AC79" s="23">
        <f>VLOOKUP($B79,Data!$A$8:$GA$500,155,FALSE)</f>
        <v>3.8228346456692916E-2</v>
      </c>
      <c r="AD79" s="23">
        <f>VLOOKUP($B79,Data!$A$8:$GA$500,156,FALSE)</f>
        <v>3.8158914728682172E-2</v>
      </c>
      <c r="AE79" s="52">
        <f>VLOOKUP($B79,Data!$A$8:$GA$500,157,FALSE)</f>
        <v>3.6235521235521234E-2</v>
      </c>
      <c r="AF79" s="52">
        <f>VLOOKUP($B79,Data!$A$8:$GA$500,158,FALSE)</f>
        <v>3.9457364341085273E-2</v>
      </c>
      <c r="AG79" s="52">
        <f>VLOOKUP($B79,Data!$A$8:$GA$500,159,FALSE)</f>
        <v>3.5419847328244276E-2</v>
      </c>
      <c r="AH79" s="52">
        <f>VLOOKUP($B79,Data!$A$8:$GA$500,160,FALSE)</f>
        <v>3.2500000000000001E-2</v>
      </c>
    </row>
    <row r="80" spans="1:34" x14ac:dyDescent="0.25">
      <c r="A80" s="1"/>
      <c r="B80" s="17" t="s">
        <v>148</v>
      </c>
      <c r="C80" s="42" t="s">
        <v>517</v>
      </c>
      <c r="D80" t="s">
        <v>0</v>
      </c>
      <c r="E80" s="45" t="s">
        <v>148</v>
      </c>
      <c r="F80" s="45" t="s">
        <v>45</v>
      </c>
      <c r="G80" s="45" t="s">
        <v>15</v>
      </c>
      <c r="H80" s="23">
        <f>VLOOKUP($B80,Data!$A$8:$GA$500,134,FALSE)</f>
        <v>1.6641975308641976E-2</v>
      </c>
      <c r="I80" s="23">
        <f>VLOOKUP($B80,Data!$A$8:$GA$500,135,FALSE)</f>
        <v>1.522167487684729E-2</v>
      </c>
      <c r="J80" s="23">
        <f>VLOOKUP($B80,Data!$A$8:$GA$500,136,FALSE)</f>
        <v>1.4651741293532338E-2</v>
      </c>
      <c r="K80" s="23">
        <f>VLOOKUP($B80,Data!$A$8:$GA$500,137,FALSE)</f>
        <v>1.5621890547263682E-2</v>
      </c>
      <c r="L80" s="23">
        <f>VLOOKUP($B80,Data!$A$8:$GA$500,138,FALSE)</f>
        <v>1.7248157248157248E-2</v>
      </c>
      <c r="M80" s="23">
        <f>VLOOKUP($B80,Data!$A$8:$GA$500,139,FALSE)</f>
        <v>1.5407407407407408E-2</v>
      </c>
      <c r="N80" s="23">
        <f>VLOOKUP($B80,Data!$A$8:$GA$500,140,FALSE)</f>
        <v>1.5597014925373135E-2</v>
      </c>
      <c r="O80" s="23">
        <f>VLOOKUP($B80,Data!$A$8:$GA$500,141,FALSE)</f>
        <v>1.2417302798982188E-2</v>
      </c>
      <c r="P80" s="23">
        <f>VLOOKUP($B80,Data!$A$8:$GA$500,142,FALSE)</f>
        <v>1.5736040609137057E-2</v>
      </c>
      <c r="Q80" s="23">
        <f>VLOOKUP($B80,Data!$A$8:$GA$500,143,FALSE)</f>
        <v>1.5407407407407408E-2</v>
      </c>
      <c r="R80" s="23">
        <f>VLOOKUP($B80,Data!$A$8:$GA$500,144,FALSE)</f>
        <v>1.611904761904762E-2</v>
      </c>
      <c r="S80" s="23">
        <f>VLOOKUP($B80,Data!$A$8:$GA$500,145,FALSE)</f>
        <v>2.0772946859903382E-2</v>
      </c>
      <c r="T80" s="23">
        <f>VLOOKUP($B80,Data!$A$8:$GA$500,146,FALSE)</f>
        <v>3.4447058823529414E-2</v>
      </c>
      <c r="U80" s="23">
        <f>VLOOKUP($B80,Data!$A$8:$GA$500,147,FALSE)</f>
        <v>3.7875894988066823E-2</v>
      </c>
      <c r="V80" s="23">
        <f>VLOOKUP($B80,Data!$A$8:$GA$500,148,FALSE)</f>
        <v>3.7658536585365852E-2</v>
      </c>
      <c r="W80" s="23">
        <f>VLOOKUP($B80,Data!$A$8:$GA$500,149,FALSE)</f>
        <v>3.2248803827751193E-2</v>
      </c>
      <c r="X80" s="23">
        <f>VLOOKUP($B80,Data!$A$8:$GA$500,150,FALSE)</f>
        <v>3.4572127139364306E-2</v>
      </c>
      <c r="Y80" s="23">
        <f>VLOOKUP($B80,Data!$A$8:$GA$500,151,FALSE)</f>
        <v>2.8863636363636362E-2</v>
      </c>
      <c r="Z80" s="23">
        <f>VLOOKUP($B80,Data!$A$8:$GA$500,152,FALSE)</f>
        <v>2.9258312020460357E-2</v>
      </c>
      <c r="AA80" s="23">
        <f>VLOOKUP($B80,Data!$A$8:$GA$500,153,FALSE)</f>
        <v>2.5680628272251309E-2</v>
      </c>
      <c r="AB80" s="23">
        <f>VLOOKUP($B80,Data!$A$8:$GA$500,154,FALSE)</f>
        <v>2.9571045576407506E-2</v>
      </c>
      <c r="AC80" s="23">
        <f>VLOOKUP($B80,Data!$A$8:$GA$500,155,FALSE)</f>
        <v>2.8337801608579089E-2</v>
      </c>
      <c r="AD80" s="23">
        <f>VLOOKUP($B80,Data!$A$8:$GA$500,156,FALSE)</f>
        <v>0.03</v>
      </c>
      <c r="AE80" s="52">
        <f>VLOOKUP($B80,Data!$A$8:$GA$500,157,FALSE)</f>
        <v>2.8672086720867209E-2</v>
      </c>
      <c r="AF80" s="52">
        <f>VLOOKUP($B80,Data!$A$8:$GA$500,158,FALSE)</f>
        <v>3.5357142857142858E-2</v>
      </c>
      <c r="AG80" s="52">
        <f>VLOOKUP($B80,Data!$A$8:$GA$500,159,FALSE)</f>
        <v>3.376731301939058E-2</v>
      </c>
      <c r="AH80" s="52">
        <f>VLOOKUP($B80,Data!$A$8:$GA$500,160,FALSE)</f>
        <v>3.4527220630372495E-2</v>
      </c>
    </row>
    <row r="81" spans="1:34" x14ac:dyDescent="0.25">
      <c r="A81" s="1"/>
      <c r="B81" s="17" t="s">
        <v>150</v>
      </c>
      <c r="C81" s="42" t="s">
        <v>518</v>
      </c>
      <c r="D81" t="s">
        <v>505</v>
      </c>
      <c r="E81" s="45" t="s">
        <v>150</v>
      </c>
      <c r="F81" s="45" t="s">
        <v>506</v>
      </c>
      <c r="H81" s="23">
        <f>VLOOKUP($B81,Data!$A$8:$GA$500,134,FALSE)</f>
        <v>4.6202185792349727E-2</v>
      </c>
      <c r="I81" s="23">
        <f>VLOOKUP($B81,Data!$A$8:$GA$500,135,FALSE)</f>
        <v>4.4698469846984695E-2</v>
      </c>
      <c r="J81" s="23">
        <f>VLOOKUP($B81,Data!$A$8:$GA$500,136,FALSE)</f>
        <v>4.5105601469237831E-2</v>
      </c>
      <c r="K81" s="23">
        <f>VLOOKUP($B81,Data!$A$8:$GA$500,137,FALSE)</f>
        <v>4.0098039215686276E-2</v>
      </c>
      <c r="L81" s="23">
        <f>VLOOKUP($B81,Data!$A$8:$GA$500,138,FALSE)</f>
        <v>4.0307557117750442E-2</v>
      </c>
      <c r="M81" s="23">
        <f>VLOOKUP($B81,Data!$A$8:$GA$500,139,FALSE)</f>
        <v>3.6925734024179618E-2</v>
      </c>
      <c r="N81" s="23">
        <f>VLOOKUP($B81,Data!$A$8:$GA$500,140,FALSE)</f>
        <v>3.475298126064736E-2</v>
      </c>
      <c r="O81" s="23">
        <f>VLOOKUP($B81,Data!$A$8:$GA$500,141,FALSE)</f>
        <v>3.247635425623388E-2</v>
      </c>
      <c r="P81" s="23">
        <f>VLOOKUP($B81,Data!$A$8:$GA$500,142,FALSE)</f>
        <v>3.4434782608695653E-2</v>
      </c>
      <c r="Q81" s="23">
        <f>VLOOKUP($B81,Data!$A$8:$GA$500,143,FALSE)</f>
        <v>3.5533731853116993E-2</v>
      </c>
      <c r="R81" s="23">
        <f>VLOOKUP($B81,Data!$A$8:$GA$500,144,FALSE)</f>
        <v>3.94847972972973E-2</v>
      </c>
      <c r="S81" s="23">
        <f>VLOOKUP($B81,Data!$A$8:$GA$500,145,FALSE)</f>
        <v>4.5887300252312871E-2</v>
      </c>
      <c r="T81" s="23">
        <f>VLOOKUP($B81,Data!$A$8:$GA$500,146,FALSE)</f>
        <v>6.0951979780960404E-2</v>
      </c>
      <c r="U81" s="23">
        <f>VLOOKUP($B81,Data!$A$8:$GA$500,147,FALSE)</f>
        <v>6.1857740585774056E-2</v>
      </c>
      <c r="V81" s="23">
        <f>VLOOKUP($B81,Data!$A$8:$GA$500,148,FALSE)</f>
        <v>6.1724709784411275E-2</v>
      </c>
      <c r="W81" s="23">
        <f>VLOOKUP($B81,Data!$A$8:$GA$500,149,FALSE)</f>
        <v>6.1408681408681408E-2</v>
      </c>
      <c r="X81" s="23">
        <f>VLOOKUP($B81,Data!$A$8:$GA$500,150,FALSE)</f>
        <v>6.4337448559670787E-2</v>
      </c>
      <c r="Y81" s="23">
        <f>VLOOKUP($B81,Data!$A$8:$GA$500,151,FALSE)</f>
        <v>5.8154859967051067E-2</v>
      </c>
      <c r="Z81" s="23">
        <f>VLOOKUP($B81,Data!$A$8:$GA$500,152,FALSE)</f>
        <v>5.7970540098199672E-2</v>
      </c>
      <c r="AA81" s="23">
        <f>VLOOKUP($B81,Data!$A$8:$GA$500,153,FALSE)</f>
        <v>5.5746455379482904E-2</v>
      </c>
      <c r="AB81" s="23">
        <f>VLOOKUP($B81,Data!$A$8:$GA$500,154,FALSE)</f>
        <v>5.9777777777777777E-2</v>
      </c>
      <c r="AC81" s="23">
        <f>VLOOKUP($B81,Data!$A$8:$GA$500,155,FALSE)</f>
        <v>6.3025984911986591E-2</v>
      </c>
      <c r="AD81" s="23">
        <f>VLOOKUP($B81,Data!$A$8:$GA$500,156,FALSE)</f>
        <v>6.7197986577181207E-2</v>
      </c>
      <c r="AE81" s="52">
        <f>VLOOKUP($B81,Data!$A$8:$GA$500,157,FALSE)</f>
        <v>6.6001635322976288E-2</v>
      </c>
      <c r="AF81" s="52">
        <f>VLOOKUP($B81,Data!$A$8:$GA$500,158,FALSE)</f>
        <v>7.278140293637847E-2</v>
      </c>
      <c r="AG81" s="52">
        <f>VLOOKUP($B81,Data!$A$8:$GA$500,159,FALSE)</f>
        <v>6.7585089141004862E-2</v>
      </c>
      <c r="AH81" s="52">
        <f>VLOOKUP($B81,Data!$A$8:$GA$500,160,FALSE)</f>
        <v>6.6555555555555562E-2</v>
      </c>
    </row>
    <row r="82" spans="1:34" x14ac:dyDescent="0.25">
      <c r="A82" s="1"/>
      <c r="B82" s="17" t="s">
        <v>151</v>
      </c>
      <c r="C82" s="42" t="s">
        <v>517</v>
      </c>
      <c r="D82" t="s">
        <v>505</v>
      </c>
      <c r="E82" s="45" t="s">
        <v>151</v>
      </c>
      <c r="F82" s="45"/>
      <c r="G82" s="45"/>
      <c r="H82" s="23">
        <f>VLOOKUP($B82,Data!$A$8:$GA$500,134,FALSE)</f>
        <v>2.6778697001034125E-2</v>
      </c>
      <c r="I82" s="23">
        <f>VLOOKUP($B82,Data!$A$8:$GA$500,135,FALSE)</f>
        <v>2.4780134505949302E-2</v>
      </c>
      <c r="J82" s="23">
        <f>VLOOKUP($B82,Data!$A$8:$GA$500,136,FALSE)</f>
        <v>2.5310704960835508E-2</v>
      </c>
      <c r="K82" s="23">
        <f>VLOOKUP($B82,Data!$A$8:$GA$500,137,FALSE)</f>
        <v>2.4414627729544856E-2</v>
      </c>
      <c r="L82" s="23">
        <f>VLOOKUP($B82,Data!$A$8:$GA$500,138,FALSE)</f>
        <v>2.5974465867639396E-2</v>
      </c>
      <c r="M82" s="23">
        <f>VLOOKUP($B82,Data!$A$8:$GA$500,139,FALSE)</f>
        <v>2.2244736842105262E-2</v>
      </c>
      <c r="N82" s="23">
        <f>VLOOKUP($B82,Data!$A$8:$GA$500,140,FALSE)</f>
        <v>2.1030031612223395E-2</v>
      </c>
      <c r="O82" s="23">
        <f>VLOOKUP($B82,Data!$A$8:$GA$500,141,FALSE)</f>
        <v>2.0349274583557227E-2</v>
      </c>
      <c r="P82" s="23">
        <f>VLOOKUP($B82,Data!$A$8:$GA$500,142,FALSE)</f>
        <v>2.2088235294117648E-2</v>
      </c>
      <c r="Q82" s="23">
        <f>VLOOKUP($B82,Data!$A$8:$GA$500,143,FALSE)</f>
        <v>2.1235662148070909E-2</v>
      </c>
      <c r="R82" s="23">
        <f>VLOOKUP($B82,Data!$A$8:$GA$500,144,FALSE)</f>
        <v>2.5223341079266718E-2</v>
      </c>
      <c r="S82" s="23">
        <f>VLOOKUP($B82,Data!$A$8:$GA$500,145,FALSE)</f>
        <v>3.3141673141673142E-2</v>
      </c>
      <c r="T82" s="23">
        <f>VLOOKUP($B82,Data!$A$8:$GA$500,146,FALSE)</f>
        <v>4.4921371487496781E-2</v>
      </c>
      <c r="U82" s="23">
        <f>VLOOKUP($B82,Data!$A$8:$GA$500,147,FALSE)</f>
        <v>4.4451563300871348E-2</v>
      </c>
      <c r="V82" s="23">
        <f>VLOOKUP($B82,Data!$A$8:$GA$500,148,FALSE)</f>
        <v>4.4334523202447733E-2</v>
      </c>
      <c r="W82" s="23">
        <f>VLOOKUP($B82,Data!$A$8:$GA$500,149,FALSE)</f>
        <v>4.4057157438121969E-2</v>
      </c>
      <c r="X82" s="23">
        <f>VLOOKUP($B82,Data!$A$8:$GA$500,150,FALSE)</f>
        <v>4.596124031007752E-2</v>
      </c>
      <c r="Y82" s="23">
        <f>VLOOKUP($B82,Data!$A$8:$GA$500,151,FALSE)</f>
        <v>3.9792045749935015E-2</v>
      </c>
      <c r="Z82" s="23">
        <f>VLOOKUP($B82,Data!$A$8:$GA$500,152,FALSE)</f>
        <v>3.9820200951877313E-2</v>
      </c>
      <c r="AA82" s="23">
        <f>VLOOKUP($B82,Data!$A$8:$GA$500,153,FALSE)</f>
        <v>3.8713157894736845E-2</v>
      </c>
      <c r="AB82" s="23">
        <f>VLOOKUP($B82,Data!$A$8:$GA$500,154,FALSE)</f>
        <v>4.1909994767137623E-2</v>
      </c>
      <c r="AC82" s="23">
        <f>VLOOKUP($B82,Data!$A$8:$GA$500,155,FALSE)</f>
        <v>4.0453243032039593E-2</v>
      </c>
      <c r="AD82" s="23">
        <f>VLOOKUP($B82,Data!$A$8:$GA$500,156,FALSE)</f>
        <v>4.309586170770037E-2</v>
      </c>
      <c r="AE82" s="52">
        <f>VLOOKUP($B82,Data!$A$8:$GA$500,157,FALSE)</f>
        <v>4.1935399843709302E-2</v>
      </c>
      <c r="AF82" s="52">
        <f>VLOOKUP($B82,Data!$A$8:$GA$500,158,FALSE)</f>
        <v>4.583267561168114E-2</v>
      </c>
      <c r="AG82" s="52">
        <f>VLOOKUP($B82,Data!$A$8:$GA$500,159,FALSE)</f>
        <v>4.0954497907949791E-2</v>
      </c>
      <c r="AH82" s="52">
        <f>VLOOKUP($B82,Data!$A$8:$GA$500,160,FALSE)</f>
        <v>4.0294426919032594E-2</v>
      </c>
    </row>
    <row r="83" spans="1:34" x14ac:dyDescent="0.25">
      <c r="A83" s="1"/>
      <c r="B83" s="17" t="s">
        <v>152</v>
      </c>
      <c r="C83" s="42" t="s">
        <v>517</v>
      </c>
      <c r="D83" t="s">
        <v>0</v>
      </c>
      <c r="E83" s="45" t="s">
        <v>152</v>
      </c>
      <c r="F83" s="45" t="s">
        <v>506</v>
      </c>
      <c r="G83" s="45" t="str">
        <f>""</f>
        <v/>
      </c>
      <c r="H83" s="23">
        <f>VLOOKUP($B83,Data!$A$8:$GA$500,134,FALSE)</f>
        <v>1.2869080779944289E-2</v>
      </c>
      <c r="I83" s="23">
        <f>VLOOKUP($B83,Data!$A$8:$GA$500,135,FALSE)</f>
        <v>1.12E-2</v>
      </c>
      <c r="J83" s="23">
        <f>VLOOKUP($B83,Data!$A$8:$GA$500,136,FALSE)</f>
        <v>1.2259887005649717E-2</v>
      </c>
      <c r="K83" s="23">
        <f>VLOOKUP($B83,Data!$A$8:$GA$500,137,FALSE)</f>
        <v>1.3867069486404834E-2</v>
      </c>
      <c r="L83" s="23">
        <f>VLOOKUP($B83,Data!$A$8:$GA$500,138,FALSE)</f>
        <v>1.4388059701492538E-2</v>
      </c>
      <c r="M83" s="23">
        <f>VLOOKUP($B83,Data!$A$8:$GA$500,139,FALSE)</f>
        <v>1.1702786377708978E-2</v>
      </c>
      <c r="N83" s="23">
        <f>VLOOKUP($B83,Data!$A$8:$GA$500,140,FALSE)</f>
        <v>1.1967741935483871E-2</v>
      </c>
      <c r="O83" s="23">
        <f>VLOOKUP($B83,Data!$A$8:$GA$500,141,FALSE)</f>
        <v>1.1348684210526316E-2</v>
      </c>
      <c r="P83" s="23">
        <f>VLOOKUP($B83,Data!$A$8:$GA$500,142,FALSE)</f>
        <v>1.2149532710280374E-2</v>
      </c>
      <c r="Q83" s="23">
        <f>VLOOKUP($B83,Data!$A$8:$GA$500,143,FALSE)</f>
        <v>9.7005988023952088E-3</v>
      </c>
      <c r="R83" s="23">
        <f>VLOOKUP($B83,Data!$A$8:$GA$500,144,FALSE)</f>
        <v>1.311572700296736E-2</v>
      </c>
      <c r="S83" s="23">
        <f>VLOOKUP($B83,Data!$A$8:$GA$500,145,FALSE)</f>
        <v>1.7784256559766762E-2</v>
      </c>
      <c r="T83" s="23">
        <f>VLOOKUP($B83,Data!$A$8:$GA$500,146,FALSE)</f>
        <v>2.5076452599388378E-2</v>
      </c>
      <c r="U83" s="23">
        <f>VLOOKUP($B83,Data!$A$8:$GA$500,147,FALSE)</f>
        <v>2.4403669724770642E-2</v>
      </c>
      <c r="V83" s="23">
        <f>VLOOKUP($B83,Data!$A$8:$GA$500,148,FALSE)</f>
        <v>2.5820433436532508E-2</v>
      </c>
      <c r="W83" s="23">
        <f>VLOOKUP($B83,Data!$A$8:$GA$500,149,FALSE)</f>
        <v>2.617363344051447E-2</v>
      </c>
      <c r="X83" s="23">
        <f>VLOOKUP($B83,Data!$A$8:$GA$500,150,FALSE)</f>
        <v>2.4373088685015292E-2</v>
      </c>
      <c r="Y83" s="23">
        <f>VLOOKUP($B83,Data!$A$8:$GA$500,151,FALSE)</f>
        <v>2.0276923076923078E-2</v>
      </c>
      <c r="Z83" s="23">
        <f>VLOOKUP($B83,Data!$A$8:$GA$500,152,FALSE)</f>
        <v>2.2893081761006288E-2</v>
      </c>
      <c r="AA83" s="23">
        <f>VLOOKUP($B83,Data!$A$8:$GA$500,153,FALSE)</f>
        <v>2.2928994082840236E-2</v>
      </c>
      <c r="AB83" s="23">
        <f>VLOOKUP($B83,Data!$A$8:$GA$500,154,FALSE)</f>
        <v>2.4759036144578313E-2</v>
      </c>
      <c r="AC83" s="23">
        <f>VLOOKUP($B83,Data!$A$8:$GA$500,155,FALSE)</f>
        <v>1.9886685552407933E-2</v>
      </c>
      <c r="AD83" s="23">
        <f>VLOOKUP($B83,Data!$A$8:$GA$500,156,FALSE)</f>
        <v>2.2680115273775215E-2</v>
      </c>
      <c r="AE83" s="52">
        <f>VLOOKUP($B83,Data!$A$8:$GA$500,157,FALSE)</f>
        <v>2.2167630057803468E-2</v>
      </c>
      <c r="AF83" s="52">
        <f>VLOOKUP($B83,Data!$A$8:$GA$500,158,FALSE)</f>
        <v>2.4310850439882698E-2</v>
      </c>
      <c r="AG83" s="52">
        <f>VLOOKUP($B83,Data!$A$8:$GA$500,159,FALSE)</f>
        <v>2.0615384615384615E-2</v>
      </c>
      <c r="AH83" s="52">
        <f>VLOOKUP($B83,Data!$A$8:$GA$500,160,FALSE)</f>
        <v>2.3258785942492012E-2</v>
      </c>
    </row>
    <row r="84" spans="1:34" x14ac:dyDescent="0.25">
      <c r="A84" s="1"/>
      <c r="B84" s="17" t="s">
        <v>153</v>
      </c>
      <c r="C84" s="42" t="s">
        <v>516</v>
      </c>
      <c r="D84" t="s">
        <v>505</v>
      </c>
      <c r="E84" s="45" t="s">
        <v>153</v>
      </c>
      <c r="F84" s="45"/>
      <c r="G84" s="45"/>
      <c r="H84" s="23">
        <f>VLOOKUP($B84,Data!$A$8:$GA$500,134,FALSE)</f>
        <v>1.7869088811995386E-2</v>
      </c>
      <c r="I84" s="23">
        <f>VLOOKUP($B84,Data!$A$8:$GA$500,135,FALSE)</f>
        <v>1.6099857346647647E-2</v>
      </c>
      <c r="J84" s="23">
        <f>VLOOKUP($B84,Data!$A$8:$GA$500,136,FALSE)</f>
        <v>1.6008571428571428E-2</v>
      </c>
      <c r="K84" s="23">
        <f>VLOOKUP($B84,Data!$A$8:$GA$500,137,FALSE)</f>
        <v>1.730249928181557E-2</v>
      </c>
      <c r="L84" s="23">
        <f>VLOOKUP($B84,Data!$A$8:$GA$500,138,FALSE)</f>
        <v>1.7798688337610492E-2</v>
      </c>
      <c r="M84" s="23">
        <f>VLOOKUP($B84,Data!$A$8:$GA$500,139,FALSE)</f>
        <v>1.4146685472496473E-2</v>
      </c>
      <c r="N84" s="23">
        <f>VLOOKUP($B84,Data!$A$8:$GA$500,140,FALSE)</f>
        <v>1.3075846627483907E-2</v>
      </c>
      <c r="O84" s="23">
        <f>VLOOKUP($B84,Data!$A$8:$GA$500,141,FALSE)</f>
        <v>1.3635593220338983E-2</v>
      </c>
      <c r="P84" s="23">
        <f>VLOOKUP($B84,Data!$A$8:$GA$500,142,FALSE)</f>
        <v>1.3716789146410401E-2</v>
      </c>
      <c r="Q84" s="23">
        <f>VLOOKUP($B84,Data!$A$8:$GA$500,143,FALSE)</f>
        <v>1.2750700280112045E-2</v>
      </c>
      <c r="R84" s="23">
        <f>VLOOKUP($B84,Data!$A$8:$GA$500,144,FALSE)</f>
        <v>1.619647355163728E-2</v>
      </c>
      <c r="S84" s="23">
        <f>VLOOKUP($B84,Data!$A$8:$GA$500,145,FALSE)</f>
        <v>2.3784008883953361E-2</v>
      </c>
      <c r="T84" s="23">
        <f>VLOOKUP($B84,Data!$A$8:$GA$500,146,FALSE)</f>
        <v>3.1303395399780942E-2</v>
      </c>
      <c r="U84" s="23">
        <f>VLOOKUP($B84,Data!$A$8:$GA$500,147,FALSE)</f>
        <v>2.9074329925393754E-2</v>
      </c>
      <c r="V84" s="23">
        <f>VLOOKUP($B84,Data!$A$8:$GA$500,148,FALSE)</f>
        <v>2.7940687361419067E-2</v>
      </c>
      <c r="W84" s="23">
        <f>VLOOKUP($B84,Data!$A$8:$GA$500,149,FALSE)</f>
        <v>2.6986415303576379E-2</v>
      </c>
      <c r="X84" s="23">
        <f>VLOOKUP($B84,Data!$A$8:$GA$500,150,FALSE)</f>
        <v>2.9241223103057757E-2</v>
      </c>
      <c r="Y84" s="23">
        <f>VLOOKUP($B84,Data!$A$8:$GA$500,151,FALSE)</f>
        <v>2.344359626802375E-2</v>
      </c>
      <c r="Z84" s="23">
        <f>VLOOKUP($B84,Data!$A$8:$GA$500,152,FALSE)</f>
        <v>2.3149561775515973E-2</v>
      </c>
      <c r="AA84" s="23">
        <f>VLOOKUP($B84,Data!$A$8:$GA$500,153,FALSE)</f>
        <v>2.5452981651376147E-2</v>
      </c>
      <c r="AB84" s="23">
        <f>VLOOKUP($B84,Data!$A$8:$GA$500,154,FALSE)</f>
        <v>2.8651749856569132E-2</v>
      </c>
      <c r="AC84" s="23">
        <f>VLOOKUP($B84,Data!$A$8:$GA$500,155,FALSE)</f>
        <v>2.5884244372990355E-2</v>
      </c>
      <c r="AD84" s="23">
        <f>VLOOKUP($B84,Data!$A$8:$GA$500,156,FALSE)</f>
        <v>2.7762928529924461E-2</v>
      </c>
      <c r="AE84" s="52">
        <f>VLOOKUP($B84,Data!$A$8:$GA$500,157,FALSE)</f>
        <v>2.9318377911993099E-2</v>
      </c>
      <c r="AF84" s="52">
        <f>VLOOKUP($B84,Data!$A$8:$GA$500,158,FALSE)</f>
        <v>3.1284455811310029E-2</v>
      </c>
      <c r="AG84" s="52">
        <f>VLOOKUP($B84,Data!$A$8:$GA$500,159,FALSE)</f>
        <v>2.6369804919423239E-2</v>
      </c>
      <c r="AH84" s="52">
        <f>VLOOKUP($B84,Data!$A$8:$GA$500,160,FALSE)</f>
        <v>2.5633001422475106E-2</v>
      </c>
    </row>
    <row r="85" spans="1:34" x14ac:dyDescent="0.25">
      <c r="A85" s="1"/>
      <c r="B85" s="17" t="s">
        <v>154</v>
      </c>
      <c r="C85" s="42" t="s">
        <v>518</v>
      </c>
      <c r="D85" t="s">
        <v>505</v>
      </c>
      <c r="E85" s="45" t="s">
        <v>154</v>
      </c>
      <c r="F85" s="45" t="s">
        <v>43</v>
      </c>
      <c r="G85" s="45" t="str">
        <f>""</f>
        <v/>
      </c>
      <c r="H85" s="23">
        <f>VLOOKUP($B85,Data!$A$8:$GA$500,134,FALSE)</f>
        <v>4.763277693474962E-2</v>
      </c>
      <c r="I85" s="23">
        <f>VLOOKUP($B85,Data!$A$8:$GA$500,135,FALSE)</f>
        <v>4.1778273809523807E-2</v>
      </c>
      <c r="J85" s="23">
        <f>VLOOKUP($B85,Data!$A$8:$GA$500,136,FALSE)</f>
        <v>4.3350903614457828E-2</v>
      </c>
      <c r="K85" s="23">
        <f>VLOOKUP($B85,Data!$A$8:$GA$500,137,FALSE)</f>
        <v>4.0445619335347432E-2</v>
      </c>
      <c r="L85" s="23">
        <f>VLOOKUP($B85,Data!$A$8:$GA$500,138,FALSE)</f>
        <v>4.3196721311475408E-2</v>
      </c>
      <c r="M85" s="23">
        <f>VLOOKUP($B85,Data!$A$8:$GA$500,139,FALSE)</f>
        <v>3.9384498480243162E-2</v>
      </c>
      <c r="N85" s="23">
        <f>VLOOKUP($B85,Data!$A$8:$GA$500,140,FALSE)</f>
        <v>3.6108597285067871E-2</v>
      </c>
      <c r="O85" s="23">
        <f>VLOOKUP($B85,Data!$A$8:$GA$500,141,FALSE)</f>
        <v>3.3954678362573099E-2</v>
      </c>
      <c r="P85" s="23">
        <f>VLOOKUP($B85,Data!$A$8:$GA$500,142,FALSE)</f>
        <v>3.8407407407407404E-2</v>
      </c>
      <c r="Q85" s="23">
        <f>VLOOKUP($B85,Data!$A$8:$GA$500,143,FALSE)</f>
        <v>3.8082595870206487E-2</v>
      </c>
      <c r="R85" s="23">
        <f>VLOOKUP($B85,Data!$A$8:$GA$500,144,FALSE)</f>
        <v>4.3886048210372536E-2</v>
      </c>
      <c r="S85" s="23">
        <f>VLOOKUP($B85,Data!$A$8:$GA$500,145,FALSE)</f>
        <v>5.4305760709010338E-2</v>
      </c>
      <c r="T85" s="23">
        <f>VLOOKUP($B85,Data!$A$8:$GA$500,146,FALSE)</f>
        <v>7.2449888641425389E-2</v>
      </c>
      <c r="U85" s="23">
        <f>VLOOKUP($B85,Data!$A$8:$GA$500,147,FALSE)</f>
        <v>7.562962962962963E-2</v>
      </c>
      <c r="V85" s="23">
        <f>VLOOKUP($B85,Data!$A$8:$GA$500,148,FALSE)</f>
        <v>7.5464767616191905E-2</v>
      </c>
      <c r="W85" s="23">
        <f>VLOOKUP($B85,Data!$A$8:$GA$500,149,FALSE)</f>
        <v>7.7545731707317073E-2</v>
      </c>
      <c r="X85" s="23">
        <f>VLOOKUP($B85,Data!$A$8:$GA$500,150,FALSE)</f>
        <v>8.026099925428784E-2</v>
      </c>
      <c r="Y85" s="23">
        <f>VLOOKUP($B85,Data!$A$8:$GA$500,151,FALSE)</f>
        <v>7.1069277108433734E-2</v>
      </c>
      <c r="Z85" s="23">
        <f>VLOOKUP($B85,Data!$A$8:$GA$500,152,FALSE)</f>
        <v>6.626209977661951E-2</v>
      </c>
      <c r="AA85" s="23">
        <f>VLOOKUP($B85,Data!$A$8:$GA$500,153,FALSE)</f>
        <v>6.1444201312910285E-2</v>
      </c>
      <c r="AB85" s="23">
        <f>VLOOKUP($B85,Data!$A$8:$GA$500,154,FALSE)</f>
        <v>6.9661870503597123E-2</v>
      </c>
      <c r="AC85" s="23">
        <f>VLOOKUP($B85,Data!$A$8:$GA$500,155,FALSE)</f>
        <v>7.122998544395924E-2</v>
      </c>
      <c r="AD85" s="23">
        <f>VLOOKUP($B85,Data!$A$8:$GA$500,156,FALSE)</f>
        <v>7.5303703703703706E-2</v>
      </c>
      <c r="AE85" s="52">
        <f>VLOOKUP($B85,Data!$A$8:$GA$500,157,FALSE)</f>
        <v>7.3120356612184245E-2</v>
      </c>
      <c r="AF85" s="52">
        <f>VLOOKUP($B85,Data!$A$8:$GA$500,158,FALSE)</f>
        <v>8.5000000000000006E-2</v>
      </c>
      <c r="AG85" s="52">
        <f>VLOOKUP($B85,Data!$A$8:$GA$500,159,FALSE)</f>
        <v>8.0081180811808123E-2</v>
      </c>
      <c r="AH85" s="52">
        <f>VLOOKUP($B85,Data!$A$8:$GA$500,160,FALSE)</f>
        <v>7.5603759942154736E-2</v>
      </c>
    </row>
    <row r="86" spans="1:34" x14ac:dyDescent="0.25">
      <c r="A86" s="1"/>
      <c r="B86" s="17" t="s">
        <v>19</v>
      </c>
      <c r="C86" s="42" t="s">
        <v>516</v>
      </c>
      <c r="D86" t="s">
        <v>505</v>
      </c>
      <c r="E86" s="45" t="s">
        <v>19</v>
      </c>
      <c r="F86" s="45"/>
      <c r="G86" s="45"/>
      <c r="H86" s="23">
        <f>VLOOKUP($B86,Data!$A$8:$GA$500,134,FALSE)</f>
        <v>1.5423250564334086E-2</v>
      </c>
      <c r="I86" s="23">
        <f>VLOOKUP($B86,Data!$A$8:$GA$500,135,FALSE)</f>
        <v>1.3182326621923937E-2</v>
      </c>
      <c r="J86" s="23">
        <f>VLOOKUP($B86,Data!$A$8:$GA$500,136,FALSE)</f>
        <v>1.2599663110612015E-2</v>
      </c>
      <c r="K86" s="23">
        <f>VLOOKUP($B86,Data!$A$8:$GA$500,137,FALSE)</f>
        <v>1.3647450110864745E-2</v>
      </c>
      <c r="L86" s="23">
        <f>VLOOKUP($B86,Data!$A$8:$GA$500,138,FALSE)</f>
        <v>1.3573008849557523E-2</v>
      </c>
      <c r="M86" s="23">
        <f>VLOOKUP($B86,Data!$A$8:$GA$500,139,FALSE)</f>
        <v>9.382176052487699E-3</v>
      </c>
      <c r="N86" s="23">
        <f>VLOOKUP($B86,Data!$A$8:$GA$500,140,FALSE)</f>
        <v>9.3354943273906005E-3</v>
      </c>
      <c r="O86" s="23">
        <f>VLOOKUP($B86,Data!$A$8:$GA$500,141,FALSE)</f>
        <v>9.9946380697050943E-3</v>
      </c>
      <c r="P86" s="23">
        <f>VLOOKUP($B86,Data!$A$8:$GA$500,142,FALSE)</f>
        <v>1.0660888407367281E-2</v>
      </c>
      <c r="Q86" s="23">
        <f>VLOOKUP($B86,Data!$A$8:$GA$500,143,FALSE)</f>
        <v>9.4468546637744028E-3</v>
      </c>
      <c r="R86" s="23">
        <f>VLOOKUP($B86,Data!$A$8:$GA$500,144,FALSE)</f>
        <v>1.277992277992278E-2</v>
      </c>
      <c r="S86" s="23">
        <f>VLOOKUP($B86,Data!$A$8:$GA$500,145,FALSE)</f>
        <v>1.9004947773501923E-2</v>
      </c>
      <c r="T86" s="23">
        <f>VLOOKUP($B86,Data!$A$8:$GA$500,146,FALSE)</f>
        <v>2.7451949478308622E-2</v>
      </c>
      <c r="U86" s="23">
        <f>VLOOKUP($B86,Data!$A$8:$GA$500,147,FALSE)</f>
        <v>2.5365309537088678E-2</v>
      </c>
      <c r="V86" s="23">
        <f>VLOOKUP($B86,Data!$A$8:$GA$500,148,FALSE)</f>
        <v>2.512935883014623E-2</v>
      </c>
      <c r="W86" s="23">
        <f>VLOOKUP($B86,Data!$A$8:$GA$500,149,FALSE)</f>
        <v>2.8147935779816512E-2</v>
      </c>
      <c r="X86" s="23">
        <f>VLOOKUP($B86,Data!$A$8:$GA$500,150,FALSE)</f>
        <v>2.8900462962962965E-2</v>
      </c>
      <c r="Y86" s="23">
        <f>VLOOKUP($B86,Data!$A$8:$GA$500,151,FALSE)</f>
        <v>2.2221574344023325E-2</v>
      </c>
      <c r="Z86" s="23">
        <f>VLOOKUP($B86,Data!$A$8:$GA$500,152,FALSE)</f>
        <v>2.1619433198380566E-2</v>
      </c>
      <c r="AA86" s="23">
        <f>VLOOKUP($B86,Data!$A$8:$GA$500,153,FALSE)</f>
        <v>2.3937823834196893E-2</v>
      </c>
      <c r="AB86" s="23">
        <f>VLOOKUP($B86,Data!$A$8:$GA$500,154,FALSE)</f>
        <v>2.4224629418472064E-2</v>
      </c>
      <c r="AC86" s="23">
        <f>VLOOKUP($B86,Data!$A$8:$GA$500,155,FALSE)</f>
        <v>1.9842873176206508E-2</v>
      </c>
      <c r="AD86" s="23">
        <f>VLOOKUP($B86,Data!$A$8:$GA$500,156,FALSE)</f>
        <v>2.0959909655561829E-2</v>
      </c>
      <c r="AE86" s="52">
        <f>VLOOKUP($B86,Data!$A$8:$GA$500,157,FALSE)</f>
        <v>2.3905987688864018E-2</v>
      </c>
      <c r="AF86" s="52">
        <f>VLOOKUP($B86,Data!$A$8:$GA$500,158,FALSE)</f>
        <v>2.5191773207337408E-2</v>
      </c>
      <c r="AG86" s="52">
        <f>VLOOKUP($B86,Data!$A$8:$GA$500,159,FALSE)</f>
        <v>2.0409882088714207E-2</v>
      </c>
      <c r="AH86" s="52">
        <f>VLOOKUP($B86,Data!$A$8:$GA$500,160,FALSE)</f>
        <v>1.9371207942636515E-2</v>
      </c>
    </row>
    <row r="87" spans="1:34" x14ac:dyDescent="0.25">
      <c r="A87" s="1"/>
      <c r="B87" s="17" t="s">
        <v>155</v>
      </c>
      <c r="C87" s="42" t="s">
        <v>517</v>
      </c>
      <c r="D87" t="s">
        <v>0</v>
      </c>
      <c r="E87" s="45" t="s">
        <v>155</v>
      </c>
      <c r="F87" s="45" t="s">
        <v>35</v>
      </c>
      <c r="G87" s="45" t="str">
        <f>""</f>
        <v/>
      </c>
      <c r="H87" s="23">
        <f>VLOOKUP($B87,Data!$A$8:$GA$500,134,FALSE)</f>
        <v>3.9789915966386556E-2</v>
      </c>
      <c r="I87" s="23">
        <f>VLOOKUP($B87,Data!$A$8:$GA$500,135,FALSE)</f>
        <v>4.0084745762711864E-2</v>
      </c>
      <c r="J87" s="23">
        <f>VLOOKUP($B87,Data!$A$8:$GA$500,136,FALSE)</f>
        <v>3.5511982570806101E-2</v>
      </c>
      <c r="K87" s="23">
        <f>VLOOKUP($B87,Data!$A$8:$GA$500,137,FALSE)</f>
        <v>3.4946466809421844E-2</v>
      </c>
      <c r="L87" s="23">
        <f>VLOOKUP($B87,Data!$A$8:$GA$500,138,FALSE)</f>
        <v>3.5651260504201678E-2</v>
      </c>
      <c r="M87" s="23">
        <f>VLOOKUP($B87,Data!$A$8:$GA$500,139,FALSE)</f>
        <v>2.8278008298755188E-2</v>
      </c>
      <c r="N87" s="23">
        <f>VLOOKUP($B87,Data!$A$8:$GA$500,140,FALSE)</f>
        <v>2.5855670103092785E-2</v>
      </c>
      <c r="O87" s="23">
        <f>VLOOKUP($B87,Data!$A$8:$GA$500,141,FALSE)</f>
        <v>2.3946280991735538E-2</v>
      </c>
      <c r="P87" s="23">
        <f>VLOOKUP($B87,Data!$A$8:$GA$500,142,FALSE)</f>
        <v>2.4574898785425101E-2</v>
      </c>
      <c r="Q87" s="23">
        <f>VLOOKUP($B87,Data!$A$8:$GA$500,143,FALSE)</f>
        <v>2.4879518072289157E-2</v>
      </c>
      <c r="R87" s="23">
        <f>VLOOKUP($B87,Data!$A$8:$GA$500,144,FALSE)</f>
        <v>2.675834970530452E-2</v>
      </c>
      <c r="S87" s="23">
        <f>VLOOKUP($B87,Data!$A$8:$GA$500,145,FALSE)</f>
        <v>3.6521739130434785E-2</v>
      </c>
      <c r="T87" s="23">
        <f>VLOOKUP($B87,Data!$A$8:$GA$500,146,FALSE)</f>
        <v>4.5776892430278882E-2</v>
      </c>
      <c r="U87" s="23">
        <f>VLOOKUP($B87,Data!$A$8:$GA$500,147,FALSE)</f>
        <v>4.3070866141732285E-2</v>
      </c>
      <c r="V87" s="23">
        <f>VLOOKUP($B87,Data!$A$8:$GA$500,148,FALSE)</f>
        <v>4.3239436619718311E-2</v>
      </c>
      <c r="W87" s="23">
        <f>VLOOKUP($B87,Data!$A$8:$GA$500,149,FALSE)</f>
        <v>4.9491869918699187E-2</v>
      </c>
      <c r="X87" s="23">
        <f>VLOOKUP($B87,Data!$A$8:$GA$500,150,FALSE)</f>
        <v>5.1782786885245902E-2</v>
      </c>
      <c r="Y87" s="23">
        <f>VLOOKUP($B87,Data!$A$8:$GA$500,151,FALSE)</f>
        <v>4.3640081799591002E-2</v>
      </c>
      <c r="Z87" s="23">
        <f>VLOOKUP($B87,Data!$A$8:$GA$500,152,FALSE)</f>
        <v>3.9291497975708502E-2</v>
      </c>
      <c r="AA87" s="23">
        <f>VLOOKUP($B87,Data!$A$8:$GA$500,153,FALSE)</f>
        <v>4.334677419354839E-2</v>
      </c>
      <c r="AB87" s="23">
        <f>VLOOKUP($B87,Data!$A$8:$GA$500,154,FALSE)</f>
        <v>4.7971311475409839E-2</v>
      </c>
      <c r="AC87" s="23">
        <f>VLOOKUP($B87,Data!$A$8:$GA$500,155,FALSE)</f>
        <v>4.6281512605042013E-2</v>
      </c>
      <c r="AD87" s="23">
        <f>VLOOKUP($B87,Data!$A$8:$GA$500,156,FALSE)</f>
        <v>5.0730688935281834E-2</v>
      </c>
      <c r="AE87" s="52">
        <f>VLOOKUP($B87,Data!$A$8:$GA$500,157,FALSE)</f>
        <v>5.3850931677018633E-2</v>
      </c>
      <c r="AF87" s="52">
        <f>VLOOKUP($B87,Data!$A$8:$GA$500,158,FALSE)</f>
        <v>5.8989473684210529E-2</v>
      </c>
      <c r="AG87" s="52">
        <f>VLOOKUP($B87,Data!$A$8:$GA$500,159,FALSE)</f>
        <v>5.4506172839506171E-2</v>
      </c>
      <c r="AH87" s="52">
        <f>VLOOKUP($B87,Data!$A$8:$GA$500,160,FALSE)</f>
        <v>5.2257383966244728E-2</v>
      </c>
    </row>
    <row r="88" spans="1:34" x14ac:dyDescent="0.25">
      <c r="A88" s="1"/>
      <c r="B88" s="17" t="s">
        <v>156</v>
      </c>
      <c r="C88" s="42" t="s">
        <v>518</v>
      </c>
      <c r="D88" t="s">
        <v>505</v>
      </c>
      <c r="E88" s="45" t="s">
        <v>156</v>
      </c>
      <c r="F88" s="45" t="s">
        <v>24</v>
      </c>
      <c r="G88" s="45" t="str">
        <f>""</f>
        <v/>
      </c>
      <c r="H88" s="23">
        <f>VLOOKUP($B88,Data!$A$8:$GA$500,134,FALSE)</f>
        <v>4.7477845944103612E-2</v>
      </c>
      <c r="I88" s="23">
        <f>VLOOKUP($B88,Data!$A$8:$GA$500,135,FALSE)</f>
        <v>4.6365461847389558E-2</v>
      </c>
      <c r="J88" s="23">
        <f>VLOOKUP($B88,Data!$A$8:$GA$500,136,FALSE)</f>
        <v>4.6788866259334691E-2</v>
      </c>
      <c r="K88" s="23">
        <f>VLOOKUP($B88,Data!$A$8:$GA$500,137,FALSE)</f>
        <v>4.5182130584192438E-2</v>
      </c>
      <c r="L88" s="23">
        <f>VLOOKUP($B88,Data!$A$8:$GA$500,138,FALSE)</f>
        <v>4.4222222222222225E-2</v>
      </c>
      <c r="M88" s="23">
        <f>VLOOKUP($B88,Data!$A$8:$GA$500,139,FALSE)</f>
        <v>3.9526387009472259E-2</v>
      </c>
      <c r="N88" s="23">
        <f>VLOOKUP($B88,Data!$A$8:$GA$500,140,FALSE)</f>
        <v>3.8459441036128153E-2</v>
      </c>
      <c r="O88" s="23">
        <f>VLOOKUP($B88,Data!$A$8:$GA$500,141,FALSE)</f>
        <v>3.6105121293800536E-2</v>
      </c>
      <c r="P88" s="23">
        <f>VLOOKUP($B88,Data!$A$8:$GA$500,142,FALSE)</f>
        <v>3.6877523553162851E-2</v>
      </c>
      <c r="Q88" s="23">
        <f>VLOOKUP($B88,Data!$A$8:$GA$500,143,FALSE)</f>
        <v>3.6726666666666664E-2</v>
      </c>
      <c r="R88" s="23">
        <f>VLOOKUP($B88,Data!$A$8:$GA$500,144,FALSE)</f>
        <v>4.2093495934959348E-2</v>
      </c>
      <c r="S88" s="23">
        <f>VLOOKUP($B88,Data!$A$8:$GA$500,145,FALSE)</f>
        <v>5.2388774811772759E-2</v>
      </c>
      <c r="T88" s="23">
        <f>VLOOKUP($B88,Data!$A$8:$GA$500,146,FALSE)</f>
        <v>6.7413909520594187E-2</v>
      </c>
      <c r="U88" s="23">
        <f>VLOOKUP($B88,Data!$A$8:$GA$500,147,FALSE)</f>
        <v>7.2518771331058024E-2</v>
      </c>
      <c r="V88" s="23">
        <f>VLOOKUP($B88,Data!$A$8:$GA$500,148,FALSE)</f>
        <v>7.5087601078167115E-2</v>
      </c>
      <c r="W88" s="23">
        <f>VLOOKUP($B88,Data!$A$8:$GA$500,149,FALSE)</f>
        <v>7.2742044685172647E-2</v>
      </c>
      <c r="X88" s="23">
        <f>VLOOKUP($B88,Data!$A$8:$GA$500,150,FALSE)</f>
        <v>7.2116935483870964E-2</v>
      </c>
      <c r="Y88" s="23">
        <f>VLOOKUP($B88,Data!$A$8:$GA$500,151,FALSE)</f>
        <v>6.3646185010128295E-2</v>
      </c>
      <c r="Z88" s="23">
        <f>VLOOKUP($B88,Data!$A$8:$GA$500,152,FALSE)</f>
        <v>6.3901284651791748E-2</v>
      </c>
      <c r="AA88" s="23">
        <f>VLOOKUP($B88,Data!$A$8:$GA$500,153,FALSE)</f>
        <v>6.1692411014103422E-2</v>
      </c>
      <c r="AB88" s="23">
        <f>VLOOKUP($B88,Data!$A$8:$GA$500,154,FALSE)</f>
        <v>6.7096551724137934E-2</v>
      </c>
      <c r="AC88" s="23">
        <f>VLOOKUP($B88,Data!$A$8:$GA$500,155,FALSE)</f>
        <v>6.6703755215577185E-2</v>
      </c>
      <c r="AD88" s="23">
        <f>VLOOKUP($B88,Data!$A$8:$GA$500,156,FALSE)</f>
        <v>6.8803827751196173E-2</v>
      </c>
      <c r="AE88" s="52">
        <f>VLOOKUP($B88,Data!$A$8:$GA$500,157,FALSE)</f>
        <v>6.6948356807511739E-2</v>
      </c>
      <c r="AF88" s="52">
        <f>VLOOKUP($B88,Data!$A$8:$GA$500,158,FALSE)</f>
        <v>7.0040595399188096E-2</v>
      </c>
      <c r="AG88" s="52">
        <f>VLOOKUP($B88,Data!$A$8:$GA$500,159,FALSE)</f>
        <v>6.7726967047747139E-2</v>
      </c>
      <c r="AH88" s="52">
        <f>VLOOKUP($B88,Data!$A$8:$GA$500,160,FALSE)</f>
        <v>7.0246575342465756E-2</v>
      </c>
    </row>
    <row r="89" spans="1:34" x14ac:dyDescent="0.25">
      <c r="A89" s="1"/>
      <c r="B89" s="17" t="s">
        <v>159</v>
      </c>
      <c r="C89" s="42" t="s">
        <v>518</v>
      </c>
      <c r="D89" t="s">
        <v>505</v>
      </c>
      <c r="E89" s="45" t="s">
        <v>159</v>
      </c>
      <c r="F89" s="45" t="s">
        <v>42</v>
      </c>
      <c r="G89" s="45" t="str">
        <f>""</f>
        <v/>
      </c>
      <c r="H89" s="23">
        <f>VLOOKUP($B89,Data!$A$8:$GA$500,134,FALSE)</f>
        <v>3.9745222929936305E-2</v>
      </c>
      <c r="I89" s="23">
        <f>VLOOKUP($B89,Data!$A$8:$GA$500,135,FALSE)</f>
        <v>3.8667496886674972E-2</v>
      </c>
      <c r="J89" s="23">
        <f>VLOOKUP($B89,Data!$A$8:$GA$500,136,FALSE)</f>
        <v>3.9222082810539523E-2</v>
      </c>
      <c r="K89" s="23">
        <f>VLOOKUP($B89,Data!$A$8:$GA$500,137,FALSE)</f>
        <v>3.6470227133210562E-2</v>
      </c>
      <c r="L89" s="23">
        <f>VLOOKUP($B89,Data!$A$8:$GA$500,138,FALSE)</f>
        <v>3.6261453879047036E-2</v>
      </c>
      <c r="M89" s="23">
        <f>VLOOKUP($B89,Data!$A$8:$GA$500,139,FALSE)</f>
        <v>3.5040752351097181E-2</v>
      </c>
      <c r="N89" s="23">
        <f>VLOOKUP($B89,Data!$A$8:$GA$500,140,FALSE)</f>
        <v>3.2933083176985616E-2</v>
      </c>
      <c r="O89" s="23">
        <f>VLOOKUP($B89,Data!$A$8:$GA$500,141,FALSE)</f>
        <v>3.1681528662420383E-2</v>
      </c>
      <c r="P89" s="23">
        <f>VLOOKUP($B89,Data!$A$8:$GA$500,142,FALSE)</f>
        <v>3.1603295310519648E-2</v>
      </c>
      <c r="Q89" s="23">
        <f>VLOOKUP($B89,Data!$A$8:$GA$500,143,FALSE)</f>
        <v>3.0901791229153798E-2</v>
      </c>
      <c r="R89" s="23">
        <f>VLOOKUP($B89,Data!$A$8:$GA$500,144,FALSE)</f>
        <v>3.3230115361262899E-2</v>
      </c>
      <c r="S89" s="23">
        <f>VLOOKUP($B89,Data!$A$8:$GA$500,145,FALSE)</f>
        <v>3.8033292231812579E-2</v>
      </c>
      <c r="T89" s="23">
        <f>VLOOKUP($B89,Data!$A$8:$GA$500,146,FALSE)</f>
        <v>4.882634730538922E-2</v>
      </c>
      <c r="U89" s="23">
        <f>VLOOKUP($B89,Data!$A$8:$GA$500,147,FALSE)</f>
        <v>5.4104750304506698E-2</v>
      </c>
      <c r="V89" s="23">
        <f>VLOOKUP($B89,Data!$A$8:$GA$500,148,FALSE)</f>
        <v>5.8312082574377658E-2</v>
      </c>
      <c r="W89" s="23">
        <f>VLOOKUP($B89,Data!$A$8:$GA$500,149,FALSE)</f>
        <v>5.7161094224924013E-2</v>
      </c>
      <c r="X89" s="23">
        <f>VLOOKUP($B89,Data!$A$8:$GA$500,150,FALSE)</f>
        <v>5.8375540457072266E-2</v>
      </c>
      <c r="Y89" s="23">
        <f>VLOOKUP($B89,Data!$A$8:$GA$500,151,FALSE)</f>
        <v>5.24801466096518E-2</v>
      </c>
      <c r="Z89" s="23">
        <f>VLOOKUP($B89,Data!$A$8:$GA$500,152,FALSE)</f>
        <v>5.4200857317819963E-2</v>
      </c>
      <c r="AA89" s="23">
        <f>VLOOKUP($B89,Data!$A$8:$GA$500,153,FALSE)</f>
        <v>5.0078455039227518E-2</v>
      </c>
      <c r="AB89" s="23">
        <f>VLOOKUP($B89,Data!$A$8:$GA$500,154,FALSE)</f>
        <v>5.2788868723532972E-2</v>
      </c>
      <c r="AC89" s="23">
        <f>VLOOKUP($B89,Data!$A$8:$GA$500,155,FALSE)</f>
        <v>5.3942717854966481E-2</v>
      </c>
      <c r="AD89" s="23">
        <f>VLOOKUP($B89,Data!$A$8:$GA$500,156,FALSE)</f>
        <v>5.6187911430281269E-2</v>
      </c>
      <c r="AE89" s="52">
        <f>VLOOKUP($B89,Data!$A$8:$GA$500,157,FALSE)</f>
        <v>5.4110245656081489E-2</v>
      </c>
      <c r="AF89" s="52">
        <f>VLOOKUP($B89,Data!$A$8:$GA$500,158,FALSE)</f>
        <v>5.7124620060790277E-2</v>
      </c>
      <c r="AG89" s="52">
        <f>VLOOKUP($B89,Data!$A$8:$GA$500,159,FALSE)</f>
        <v>5.0757575757575758E-2</v>
      </c>
      <c r="AH89" s="52">
        <f>VLOOKUP($B89,Data!$A$8:$GA$500,160,FALSE)</f>
        <v>5.0332943925233645E-2</v>
      </c>
    </row>
    <row r="90" spans="1:34" x14ac:dyDescent="0.25">
      <c r="A90" s="1"/>
      <c r="B90" s="17" t="s">
        <v>161</v>
      </c>
      <c r="C90" s="42" t="s">
        <v>516</v>
      </c>
      <c r="D90" t="s">
        <v>0</v>
      </c>
      <c r="E90" s="45" t="s">
        <v>161</v>
      </c>
      <c r="F90" s="45" t="s">
        <v>32</v>
      </c>
      <c r="G90" s="45" t="str">
        <f>""</f>
        <v/>
      </c>
      <c r="H90" s="23">
        <f>VLOOKUP($B90,Data!$A$8:$GA$500,134,FALSE)</f>
        <v>1.6010230179028133E-2</v>
      </c>
      <c r="I90" s="23">
        <f>VLOOKUP($B90,Data!$A$8:$GA$500,135,FALSE)</f>
        <v>1.5669291338582678E-2</v>
      </c>
      <c r="J90" s="23">
        <f>VLOOKUP($B90,Data!$A$8:$GA$500,136,FALSE)</f>
        <v>1.3135802469135802E-2</v>
      </c>
      <c r="K90" s="23">
        <f>VLOOKUP($B90,Data!$A$8:$GA$500,137,FALSE)</f>
        <v>1.3122065727699531E-2</v>
      </c>
      <c r="L90" s="23">
        <f>VLOOKUP($B90,Data!$A$8:$GA$500,138,FALSE)</f>
        <v>1.5154394299287411E-2</v>
      </c>
      <c r="M90" s="23">
        <f>VLOOKUP($B90,Data!$A$8:$GA$500,139,FALSE)</f>
        <v>1.2206235011990408E-2</v>
      </c>
      <c r="N90" s="23">
        <f>VLOOKUP($B90,Data!$A$8:$GA$500,140,FALSE)</f>
        <v>1.1666666666666667E-2</v>
      </c>
      <c r="O90" s="23">
        <f>VLOOKUP($B90,Data!$A$8:$GA$500,141,FALSE)</f>
        <v>1.2287917737789204E-2</v>
      </c>
      <c r="P90" s="23">
        <f>VLOOKUP($B90,Data!$A$8:$GA$500,142,FALSE)</f>
        <v>1.1550925925925926E-2</v>
      </c>
      <c r="Q90" s="23">
        <f>VLOOKUP($B90,Data!$A$8:$GA$500,143,FALSE)</f>
        <v>1.2144469525959368E-2</v>
      </c>
      <c r="R90" s="23">
        <f>VLOOKUP($B90,Data!$A$8:$GA$500,144,FALSE)</f>
        <v>1.3674832962138084E-2</v>
      </c>
      <c r="S90" s="23">
        <f>VLOOKUP($B90,Data!$A$8:$GA$500,145,FALSE)</f>
        <v>1.7947598253275108E-2</v>
      </c>
      <c r="T90" s="23">
        <f>VLOOKUP($B90,Data!$A$8:$GA$500,146,FALSE)</f>
        <v>2.6973094170403587E-2</v>
      </c>
      <c r="U90" s="23">
        <f>VLOOKUP($B90,Data!$A$8:$GA$500,147,FALSE)</f>
        <v>2.7114093959731543E-2</v>
      </c>
      <c r="V90" s="23">
        <f>VLOOKUP($B90,Data!$A$8:$GA$500,148,FALSE)</f>
        <v>2.6244444444444445E-2</v>
      </c>
      <c r="W90" s="23">
        <f>VLOOKUP($B90,Data!$A$8:$GA$500,149,FALSE)</f>
        <v>2.4863636363636362E-2</v>
      </c>
      <c r="X90" s="23">
        <f>VLOOKUP($B90,Data!$A$8:$GA$500,150,FALSE)</f>
        <v>2.7891156462585033E-2</v>
      </c>
      <c r="Y90" s="23">
        <f>VLOOKUP($B90,Data!$A$8:$GA$500,151,FALSE)</f>
        <v>2.3318385650224215E-2</v>
      </c>
      <c r="Z90" s="23">
        <f>VLOOKUP($B90,Data!$A$8:$GA$500,152,FALSE)</f>
        <v>2.2834467120181407E-2</v>
      </c>
      <c r="AA90" s="23">
        <f>VLOOKUP($B90,Data!$A$8:$GA$500,153,FALSE)</f>
        <v>2.0626398210290827E-2</v>
      </c>
      <c r="AB90" s="23">
        <f>VLOOKUP($B90,Data!$A$8:$GA$500,154,FALSE)</f>
        <v>2.3820224719101123E-2</v>
      </c>
      <c r="AC90" s="23">
        <f>VLOOKUP($B90,Data!$A$8:$GA$500,155,FALSE)</f>
        <v>2.4251101321585904E-2</v>
      </c>
      <c r="AD90" s="23">
        <f>VLOOKUP($B90,Data!$A$8:$GA$500,156,FALSE)</f>
        <v>2.3370044052863435E-2</v>
      </c>
      <c r="AE90" s="52">
        <f>VLOOKUP($B90,Data!$A$8:$GA$500,157,FALSE)</f>
        <v>2.5111111111111112E-2</v>
      </c>
      <c r="AF90" s="52">
        <f>VLOOKUP($B90,Data!$A$8:$GA$500,158,FALSE)</f>
        <v>2.5227765726681128E-2</v>
      </c>
      <c r="AG90" s="52">
        <f>VLOOKUP($B90,Data!$A$8:$GA$500,159,FALSE)</f>
        <v>2.4234234234234233E-2</v>
      </c>
      <c r="AH90" s="52">
        <f>VLOOKUP($B90,Data!$A$8:$GA$500,160,FALSE)</f>
        <v>2.5636363636363638E-2</v>
      </c>
    </row>
    <row r="91" spans="1:34" x14ac:dyDescent="0.25">
      <c r="A91" s="1"/>
      <c r="B91" s="17" t="s">
        <v>162</v>
      </c>
      <c r="C91" s="42" t="s">
        <v>516</v>
      </c>
      <c r="D91" t="s">
        <v>0</v>
      </c>
      <c r="E91" s="45" t="s">
        <v>162</v>
      </c>
      <c r="F91" s="45" t="s">
        <v>34</v>
      </c>
      <c r="G91" s="45" t="str">
        <f>""</f>
        <v/>
      </c>
      <c r="H91" s="23">
        <f>VLOOKUP($B91,Data!$A$8:$GA$500,134,FALSE)</f>
        <v>1.3553113553113554E-2</v>
      </c>
      <c r="I91" s="23">
        <f>VLOOKUP($B91,Data!$A$8:$GA$500,135,FALSE)</f>
        <v>1.1881720430107526E-2</v>
      </c>
      <c r="J91" s="23">
        <f>VLOOKUP($B91,Data!$A$8:$GA$500,136,FALSE)</f>
        <v>1.2597173144876326E-2</v>
      </c>
      <c r="K91" s="23">
        <f>VLOOKUP($B91,Data!$A$8:$GA$500,137,FALSE)</f>
        <v>1.2893835616438356E-2</v>
      </c>
      <c r="L91" s="23">
        <f>VLOOKUP($B91,Data!$A$8:$GA$500,138,FALSE)</f>
        <v>1.2338308457711443E-2</v>
      </c>
      <c r="M91" s="23">
        <f>VLOOKUP($B91,Data!$A$8:$GA$500,139,FALSE)</f>
        <v>9.4003241491085899E-3</v>
      </c>
      <c r="N91" s="23">
        <f>VLOOKUP($B91,Data!$A$8:$GA$500,140,FALSE)</f>
        <v>8.9531249999999993E-3</v>
      </c>
      <c r="O91" s="23">
        <f>VLOOKUP($B91,Data!$A$8:$GA$500,141,FALSE)</f>
        <v>1.0212765957446808E-2</v>
      </c>
      <c r="P91" s="23">
        <f>VLOOKUP($B91,Data!$A$8:$GA$500,142,FALSE)</f>
        <v>9.543973941368078E-3</v>
      </c>
      <c r="Q91" s="23">
        <f>VLOOKUP($B91,Data!$A$8:$GA$500,143,FALSE)</f>
        <v>8.5126582278481008E-3</v>
      </c>
      <c r="R91" s="23">
        <f>VLOOKUP($B91,Data!$A$8:$GA$500,144,FALSE)</f>
        <v>1.0961538461538462E-2</v>
      </c>
      <c r="S91" s="23">
        <f>VLOOKUP($B91,Data!$A$8:$GA$500,145,FALSE)</f>
        <v>1.7947882736156353E-2</v>
      </c>
      <c r="T91" s="23">
        <f>VLOOKUP($B91,Data!$A$8:$GA$500,146,FALSE)</f>
        <v>2.6153846153846153E-2</v>
      </c>
      <c r="U91" s="23">
        <f>VLOOKUP($B91,Data!$A$8:$GA$500,147,FALSE)</f>
        <v>2.3735144312393888E-2</v>
      </c>
      <c r="V91" s="23">
        <f>VLOOKUP($B91,Data!$A$8:$GA$500,148,FALSE)</f>
        <v>2.3726495726495725E-2</v>
      </c>
      <c r="W91" s="23">
        <f>VLOOKUP($B91,Data!$A$8:$GA$500,149,FALSE)</f>
        <v>2.3101694915254236E-2</v>
      </c>
      <c r="X91" s="23">
        <f>VLOOKUP($B91,Data!$A$8:$GA$500,150,FALSE)</f>
        <v>2.4545454545454544E-2</v>
      </c>
      <c r="Y91" s="23">
        <f>VLOOKUP($B91,Data!$A$8:$GA$500,151,FALSE)</f>
        <v>1.9637931034482758E-2</v>
      </c>
      <c r="Z91" s="23">
        <f>VLOOKUP($B91,Data!$A$8:$GA$500,152,FALSE)</f>
        <v>1.9206349206349206E-2</v>
      </c>
      <c r="AA91" s="23">
        <f>VLOOKUP($B91,Data!$A$8:$GA$500,153,FALSE)</f>
        <v>2.235934664246824E-2</v>
      </c>
      <c r="AB91" s="23">
        <f>VLOOKUP($B91,Data!$A$8:$GA$500,154,FALSE)</f>
        <v>2.4350180505415164E-2</v>
      </c>
      <c r="AC91" s="23">
        <f>VLOOKUP($B91,Data!$A$8:$GA$500,155,FALSE)</f>
        <v>2.2095238095238095E-2</v>
      </c>
      <c r="AD91" s="23">
        <f>VLOOKUP($B91,Data!$A$8:$GA$500,156,FALSE)</f>
        <v>2.306715063520871E-2</v>
      </c>
      <c r="AE91" s="52">
        <f>VLOOKUP($B91,Data!$A$8:$GA$500,157,FALSE)</f>
        <v>2.6050269299820468E-2</v>
      </c>
      <c r="AF91" s="52">
        <f>VLOOKUP($B91,Data!$A$8:$GA$500,158,FALSE)</f>
        <v>2.5906642728904847E-2</v>
      </c>
      <c r="AG91" s="52">
        <f>VLOOKUP($B91,Data!$A$8:$GA$500,159,FALSE)</f>
        <v>2.0315789473684211E-2</v>
      </c>
      <c r="AH91" s="52">
        <f>VLOOKUP($B91,Data!$A$8:$GA$500,160,FALSE)</f>
        <v>2.0547445255474452E-2</v>
      </c>
    </row>
    <row r="92" spans="1:34" x14ac:dyDescent="0.25">
      <c r="A92" s="1"/>
      <c r="B92" s="17" t="s">
        <v>163</v>
      </c>
      <c r="C92" s="42" t="s">
        <v>516</v>
      </c>
      <c r="D92" t="s">
        <v>0</v>
      </c>
      <c r="E92" s="45" t="s">
        <v>163</v>
      </c>
      <c r="F92" s="45" t="s">
        <v>19</v>
      </c>
      <c r="G92" s="45" t="str">
        <f>""</f>
        <v/>
      </c>
      <c r="H92" s="23">
        <f>VLOOKUP($B92,Data!$A$8:$GA$500,134,FALSE)</f>
        <v>9.9735449735449729E-3</v>
      </c>
      <c r="I92" s="23">
        <f>VLOOKUP($B92,Data!$A$8:$GA$500,135,FALSE)</f>
        <v>1.0248618784530386E-2</v>
      </c>
      <c r="J92" s="23">
        <f>VLOOKUP($B92,Data!$A$8:$GA$500,136,FALSE)</f>
        <v>9.1340782122905032E-3</v>
      </c>
      <c r="K92" s="23">
        <f>VLOOKUP($B92,Data!$A$8:$GA$500,137,FALSE)</f>
        <v>9.1553133514986375E-3</v>
      </c>
      <c r="L92" s="23">
        <f>VLOOKUP($B92,Data!$A$8:$GA$500,138,FALSE)</f>
        <v>8.7569060773480655E-3</v>
      </c>
      <c r="M92" s="23">
        <f>VLOOKUP($B92,Data!$A$8:$GA$500,139,FALSE)</f>
        <v>6.2340966921119595E-3</v>
      </c>
      <c r="N92" s="23">
        <f>VLOOKUP($B92,Data!$A$8:$GA$500,140,FALSE)</f>
        <v>6.2926829268292687E-3</v>
      </c>
      <c r="O92" s="23">
        <f>VLOOKUP($B92,Data!$A$8:$GA$500,141,FALSE)</f>
        <v>6.6584158415841583E-3</v>
      </c>
      <c r="P92" s="23">
        <f>VLOOKUP($B92,Data!$A$8:$GA$500,142,FALSE)</f>
        <v>7.241379310344828E-3</v>
      </c>
      <c r="Q92" s="23">
        <f>VLOOKUP($B92,Data!$A$8:$GA$500,143,FALSE)</f>
        <v>7.310513447432763E-3</v>
      </c>
      <c r="R92" s="23">
        <f>VLOOKUP($B92,Data!$A$8:$GA$500,144,FALSE)</f>
        <v>1.0899742930591259E-2</v>
      </c>
      <c r="S92" s="23">
        <f>VLOOKUP($B92,Data!$A$8:$GA$500,145,FALSE)</f>
        <v>1.5051546391752577E-2</v>
      </c>
      <c r="T92" s="23">
        <f>VLOOKUP($B92,Data!$A$8:$GA$500,146,FALSE)</f>
        <v>2.3179487179487181E-2</v>
      </c>
      <c r="U92" s="23">
        <f>VLOOKUP($B92,Data!$A$8:$GA$500,147,FALSE)</f>
        <v>2.3854166666666666E-2</v>
      </c>
      <c r="V92" s="23">
        <f>VLOOKUP($B92,Data!$A$8:$GA$500,148,FALSE)</f>
        <v>2.3272251308900524E-2</v>
      </c>
      <c r="W92" s="23">
        <f>VLOOKUP($B92,Data!$A$8:$GA$500,149,FALSE)</f>
        <v>2.3085106382978723E-2</v>
      </c>
      <c r="X92" s="23">
        <f>VLOOKUP($B92,Data!$A$8:$GA$500,150,FALSE)</f>
        <v>2.2664907651715041E-2</v>
      </c>
      <c r="Y92" s="23">
        <f>VLOOKUP($B92,Data!$A$8:$GA$500,151,FALSE)</f>
        <v>1.7717948717948719E-2</v>
      </c>
      <c r="Z92" s="23">
        <f>VLOOKUP($B92,Data!$A$8:$GA$500,152,FALSE)</f>
        <v>1.728643216080402E-2</v>
      </c>
      <c r="AA92" s="23">
        <f>VLOOKUP($B92,Data!$A$8:$GA$500,153,FALSE)</f>
        <v>1.7820512820512821E-2</v>
      </c>
      <c r="AB92" s="23">
        <f>VLOOKUP($B92,Data!$A$8:$GA$500,154,FALSE)</f>
        <v>1.7590673575129535E-2</v>
      </c>
      <c r="AC92" s="23">
        <f>VLOOKUP($B92,Data!$A$8:$GA$500,155,FALSE)</f>
        <v>1.5360824742268041E-2</v>
      </c>
      <c r="AD92" s="23">
        <f>VLOOKUP($B92,Data!$A$8:$GA$500,156,FALSE)</f>
        <v>1.6977329974811082E-2</v>
      </c>
      <c r="AE92" s="52">
        <f>VLOOKUP($B92,Data!$A$8:$GA$500,157,FALSE)</f>
        <v>1.5808823529411764E-2</v>
      </c>
      <c r="AF92" s="52">
        <f>VLOOKUP($B92,Data!$A$8:$GA$500,158,FALSE)</f>
        <v>1.7149758454106281E-2</v>
      </c>
      <c r="AG92" s="52">
        <f>VLOOKUP($B92,Data!$A$8:$GA$500,159,FALSE)</f>
        <v>1.4964200477326968E-2</v>
      </c>
      <c r="AH92" s="52">
        <f>VLOOKUP($B92,Data!$A$8:$GA$500,160,FALSE)</f>
        <v>1.4733009708737864E-2</v>
      </c>
    </row>
    <row r="93" spans="1:34" x14ac:dyDescent="0.25">
      <c r="A93" s="1"/>
      <c r="B93" s="17" t="s">
        <v>165</v>
      </c>
      <c r="C93" s="42" t="s">
        <v>517</v>
      </c>
      <c r="D93" t="s">
        <v>0</v>
      </c>
      <c r="E93" s="45" t="s">
        <v>165</v>
      </c>
      <c r="F93" s="45" t="s">
        <v>44</v>
      </c>
      <c r="G93" s="45" t="s">
        <v>30</v>
      </c>
      <c r="H93" s="23">
        <f>VLOOKUP($B93,Data!$A$8:$GA$500,134,FALSE)</f>
        <v>1.2444852941176471E-2</v>
      </c>
      <c r="I93" s="23">
        <f>VLOOKUP($B93,Data!$A$8:$GA$500,135,FALSE)</f>
        <v>1.108499095840868E-2</v>
      </c>
      <c r="J93" s="23">
        <f>VLOOKUP($B93,Data!$A$8:$GA$500,136,FALSE)</f>
        <v>1.1001757469244288E-2</v>
      </c>
      <c r="K93" s="23">
        <f>VLOOKUP($B93,Data!$A$8:$GA$500,137,FALSE)</f>
        <v>1.0955752212389381E-2</v>
      </c>
      <c r="L93" s="23">
        <f>VLOOKUP($B93,Data!$A$8:$GA$500,138,FALSE)</f>
        <v>1.1660714285714286E-2</v>
      </c>
      <c r="M93" s="23">
        <f>VLOOKUP($B93,Data!$A$8:$GA$500,139,FALSE)</f>
        <v>1.0603907637655417E-2</v>
      </c>
      <c r="N93" s="23">
        <f>VLOOKUP($B93,Data!$A$8:$GA$500,140,FALSE)</f>
        <v>9.9058380414312613E-3</v>
      </c>
      <c r="O93" s="23">
        <f>VLOOKUP($B93,Data!$A$8:$GA$500,141,FALSE)</f>
        <v>8.9999999999999993E-3</v>
      </c>
      <c r="P93" s="23">
        <f>VLOOKUP($B93,Data!$A$8:$GA$500,142,FALSE)</f>
        <v>9.8863636363636358E-3</v>
      </c>
      <c r="Q93" s="23">
        <f>VLOOKUP($B93,Data!$A$8:$GA$500,143,FALSE)</f>
        <v>1.1847619047619048E-2</v>
      </c>
      <c r="R93" s="23">
        <f>VLOOKUP($B93,Data!$A$8:$GA$500,144,FALSE)</f>
        <v>1.3422053231939164E-2</v>
      </c>
      <c r="S93" s="23">
        <f>VLOOKUP($B93,Data!$A$8:$GA$500,145,FALSE)</f>
        <v>1.7909604519774011E-2</v>
      </c>
      <c r="T93" s="23">
        <f>VLOOKUP($B93,Data!$A$8:$GA$500,146,FALSE)</f>
        <v>2.5648148148148149E-2</v>
      </c>
      <c r="U93" s="23">
        <f>VLOOKUP($B93,Data!$A$8:$GA$500,147,FALSE)</f>
        <v>2.6653919694072659E-2</v>
      </c>
      <c r="V93" s="23">
        <f>VLOOKUP($B93,Data!$A$8:$GA$500,148,FALSE)</f>
        <v>2.8417968750000001E-2</v>
      </c>
      <c r="W93" s="23">
        <f>VLOOKUP($B93,Data!$A$8:$GA$500,149,FALSE)</f>
        <v>2.6717557251908396E-2</v>
      </c>
      <c r="X93" s="23">
        <f>VLOOKUP($B93,Data!$A$8:$GA$500,150,FALSE)</f>
        <v>2.6787072243346009E-2</v>
      </c>
      <c r="Y93" s="23">
        <f>VLOOKUP($B93,Data!$A$8:$GA$500,151,FALSE)</f>
        <v>1.9625468164794008E-2</v>
      </c>
      <c r="Z93" s="23">
        <f>VLOOKUP($B93,Data!$A$8:$GA$500,152,FALSE)</f>
        <v>1.8888888888888889E-2</v>
      </c>
      <c r="AA93" s="23">
        <f>VLOOKUP($B93,Data!$A$8:$GA$500,153,FALSE)</f>
        <v>1.7723880597014924E-2</v>
      </c>
      <c r="AB93" s="23">
        <f>VLOOKUP($B93,Data!$A$8:$GA$500,154,FALSE)</f>
        <v>1.949248120300752E-2</v>
      </c>
      <c r="AC93" s="23">
        <f>VLOOKUP($B93,Data!$A$8:$GA$500,155,FALSE)</f>
        <v>1.7393715341959333E-2</v>
      </c>
      <c r="AD93" s="23">
        <f>VLOOKUP($B93,Data!$A$8:$GA$500,156,FALSE)</f>
        <v>1.880357142857143E-2</v>
      </c>
      <c r="AE93" s="52">
        <f>VLOOKUP($B93,Data!$A$8:$GA$500,157,FALSE)</f>
        <v>1.8571428571428572E-2</v>
      </c>
      <c r="AF93" s="52">
        <f>VLOOKUP($B93,Data!$A$8:$GA$500,158,FALSE)</f>
        <v>2.1072088724584104E-2</v>
      </c>
      <c r="AG93" s="52">
        <f>VLOOKUP($B93,Data!$A$8:$GA$500,159,FALSE)</f>
        <v>1.7676579925650557E-2</v>
      </c>
      <c r="AH93" s="52">
        <f>VLOOKUP($B93,Data!$A$8:$GA$500,160,FALSE)</f>
        <v>1.7351351351351352E-2</v>
      </c>
    </row>
    <row r="94" spans="1:34" x14ac:dyDescent="0.25">
      <c r="A94" s="1"/>
      <c r="B94" s="17" t="s">
        <v>166</v>
      </c>
      <c r="C94" s="42" t="s">
        <v>518</v>
      </c>
      <c r="D94" t="s">
        <v>0</v>
      </c>
      <c r="E94" s="45" t="s">
        <v>166</v>
      </c>
      <c r="F94" s="45" t="s">
        <v>17</v>
      </c>
      <c r="H94" s="23">
        <f>VLOOKUP($B94,Data!$A$8:$GA$500,134,FALSE)</f>
        <v>1.1903409090909091E-2</v>
      </c>
      <c r="I94" s="23">
        <f>VLOOKUP($B94,Data!$A$8:$GA$500,135,FALSE)</f>
        <v>1.2250351617440225E-2</v>
      </c>
      <c r="J94" s="23">
        <f>VLOOKUP($B94,Data!$A$8:$GA$500,136,FALSE)</f>
        <v>1.1959942775393419E-2</v>
      </c>
      <c r="K94" s="23">
        <f>VLOOKUP($B94,Data!$A$8:$GA$500,137,FALSE)</f>
        <v>1.1786786786786787E-2</v>
      </c>
      <c r="L94" s="23">
        <f>VLOOKUP($B94,Data!$A$8:$GA$500,138,FALSE)</f>
        <v>1.1735905044510386E-2</v>
      </c>
      <c r="M94" s="23">
        <f>VLOOKUP($B94,Data!$A$8:$GA$500,139,FALSE)</f>
        <v>1.0837070254110613E-2</v>
      </c>
      <c r="N94" s="23">
        <f>VLOOKUP($B94,Data!$A$8:$GA$500,140,FALSE)</f>
        <v>1.0314842578710645E-2</v>
      </c>
      <c r="O94" s="23">
        <f>VLOOKUP($B94,Data!$A$8:$GA$500,141,FALSE)</f>
        <v>9.7711015736766816E-3</v>
      </c>
      <c r="P94" s="23">
        <f>VLOOKUP($B94,Data!$A$8:$GA$500,142,FALSE)</f>
        <v>1.00418410041841E-2</v>
      </c>
      <c r="Q94" s="23">
        <f>VLOOKUP($B94,Data!$A$8:$GA$500,143,FALSE)</f>
        <v>9.6986301369863005E-3</v>
      </c>
      <c r="R94" s="23">
        <f>VLOOKUP($B94,Data!$A$8:$GA$500,144,FALSE)</f>
        <v>1.223448275862069E-2</v>
      </c>
      <c r="S94" s="23">
        <f>VLOOKUP($B94,Data!$A$8:$GA$500,145,FALSE)</f>
        <v>1.6833558863328824E-2</v>
      </c>
      <c r="T94" s="23">
        <f>VLOOKUP($B94,Data!$A$8:$GA$500,146,FALSE)</f>
        <v>2.4347826086956521E-2</v>
      </c>
      <c r="U94" s="23">
        <f>VLOOKUP($B94,Data!$A$8:$GA$500,147,FALSE)</f>
        <v>2.6565096952908589E-2</v>
      </c>
      <c r="V94" s="23">
        <f>VLOOKUP($B94,Data!$A$8:$GA$500,148,FALSE)</f>
        <v>2.6990424076607386E-2</v>
      </c>
      <c r="W94" s="23">
        <f>VLOOKUP($B94,Data!$A$8:$GA$500,149,FALSE)</f>
        <v>2.611731843575419E-2</v>
      </c>
      <c r="X94" s="23">
        <f>VLOOKUP($B94,Data!$A$8:$GA$500,150,FALSE)</f>
        <v>2.4472972972972972E-2</v>
      </c>
      <c r="Y94" s="23">
        <f>VLOOKUP($B94,Data!$A$8:$GA$500,151,FALSE)</f>
        <v>2.1031207598371779E-2</v>
      </c>
      <c r="Z94" s="23">
        <f>VLOOKUP($B94,Data!$A$8:$GA$500,152,FALSE)</f>
        <v>2.1775956284153006E-2</v>
      </c>
      <c r="AA94" s="23">
        <f>VLOOKUP($B94,Data!$A$8:$GA$500,153,FALSE)</f>
        <v>2.2002724795640326E-2</v>
      </c>
      <c r="AB94" s="23">
        <f>VLOOKUP($B94,Data!$A$8:$GA$500,154,FALSE)</f>
        <v>2.4892703862660945E-2</v>
      </c>
      <c r="AC94" s="23">
        <f>VLOOKUP($B94,Data!$A$8:$GA$500,155,FALSE)</f>
        <v>2.391180654338549E-2</v>
      </c>
      <c r="AD94" s="23">
        <f>VLOOKUP($B94,Data!$A$8:$GA$500,156,FALSE)</f>
        <v>2.3549295774647889E-2</v>
      </c>
      <c r="AE94" s="52">
        <f>VLOOKUP($B94,Data!$A$8:$GA$500,157,FALSE)</f>
        <v>2.4849785407725321E-2</v>
      </c>
      <c r="AF94" s="52">
        <f>VLOOKUP($B94,Data!$A$8:$GA$500,158,FALSE)</f>
        <v>2.6229050279329608E-2</v>
      </c>
      <c r="AG94" s="52">
        <f>VLOOKUP($B94,Data!$A$8:$GA$500,159,FALSE)</f>
        <v>2.2375168690958163E-2</v>
      </c>
      <c r="AH94" s="52">
        <f>VLOOKUP($B94,Data!$A$8:$GA$500,160,FALSE)</f>
        <v>2.109479305740988E-2</v>
      </c>
    </row>
    <row r="95" spans="1:34" x14ac:dyDescent="0.25">
      <c r="A95" s="1"/>
      <c r="B95" s="17" t="s">
        <v>167</v>
      </c>
      <c r="C95" s="42" t="s">
        <v>516</v>
      </c>
      <c r="D95" t="s">
        <v>0</v>
      </c>
      <c r="E95" s="45" t="s">
        <v>167</v>
      </c>
      <c r="F95" s="45" t="s">
        <v>38</v>
      </c>
      <c r="G95" s="45" t="str">
        <f>""</f>
        <v/>
      </c>
      <c r="H95" s="23">
        <f>VLOOKUP($B95,Data!$A$8:$GA$500,134,FALSE)</f>
        <v>3.2613636363636365E-2</v>
      </c>
      <c r="I95" s="23">
        <f>VLOOKUP($B95,Data!$A$8:$GA$500,135,FALSE)</f>
        <v>2.4777070063694267E-2</v>
      </c>
      <c r="J95" s="23">
        <f>VLOOKUP($B95,Data!$A$8:$GA$500,136,FALSE)</f>
        <v>2.5675241157556272E-2</v>
      </c>
      <c r="K95" s="23">
        <f>VLOOKUP($B95,Data!$A$8:$GA$500,137,FALSE)</f>
        <v>3.5233333333333332E-2</v>
      </c>
      <c r="L95" s="23">
        <f>VLOOKUP($B95,Data!$A$8:$GA$500,138,FALSE)</f>
        <v>3.587837837837838E-2</v>
      </c>
      <c r="M95" s="23">
        <f>VLOOKUP($B95,Data!$A$8:$GA$500,139,FALSE)</f>
        <v>2.6882453151618399E-2</v>
      </c>
      <c r="N95" s="23">
        <f>VLOOKUP($B95,Data!$A$8:$GA$500,140,FALSE)</f>
        <v>2.7736156351791531E-2</v>
      </c>
      <c r="O95" s="23">
        <f>VLOOKUP($B95,Data!$A$8:$GA$500,141,FALSE)</f>
        <v>3.2606557377049178E-2</v>
      </c>
      <c r="P95" s="23">
        <f>VLOOKUP($B95,Data!$A$8:$GA$500,142,FALSE)</f>
        <v>2.903225806451613E-2</v>
      </c>
      <c r="Q95" s="23">
        <f>VLOOKUP($B95,Data!$A$8:$GA$500,143,FALSE)</f>
        <v>2.4163987138263666E-2</v>
      </c>
      <c r="R95" s="23">
        <f>VLOOKUP($B95,Data!$A$8:$GA$500,144,FALSE)</f>
        <v>2.5945945945945945E-2</v>
      </c>
      <c r="S95" s="23">
        <f>VLOOKUP($B95,Data!$A$8:$GA$500,145,FALSE)</f>
        <v>4.1912908242612755E-2</v>
      </c>
      <c r="T95" s="23">
        <f>VLOOKUP($B95,Data!$A$8:$GA$500,146,FALSE)</f>
        <v>4.6894977168949768E-2</v>
      </c>
      <c r="U95" s="23">
        <f>VLOOKUP($B95,Data!$A$8:$GA$500,147,FALSE)</f>
        <v>3.8985959438377536E-2</v>
      </c>
      <c r="V95" s="23">
        <f>VLOOKUP($B95,Data!$A$8:$GA$500,148,FALSE)</f>
        <v>3.8996815286624201E-2</v>
      </c>
      <c r="W95" s="23">
        <f>VLOOKUP($B95,Data!$A$8:$GA$500,149,FALSE)</f>
        <v>5.5501672240802678E-2</v>
      </c>
      <c r="X95" s="23">
        <f>VLOOKUP($B95,Data!$A$8:$GA$500,150,FALSE)</f>
        <v>5.4254237288135596E-2</v>
      </c>
      <c r="Y95" s="23">
        <f>VLOOKUP($B95,Data!$A$8:$GA$500,151,FALSE)</f>
        <v>3.9880546075085323E-2</v>
      </c>
      <c r="Z95" s="23">
        <f>VLOOKUP($B95,Data!$A$8:$GA$500,152,FALSE)</f>
        <v>3.8585858585858585E-2</v>
      </c>
      <c r="AA95" s="23">
        <f>VLOOKUP($B95,Data!$A$8:$GA$500,153,FALSE)</f>
        <v>4.9935897435897436E-2</v>
      </c>
      <c r="AB95" s="23">
        <f>VLOOKUP($B95,Data!$A$8:$GA$500,154,FALSE)</f>
        <v>4.8135593220338981E-2</v>
      </c>
      <c r="AC95" s="23">
        <f>VLOOKUP($B95,Data!$A$8:$GA$500,155,FALSE)</f>
        <v>3.417040358744395E-2</v>
      </c>
      <c r="AD95" s="23">
        <f>VLOOKUP($B95,Data!$A$8:$GA$500,156,FALSE)</f>
        <v>3.7853810264385696E-2</v>
      </c>
      <c r="AE95" s="52">
        <f>VLOOKUP($B95,Data!$A$8:$GA$500,157,FALSE)</f>
        <v>5.1648690292758093E-2</v>
      </c>
      <c r="AF95" s="52">
        <f>VLOOKUP($B95,Data!$A$8:$GA$500,158,FALSE)</f>
        <v>5.379585326953748E-2</v>
      </c>
      <c r="AG95" s="52">
        <f>VLOOKUP($B95,Data!$A$8:$GA$500,159,FALSE)</f>
        <v>4.0111287758346582E-2</v>
      </c>
      <c r="AH95" s="52">
        <f>VLOOKUP($B95,Data!$A$8:$GA$500,160,FALSE)</f>
        <v>4.0081037277147485E-2</v>
      </c>
    </row>
    <row r="96" spans="1:34" x14ac:dyDescent="0.25">
      <c r="A96" s="1"/>
      <c r="B96" s="17" t="s">
        <v>169</v>
      </c>
      <c r="C96" s="42" t="s">
        <v>517</v>
      </c>
      <c r="D96" t="s">
        <v>0</v>
      </c>
      <c r="E96" s="45" t="s">
        <v>169</v>
      </c>
      <c r="F96" s="45" t="s">
        <v>15</v>
      </c>
      <c r="G96" s="45" t="str">
        <f>""</f>
        <v/>
      </c>
      <c r="H96" s="23">
        <f>VLOOKUP($B96,Data!$A$8:$GA$500,134,FALSE)</f>
        <v>1.9172413793103447E-2</v>
      </c>
      <c r="I96" s="23">
        <f>VLOOKUP($B96,Data!$A$8:$GA$500,135,FALSE)</f>
        <v>1.8741573033707864E-2</v>
      </c>
      <c r="J96" s="23">
        <f>VLOOKUP($B96,Data!$A$8:$GA$500,136,FALSE)</f>
        <v>1.7880184331797236E-2</v>
      </c>
      <c r="K96" s="23">
        <f>VLOOKUP($B96,Data!$A$8:$GA$500,137,FALSE)</f>
        <v>1.7545871559633028E-2</v>
      </c>
      <c r="L96" s="23">
        <f>VLOOKUP($B96,Data!$A$8:$GA$500,138,FALSE)</f>
        <v>1.9954022988505748E-2</v>
      </c>
      <c r="M96" s="23">
        <f>VLOOKUP($B96,Data!$A$8:$GA$500,139,FALSE)</f>
        <v>1.9976415094339624E-2</v>
      </c>
      <c r="N96" s="23">
        <f>VLOOKUP($B96,Data!$A$8:$GA$500,140,FALSE)</f>
        <v>1.7875288683602771E-2</v>
      </c>
      <c r="O96" s="23">
        <f>VLOOKUP($B96,Data!$A$8:$GA$500,141,FALSE)</f>
        <v>1.5957943925233645E-2</v>
      </c>
      <c r="P96" s="23">
        <f>VLOOKUP($B96,Data!$A$8:$GA$500,142,FALSE)</f>
        <v>1.8209302325581395E-2</v>
      </c>
      <c r="Q96" s="23">
        <f>VLOOKUP($B96,Data!$A$8:$GA$500,143,FALSE)</f>
        <v>1.8638497652582159E-2</v>
      </c>
      <c r="R96" s="23">
        <f>VLOOKUP($B96,Data!$A$8:$GA$500,144,FALSE)</f>
        <v>2.1674311926605506E-2</v>
      </c>
      <c r="S96" s="23">
        <f>VLOOKUP($B96,Data!$A$8:$GA$500,145,FALSE)</f>
        <v>2.8967136150234742E-2</v>
      </c>
      <c r="T96" s="23">
        <f>VLOOKUP($B96,Data!$A$8:$GA$500,146,FALSE)</f>
        <v>4.1160092807424595E-2</v>
      </c>
      <c r="U96" s="23">
        <f>VLOOKUP($B96,Data!$A$8:$GA$500,147,FALSE)</f>
        <v>4.1142191142191142E-2</v>
      </c>
      <c r="V96" s="23">
        <f>VLOOKUP($B96,Data!$A$8:$GA$500,148,FALSE)</f>
        <v>3.9266055045871558E-2</v>
      </c>
      <c r="W96" s="23">
        <f>VLOOKUP($B96,Data!$A$8:$GA$500,149,FALSE)</f>
        <v>3.5717488789237667E-2</v>
      </c>
      <c r="X96" s="23">
        <f>VLOOKUP($B96,Data!$A$8:$GA$500,150,FALSE)</f>
        <v>3.7239819004524888E-2</v>
      </c>
      <c r="Y96" s="23">
        <f>VLOOKUP($B96,Data!$A$8:$GA$500,151,FALSE)</f>
        <v>3.2636363636363637E-2</v>
      </c>
      <c r="Z96" s="23">
        <f>VLOOKUP($B96,Data!$A$8:$GA$500,152,FALSE)</f>
        <v>3.033482142857143E-2</v>
      </c>
      <c r="AA96" s="23">
        <f>VLOOKUP($B96,Data!$A$8:$GA$500,153,FALSE)</f>
        <v>2.9057471264367817E-2</v>
      </c>
      <c r="AB96" s="23">
        <f>VLOOKUP($B96,Data!$A$8:$GA$500,154,FALSE)</f>
        <v>3.3029612756264239E-2</v>
      </c>
      <c r="AC96" s="23">
        <f>VLOOKUP($B96,Data!$A$8:$GA$500,155,FALSE)</f>
        <v>2.9887387387387387E-2</v>
      </c>
      <c r="AD96" s="23">
        <f>VLOOKUP($B96,Data!$A$8:$GA$500,156,FALSE)</f>
        <v>3.1946308724832215E-2</v>
      </c>
      <c r="AE96" s="52">
        <f>VLOOKUP($B96,Data!$A$8:$GA$500,157,FALSE)</f>
        <v>3.1571753986332572E-2</v>
      </c>
      <c r="AF96" s="52">
        <f>VLOOKUP($B96,Data!$A$8:$GA$500,158,FALSE)</f>
        <v>3.5986394557823126E-2</v>
      </c>
      <c r="AG96" s="52">
        <f>VLOOKUP($B96,Data!$A$8:$GA$500,159,FALSE)</f>
        <v>3.317673378076063E-2</v>
      </c>
      <c r="AH96" s="52">
        <f>VLOOKUP($B96,Data!$A$8:$GA$500,160,FALSE)</f>
        <v>3.320366132723112E-2</v>
      </c>
    </row>
    <row r="97" spans="1:34" x14ac:dyDescent="0.25">
      <c r="A97" s="1"/>
      <c r="B97" s="17" t="s">
        <v>171</v>
      </c>
      <c r="C97" s="42" t="s">
        <v>516</v>
      </c>
      <c r="D97" t="s">
        <v>505</v>
      </c>
      <c r="E97" s="45" t="s">
        <v>171</v>
      </c>
      <c r="F97" s="45" t="s">
        <v>509</v>
      </c>
      <c r="G97" s="45" t="s">
        <v>52</v>
      </c>
      <c r="H97" s="23">
        <f>VLOOKUP($B97,Data!$A$8:$GA$500,134,FALSE)</f>
        <v>2.6195182211241508E-2</v>
      </c>
      <c r="I97" s="23">
        <f>VLOOKUP($B97,Data!$A$8:$GA$500,135,FALSE)</f>
        <v>2.4381538461538461E-2</v>
      </c>
      <c r="J97" s="23">
        <f>VLOOKUP($B97,Data!$A$8:$GA$500,136,FALSE)</f>
        <v>2.4418461538461538E-2</v>
      </c>
      <c r="K97" s="23">
        <f>VLOOKUP($B97,Data!$A$8:$GA$500,137,FALSE)</f>
        <v>2.4875531268973891E-2</v>
      </c>
      <c r="L97" s="23">
        <f>VLOOKUP($B97,Data!$A$8:$GA$500,138,FALSE)</f>
        <v>2.4237804878048781E-2</v>
      </c>
      <c r="M97" s="23">
        <f>VLOOKUP($B97,Data!$A$8:$GA$500,139,FALSE)</f>
        <v>2.0346504559270517E-2</v>
      </c>
      <c r="N97" s="23">
        <f>VLOOKUP($B97,Data!$A$8:$GA$500,140,FALSE)</f>
        <v>1.9156698564593302E-2</v>
      </c>
      <c r="O97" s="23">
        <f>VLOOKUP($B97,Data!$A$8:$GA$500,141,FALSE)</f>
        <v>1.9636583888552394E-2</v>
      </c>
      <c r="P97" s="23">
        <f>VLOOKUP($B97,Data!$A$8:$GA$500,142,FALSE)</f>
        <v>2.0940170940170939E-2</v>
      </c>
      <c r="Q97" s="23">
        <f>VLOOKUP($B97,Data!$A$8:$GA$500,143,FALSE)</f>
        <v>1.9581022797288971E-2</v>
      </c>
      <c r="R97" s="23">
        <f>VLOOKUP($B97,Data!$A$8:$GA$500,144,FALSE)</f>
        <v>2.3671586715867159E-2</v>
      </c>
      <c r="S97" s="23">
        <f>VLOOKUP($B97,Data!$A$8:$GA$500,145,FALSE)</f>
        <v>3.3887515451174292E-2</v>
      </c>
      <c r="T97" s="23">
        <f>VLOOKUP($B97,Data!$A$8:$GA$500,146,FALSE)</f>
        <v>4.3083997547516864E-2</v>
      </c>
      <c r="U97" s="23">
        <f>VLOOKUP($B97,Data!$A$8:$GA$500,147,FALSE)</f>
        <v>4.1125382262996939E-2</v>
      </c>
      <c r="V97" s="23">
        <f>VLOOKUP($B97,Data!$A$8:$GA$500,148,FALSE)</f>
        <v>4.0158247108947047E-2</v>
      </c>
      <c r="W97" s="23">
        <f>VLOOKUP($B97,Data!$A$8:$GA$500,149,FALSE)</f>
        <v>4.3119658119658122E-2</v>
      </c>
      <c r="X97" s="23">
        <f>VLOOKUP($B97,Data!$A$8:$GA$500,150,FALSE)</f>
        <v>4.4122373300370825E-2</v>
      </c>
      <c r="Y97" s="23">
        <f>VLOOKUP($B97,Data!$A$8:$GA$500,151,FALSE)</f>
        <v>3.607975460122699E-2</v>
      </c>
      <c r="Z97" s="23">
        <f>VLOOKUP($B97,Data!$A$8:$GA$500,152,FALSE)</f>
        <v>3.5752589884216944E-2</v>
      </c>
      <c r="AA97" s="23">
        <f>VLOOKUP($B97,Data!$A$8:$GA$500,153,FALSE)</f>
        <v>3.8950242718446604E-2</v>
      </c>
      <c r="AB97" s="23">
        <f>VLOOKUP($B97,Data!$A$8:$GA$500,154,FALSE)</f>
        <v>3.9837740384615385E-2</v>
      </c>
      <c r="AC97" s="23">
        <f>VLOOKUP($B97,Data!$A$8:$GA$500,155,FALSE)</f>
        <v>3.8346504559270515E-2</v>
      </c>
      <c r="AD97" s="23">
        <f>VLOOKUP($B97,Data!$A$8:$GA$500,156,FALSE)</f>
        <v>4.1279999999999997E-2</v>
      </c>
      <c r="AE97" s="52">
        <f>VLOOKUP($B97,Data!$A$8:$GA$500,157,FALSE)</f>
        <v>4.4071340713407132E-2</v>
      </c>
      <c r="AF97" s="52">
        <f>VLOOKUP($B97,Data!$A$8:$GA$500,158,FALSE)</f>
        <v>4.4914945321992708E-2</v>
      </c>
      <c r="AG97" s="52">
        <f>VLOOKUP($B97,Data!$A$8:$GA$500,159,FALSE)</f>
        <v>4.0396634615384612E-2</v>
      </c>
      <c r="AH97" s="52">
        <f>VLOOKUP($B97,Data!$A$8:$GA$500,160,FALSE)</f>
        <v>3.9538369304556356E-2</v>
      </c>
    </row>
    <row r="98" spans="1:34" x14ac:dyDescent="0.25">
      <c r="A98" s="1"/>
      <c r="B98" s="17" t="s">
        <v>172</v>
      </c>
      <c r="C98" s="42" t="s">
        <v>517</v>
      </c>
      <c r="D98" t="s">
        <v>0</v>
      </c>
      <c r="E98" s="45" t="s">
        <v>172</v>
      </c>
      <c r="F98" s="45" t="s">
        <v>31</v>
      </c>
      <c r="G98" s="45" t="s">
        <v>46</v>
      </c>
      <c r="H98" s="23">
        <f>VLOOKUP($B98,Data!$A$8:$GA$500,134,FALSE)</f>
        <v>2.208955223880597E-2</v>
      </c>
      <c r="I98" s="23">
        <f>VLOOKUP($B98,Data!$A$8:$GA$500,135,FALSE)</f>
        <v>2.2060491493383742E-2</v>
      </c>
      <c r="J98" s="23">
        <f>VLOOKUP($B98,Data!$A$8:$GA$500,136,FALSE)</f>
        <v>2.1061452513966482E-2</v>
      </c>
      <c r="K98" s="23">
        <f>VLOOKUP($B98,Data!$A$8:$GA$500,137,FALSE)</f>
        <v>2.1354961832061068E-2</v>
      </c>
      <c r="L98" s="23">
        <f>VLOOKUP($B98,Data!$A$8:$GA$500,138,FALSE)</f>
        <v>2.2018867924528302E-2</v>
      </c>
      <c r="M98" s="23">
        <f>VLOOKUP($B98,Data!$A$8:$GA$500,139,FALSE)</f>
        <v>1.837686567164179E-2</v>
      </c>
      <c r="N98" s="23">
        <f>VLOOKUP($B98,Data!$A$8:$GA$500,140,FALSE)</f>
        <v>1.7060998151571166E-2</v>
      </c>
      <c r="O98" s="23">
        <f>VLOOKUP($B98,Data!$A$8:$GA$500,141,FALSE)</f>
        <v>1.5498154981549815E-2</v>
      </c>
      <c r="P98" s="23">
        <f>VLOOKUP($B98,Data!$A$8:$GA$500,142,FALSE)</f>
        <v>1.7878787878787879E-2</v>
      </c>
      <c r="Q98" s="23">
        <f>VLOOKUP($B98,Data!$A$8:$GA$500,143,FALSE)</f>
        <v>2.0035650623885917E-2</v>
      </c>
      <c r="R98" s="23">
        <f>VLOOKUP($B98,Data!$A$8:$GA$500,144,FALSE)</f>
        <v>2.5517890772128061E-2</v>
      </c>
      <c r="S98" s="23">
        <f>VLOOKUP($B98,Data!$A$8:$GA$500,145,FALSE)</f>
        <v>3.6390423572744017E-2</v>
      </c>
      <c r="T98" s="23">
        <f>VLOOKUP($B98,Data!$A$8:$GA$500,146,FALSE)</f>
        <v>5.1999999999999998E-2</v>
      </c>
      <c r="U98" s="23">
        <f>VLOOKUP($B98,Data!$A$8:$GA$500,147,FALSE)</f>
        <v>4.5230202578268874E-2</v>
      </c>
      <c r="V98" s="23">
        <f>VLOOKUP($B98,Data!$A$8:$GA$500,148,FALSE)</f>
        <v>4.3005272407732865E-2</v>
      </c>
      <c r="W98" s="23">
        <f>VLOOKUP($B98,Data!$A$8:$GA$500,149,FALSE)</f>
        <v>4.3321554770318023E-2</v>
      </c>
      <c r="X98" s="23">
        <f>VLOOKUP($B98,Data!$A$8:$GA$500,150,FALSE)</f>
        <v>4.3068783068783069E-2</v>
      </c>
      <c r="Y98" s="23">
        <f>VLOOKUP($B98,Data!$A$8:$GA$500,151,FALSE)</f>
        <v>3.5747330960854092E-2</v>
      </c>
      <c r="Z98" s="23">
        <f>VLOOKUP($B98,Data!$A$8:$GA$500,152,FALSE)</f>
        <v>3.4239130434782605E-2</v>
      </c>
      <c r="AA98" s="23">
        <f>VLOOKUP($B98,Data!$A$8:$GA$500,153,FALSE)</f>
        <v>3.1174311926605504E-2</v>
      </c>
      <c r="AB98" s="23">
        <f>VLOOKUP($B98,Data!$A$8:$GA$500,154,FALSE)</f>
        <v>3.7706422018348625E-2</v>
      </c>
      <c r="AC98" s="23">
        <f>VLOOKUP($B98,Data!$A$8:$GA$500,155,FALSE)</f>
        <v>3.5711645101663587E-2</v>
      </c>
      <c r="AD98" s="23">
        <f>VLOOKUP($B98,Data!$A$8:$GA$500,156,FALSE)</f>
        <v>3.5930656934306568E-2</v>
      </c>
      <c r="AE98" s="52">
        <f>VLOOKUP($B98,Data!$A$8:$GA$500,157,FALSE)</f>
        <v>3.5157116451016636E-2</v>
      </c>
      <c r="AF98" s="52">
        <f>VLOOKUP($B98,Data!$A$8:$GA$500,158,FALSE)</f>
        <v>4.3119092627599241E-2</v>
      </c>
      <c r="AG98" s="52">
        <f>VLOOKUP($B98,Data!$A$8:$GA$500,159,FALSE)</f>
        <v>3.798882681564246E-2</v>
      </c>
      <c r="AH98" s="52">
        <f>VLOOKUP($B98,Data!$A$8:$GA$500,160,FALSE)</f>
        <v>3.347905282331512E-2</v>
      </c>
    </row>
    <row r="99" spans="1:34" x14ac:dyDescent="0.25">
      <c r="A99" s="1"/>
      <c r="B99" s="17" t="s">
        <v>173</v>
      </c>
      <c r="C99" s="42" t="s">
        <v>517</v>
      </c>
      <c r="D99" t="s">
        <v>505</v>
      </c>
      <c r="E99" s="45" t="s">
        <v>173</v>
      </c>
      <c r="F99" s="45"/>
      <c r="G99" s="45"/>
      <c r="H99" s="23">
        <f>VLOOKUP($B99,Data!$A$8:$GA$500,134,FALSE)</f>
        <v>2.7695312499999999E-2</v>
      </c>
      <c r="I99" s="23">
        <f>VLOOKUP($B99,Data!$A$8:$GA$500,135,FALSE)</f>
        <v>2.5098122866894199E-2</v>
      </c>
      <c r="J99" s="23">
        <f>VLOOKUP($B99,Data!$A$8:$GA$500,136,FALSE)</f>
        <v>2.5178956446744286E-2</v>
      </c>
      <c r="K99" s="23">
        <f>VLOOKUP($B99,Data!$A$8:$GA$500,137,FALSE)</f>
        <v>2.4554413024850043E-2</v>
      </c>
      <c r="L99" s="23">
        <f>VLOOKUP($B99,Data!$A$8:$GA$500,138,FALSE)</f>
        <v>2.457469318662717E-2</v>
      </c>
      <c r="M99" s="23">
        <f>VLOOKUP($B99,Data!$A$8:$GA$500,139,FALSE)</f>
        <v>2.1998277347114556E-2</v>
      </c>
      <c r="N99" s="23">
        <f>VLOOKUP($B99,Data!$A$8:$GA$500,140,FALSE)</f>
        <v>2.0710359408033827E-2</v>
      </c>
      <c r="O99" s="23">
        <f>VLOOKUP($B99,Data!$A$8:$GA$500,141,FALSE)</f>
        <v>2.1039729501267961E-2</v>
      </c>
      <c r="P99" s="23">
        <f>VLOOKUP($B99,Data!$A$8:$GA$500,142,FALSE)</f>
        <v>2.2549936251593711E-2</v>
      </c>
      <c r="Q99" s="23">
        <f>VLOOKUP($B99,Data!$A$8:$GA$500,143,FALSE)</f>
        <v>2.2149728147218738E-2</v>
      </c>
      <c r="R99" s="23">
        <f>VLOOKUP($B99,Data!$A$8:$GA$500,144,FALSE)</f>
        <v>2.4908471690080886E-2</v>
      </c>
      <c r="S99" s="23">
        <f>VLOOKUP($B99,Data!$A$8:$GA$500,145,FALSE)</f>
        <v>3.2948992713244751E-2</v>
      </c>
      <c r="T99" s="23">
        <f>VLOOKUP($B99,Data!$A$8:$GA$500,146,FALSE)</f>
        <v>4.4069617533304684E-2</v>
      </c>
      <c r="U99" s="23">
        <f>VLOOKUP($B99,Data!$A$8:$GA$500,147,FALSE)</f>
        <v>4.1322907861369398E-2</v>
      </c>
      <c r="V99" s="23">
        <f>VLOOKUP($B99,Data!$A$8:$GA$500,148,FALSE)</f>
        <v>4.0753917831427358E-2</v>
      </c>
      <c r="W99" s="23">
        <f>VLOOKUP($B99,Data!$A$8:$GA$500,149,FALSE)</f>
        <v>4.2846900042176297E-2</v>
      </c>
      <c r="X99" s="23">
        <f>VLOOKUP($B99,Data!$A$8:$GA$500,150,FALSE)</f>
        <v>4.4787009700548289E-2</v>
      </c>
      <c r="Y99" s="23">
        <f>VLOOKUP($B99,Data!$A$8:$GA$500,151,FALSE)</f>
        <v>3.8788395904436862E-2</v>
      </c>
      <c r="Z99" s="23">
        <f>VLOOKUP($B99,Data!$A$8:$GA$500,152,FALSE)</f>
        <v>3.7230899113550021E-2</v>
      </c>
      <c r="AA99" s="23">
        <f>VLOOKUP($B99,Data!$A$8:$GA$500,153,FALSE)</f>
        <v>3.7410865874363326E-2</v>
      </c>
      <c r="AB99" s="23">
        <f>VLOOKUP($B99,Data!$A$8:$GA$500,154,FALSE)</f>
        <v>3.9506802721088433E-2</v>
      </c>
      <c r="AC99" s="23">
        <f>VLOOKUP($B99,Data!$A$8:$GA$500,155,FALSE)</f>
        <v>3.9013414106447424E-2</v>
      </c>
      <c r="AD99" s="23">
        <f>VLOOKUP($B99,Data!$A$8:$GA$500,156,FALSE)</f>
        <v>4.1554290718038532E-2</v>
      </c>
      <c r="AE99" s="52">
        <f>VLOOKUP($B99,Data!$A$8:$GA$500,157,FALSE)</f>
        <v>4.2768758227292675E-2</v>
      </c>
      <c r="AF99" s="52">
        <f>VLOOKUP($B99,Data!$A$8:$GA$500,158,FALSE)</f>
        <v>4.5701298701298701E-2</v>
      </c>
      <c r="AG99" s="52">
        <f>VLOOKUP($B99,Data!$A$8:$GA$500,159,FALSE)</f>
        <v>4.1942291128337639E-2</v>
      </c>
      <c r="AH99" s="52">
        <f>VLOOKUP($B99,Data!$A$8:$GA$500,160,FALSE)</f>
        <v>4.029272492466638E-2</v>
      </c>
    </row>
    <row r="100" spans="1:34" x14ac:dyDescent="0.25">
      <c r="A100" s="1"/>
      <c r="B100" s="17" t="s">
        <v>174</v>
      </c>
      <c r="C100" s="42" t="s">
        <v>517</v>
      </c>
      <c r="D100" t="s">
        <v>0</v>
      </c>
      <c r="E100" s="45" t="s">
        <v>174</v>
      </c>
      <c r="F100" s="45" t="s">
        <v>35</v>
      </c>
      <c r="H100" s="23">
        <f>VLOOKUP($B100,Data!$A$8:$GA$500,134,FALSE)</f>
        <v>3.6373873873873877E-2</v>
      </c>
      <c r="I100" s="23">
        <f>VLOOKUP($B100,Data!$A$8:$GA$500,135,FALSE)</f>
        <v>3.4851936218678818E-2</v>
      </c>
      <c r="J100" s="23">
        <f>VLOOKUP($B100,Data!$A$8:$GA$500,136,FALSE)</f>
        <v>3.2269662921348315E-2</v>
      </c>
      <c r="K100" s="23">
        <f>VLOOKUP($B100,Data!$A$8:$GA$500,137,FALSE)</f>
        <v>3.1524249422632794E-2</v>
      </c>
      <c r="L100" s="23">
        <f>VLOOKUP($B100,Data!$A$8:$GA$500,138,FALSE)</f>
        <v>3.5616113744075827E-2</v>
      </c>
      <c r="M100" s="23">
        <f>VLOOKUP($B100,Data!$A$8:$GA$500,139,FALSE)</f>
        <v>3.1208530805687203E-2</v>
      </c>
      <c r="N100" s="23">
        <f>VLOOKUP($B100,Data!$A$8:$GA$500,140,FALSE)</f>
        <v>2.9463869463869464E-2</v>
      </c>
      <c r="O100" s="23">
        <f>VLOOKUP($B100,Data!$A$8:$GA$500,141,FALSE)</f>
        <v>2.6349557522123895E-2</v>
      </c>
      <c r="P100" s="23">
        <f>VLOOKUP($B100,Data!$A$8:$GA$500,142,FALSE)</f>
        <v>2.9795918367346939E-2</v>
      </c>
      <c r="Q100" s="23">
        <f>VLOOKUP($B100,Data!$A$8:$GA$500,143,FALSE)</f>
        <v>3.0758928571428572E-2</v>
      </c>
      <c r="R100" s="23">
        <f>VLOOKUP($B100,Data!$A$8:$GA$500,144,FALSE)</f>
        <v>3.3123595505617977E-2</v>
      </c>
      <c r="S100" s="23">
        <f>VLOOKUP($B100,Data!$A$8:$GA$500,145,FALSE)</f>
        <v>4.0569476082004556E-2</v>
      </c>
      <c r="T100" s="23">
        <f>VLOOKUP($B100,Data!$A$8:$GA$500,146,FALSE)</f>
        <v>5.4907834101382488E-2</v>
      </c>
      <c r="U100" s="23">
        <f>VLOOKUP($B100,Data!$A$8:$GA$500,147,FALSE)</f>
        <v>4.9208144796380089E-2</v>
      </c>
      <c r="V100" s="23">
        <f>VLOOKUP($B100,Data!$A$8:$GA$500,148,FALSE)</f>
        <v>4.7522321428571428E-2</v>
      </c>
      <c r="W100" s="23">
        <f>VLOOKUP($B100,Data!$A$8:$GA$500,149,FALSE)</f>
        <v>5.0804597701149423E-2</v>
      </c>
      <c r="X100" s="23">
        <f>VLOOKUP($B100,Data!$A$8:$GA$500,150,FALSE)</f>
        <v>5.1788079470198672E-2</v>
      </c>
      <c r="Y100" s="23">
        <f>VLOOKUP($B100,Data!$A$8:$GA$500,151,FALSE)</f>
        <v>4.3733624454148474E-2</v>
      </c>
      <c r="Z100" s="23">
        <f>VLOOKUP($B100,Data!$A$8:$GA$500,152,FALSE)</f>
        <v>4.192640692640693E-2</v>
      </c>
      <c r="AA100" s="23">
        <f>VLOOKUP($B100,Data!$A$8:$GA$500,153,FALSE)</f>
        <v>3.907563025210084E-2</v>
      </c>
      <c r="AB100" s="23">
        <f>VLOOKUP($B100,Data!$A$8:$GA$500,154,FALSE)</f>
        <v>4.1979797979797978E-2</v>
      </c>
      <c r="AC100" s="23">
        <f>VLOOKUP($B100,Data!$A$8:$GA$500,155,FALSE)</f>
        <v>4.3503184713375796E-2</v>
      </c>
      <c r="AD100" s="23">
        <f>VLOOKUP($B100,Data!$A$8:$GA$500,156,FALSE)</f>
        <v>4.8377777777777776E-2</v>
      </c>
      <c r="AE100" s="52">
        <f>VLOOKUP($B100,Data!$A$8:$GA$500,157,FALSE)</f>
        <v>4.7660944206008582E-2</v>
      </c>
      <c r="AF100" s="52">
        <f>VLOOKUP($B100,Data!$A$8:$GA$500,158,FALSE)</f>
        <v>5.4613686534216332E-2</v>
      </c>
      <c r="AG100" s="52">
        <f>VLOOKUP($B100,Data!$A$8:$GA$500,159,FALSE)</f>
        <v>5.1318681318681315E-2</v>
      </c>
      <c r="AH100" s="52">
        <f>VLOOKUP($B100,Data!$A$8:$GA$500,160,FALSE)</f>
        <v>4.7933333333333335E-2</v>
      </c>
    </row>
    <row r="101" spans="1:34" x14ac:dyDescent="0.25">
      <c r="A101" s="1"/>
      <c r="B101" s="17" t="s">
        <v>175</v>
      </c>
      <c r="C101" s="42" t="s">
        <v>517</v>
      </c>
      <c r="D101" t="s">
        <v>0</v>
      </c>
      <c r="E101" s="45" t="s">
        <v>175</v>
      </c>
      <c r="F101" s="45" t="s">
        <v>44</v>
      </c>
      <c r="G101" s="45" t="str">
        <f>""</f>
        <v/>
      </c>
      <c r="H101" s="23">
        <f>VLOOKUP($B101,Data!$A$8:$GA$500,134,FALSE)</f>
        <v>1.5924657534246576E-2</v>
      </c>
      <c r="I101" s="23">
        <f>VLOOKUP($B101,Data!$A$8:$GA$500,135,FALSE)</f>
        <v>1.5202020202020203E-2</v>
      </c>
      <c r="J101" s="23">
        <f>VLOOKUP($B101,Data!$A$8:$GA$500,136,FALSE)</f>
        <v>1.5343383584589615E-2</v>
      </c>
      <c r="K101" s="23">
        <f>VLOOKUP($B101,Data!$A$8:$GA$500,137,FALSE)</f>
        <v>1.4568527918781726E-2</v>
      </c>
      <c r="L101" s="23">
        <f>VLOOKUP($B101,Data!$A$8:$GA$500,138,FALSE)</f>
        <v>1.6788079470198676E-2</v>
      </c>
      <c r="M101" s="23">
        <f>VLOOKUP($B101,Data!$A$8:$GA$500,139,FALSE)</f>
        <v>1.4764227642276423E-2</v>
      </c>
      <c r="N101" s="23">
        <f>VLOOKUP($B101,Data!$A$8:$GA$500,140,FALSE)</f>
        <v>1.2672131147540984E-2</v>
      </c>
      <c r="O101" s="23">
        <f>VLOOKUP($B101,Data!$A$8:$GA$500,141,FALSE)</f>
        <v>1.1930693069306931E-2</v>
      </c>
      <c r="P101" s="23">
        <f>VLOOKUP($B101,Data!$A$8:$GA$500,142,FALSE)</f>
        <v>1.3990306946688206E-2</v>
      </c>
      <c r="Q101" s="23">
        <f>VLOOKUP($B101,Data!$A$8:$GA$500,143,FALSE)</f>
        <v>1.4774919614147911E-2</v>
      </c>
      <c r="R101" s="23">
        <f>VLOOKUP($B101,Data!$A$8:$GA$500,144,FALSE)</f>
        <v>1.7275590551181101E-2</v>
      </c>
      <c r="S101" s="23">
        <f>VLOOKUP($B101,Data!$A$8:$GA$500,145,FALSE)</f>
        <v>2.2713178294573644E-2</v>
      </c>
      <c r="T101" s="23">
        <f>VLOOKUP($B101,Data!$A$8:$GA$500,146,FALSE)</f>
        <v>3.0404354587869362E-2</v>
      </c>
      <c r="U101" s="23">
        <f>VLOOKUP($B101,Data!$A$8:$GA$500,147,FALSE)</f>
        <v>2.9922720247295208E-2</v>
      </c>
      <c r="V101" s="23">
        <f>VLOOKUP($B101,Data!$A$8:$GA$500,148,FALSE)</f>
        <v>2.8844444444444443E-2</v>
      </c>
      <c r="W101" s="23">
        <f>VLOOKUP($B101,Data!$A$8:$GA$500,149,FALSE)</f>
        <v>2.8757309941520467E-2</v>
      </c>
      <c r="X101" s="23">
        <f>VLOOKUP($B101,Data!$A$8:$GA$500,150,FALSE)</f>
        <v>2.6642120765832104E-2</v>
      </c>
      <c r="Y101" s="23">
        <f>VLOOKUP($B101,Data!$A$8:$GA$500,151,FALSE)</f>
        <v>2.3060606060606059E-2</v>
      </c>
      <c r="Z101" s="23">
        <f>VLOOKUP($B101,Data!$A$8:$GA$500,152,FALSE)</f>
        <v>2.2313664596273292E-2</v>
      </c>
      <c r="AA101" s="23">
        <f>VLOOKUP($B101,Data!$A$8:$GA$500,153,FALSE)</f>
        <v>2.2548076923076924E-2</v>
      </c>
      <c r="AB101" s="23">
        <f>VLOOKUP($B101,Data!$A$8:$GA$500,154,FALSE)</f>
        <v>2.5709779179810724E-2</v>
      </c>
      <c r="AC101" s="23">
        <f>VLOOKUP($B101,Data!$A$8:$GA$500,155,FALSE)</f>
        <v>2.3099041533546326E-2</v>
      </c>
      <c r="AD101" s="23">
        <f>VLOOKUP($B101,Data!$A$8:$GA$500,156,FALSE)</f>
        <v>2.5829307568438004E-2</v>
      </c>
      <c r="AE101" s="52">
        <f>VLOOKUP($B101,Data!$A$8:$GA$500,157,FALSE)</f>
        <v>2.6655948553054663E-2</v>
      </c>
      <c r="AF101" s="52">
        <f>VLOOKUP($B101,Data!$A$8:$GA$500,158,FALSE)</f>
        <v>2.8688524590163935E-2</v>
      </c>
      <c r="AG101" s="52">
        <f>VLOOKUP($B101,Data!$A$8:$GA$500,159,FALSE)</f>
        <v>2.3600628930817609E-2</v>
      </c>
      <c r="AH101" s="52">
        <f>VLOOKUP($B101,Data!$A$8:$GA$500,160,FALSE)</f>
        <v>2.2987421383647798E-2</v>
      </c>
    </row>
    <row r="102" spans="1:34" x14ac:dyDescent="0.25">
      <c r="A102" s="1"/>
      <c r="B102" s="17" t="s">
        <v>176</v>
      </c>
      <c r="C102" s="42" t="s">
        <v>516</v>
      </c>
      <c r="D102" t="s">
        <v>0</v>
      </c>
      <c r="E102" s="45" t="s">
        <v>176</v>
      </c>
      <c r="F102" s="45" t="s">
        <v>13</v>
      </c>
      <c r="G102" s="45" t="str">
        <f>""</f>
        <v/>
      </c>
      <c r="H102" s="23">
        <f>VLOOKUP($B102,Data!$A$8:$GA$500,134,FALSE)</f>
        <v>8.3643122676579917E-3</v>
      </c>
      <c r="I102" s="23">
        <f>VLOOKUP($B102,Data!$A$8:$GA$500,135,FALSE)</f>
        <v>8.641509433962264E-3</v>
      </c>
      <c r="J102" s="23">
        <f>VLOOKUP($B102,Data!$A$8:$GA$500,136,FALSE)</f>
        <v>9.3772893772893773E-3</v>
      </c>
      <c r="K102" s="23">
        <f>VLOOKUP($B102,Data!$A$8:$GA$500,137,FALSE)</f>
        <v>8.8888888888888889E-3</v>
      </c>
      <c r="L102" s="23">
        <f>VLOOKUP($B102,Data!$A$8:$GA$500,138,FALSE)</f>
        <v>9.057971014492754E-3</v>
      </c>
      <c r="M102" s="23">
        <f>VLOOKUP($B102,Data!$A$8:$GA$500,139,FALSE)</f>
        <v>6.5413533834586465E-3</v>
      </c>
      <c r="N102" s="23">
        <f>VLOOKUP($B102,Data!$A$8:$GA$500,140,FALSE)</f>
        <v>7.2509960159362549E-3</v>
      </c>
      <c r="O102" s="23">
        <f>VLOOKUP($B102,Data!$A$8:$GA$500,141,FALSE)</f>
        <v>7.5098814229249012E-3</v>
      </c>
      <c r="P102" s="23">
        <f>VLOOKUP($B102,Data!$A$8:$GA$500,142,FALSE)</f>
        <v>8.03921568627451E-3</v>
      </c>
      <c r="Q102" s="23">
        <f>VLOOKUP($B102,Data!$A$8:$GA$500,143,FALSE)</f>
        <v>7.1376811594202902E-3</v>
      </c>
      <c r="R102" s="23">
        <f>VLOOKUP($B102,Data!$A$8:$GA$500,144,FALSE)</f>
        <v>7.8676470588235296E-3</v>
      </c>
      <c r="S102" s="23">
        <f>VLOOKUP($B102,Data!$A$8:$GA$500,145,FALSE)</f>
        <v>1.1610486891385767E-2</v>
      </c>
      <c r="T102" s="23">
        <f>VLOOKUP($B102,Data!$A$8:$GA$500,146,FALSE)</f>
        <v>1.6692307692307694E-2</v>
      </c>
      <c r="U102" s="23">
        <f>VLOOKUP($B102,Data!$A$8:$GA$500,147,FALSE)</f>
        <v>1.4318181818181818E-2</v>
      </c>
      <c r="V102" s="23">
        <f>VLOOKUP($B102,Data!$A$8:$GA$500,148,FALSE)</f>
        <v>1.588888888888889E-2</v>
      </c>
      <c r="W102" s="23">
        <f>VLOOKUP($B102,Data!$A$8:$GA$500,149,FALSE)</f>
        <v>1.7461538461538462E-2</v>
      </c>
      <c r="X102" s="23">
        <f>VLOOKUP($B102,Data!$A$8:$GA$500,150,FALSE)</f>
        <v>1.7882352941176471E-2</v>
      </c>
      <c r="Y102" s="23">
        <f>VLOOKUP($B102,Data!$A$8:$GA$500,151,FALSE)</f>
        <v>1.5708333333333335E-2</v>
      </c>
      <c r="Z102" s="23">
        <f>VLOOKUP($B102,Data!$A$8:$GA$500,152,FALSE)</f>
        <v>1.4894514767932489E-2</v>
      </c>
      <c r="AA102" s="23">
        <f>VLOOKUP($B102,Data!$A$8:$GA$500,153,FALSE)</f>
        <v>1.5528455284552845E-2</v>
      </c>
      <c r="AB102" s="23">
        <f>VLOOKUP($B102,Data!$A$8:$GA$500,154,FALSE)</f>
        <v>1.7676348547717841E-2</v>
      </c>
      <c r="AC102" s="23">
        <f>VLOOKUP($B102,Data!$A$8:$GA$500,155,FALSE)</f>
        <v>1.5247933884297521E-2</v>
      </c>
      <c r="AD102" s="23">
        <f>VLOOKUP($B102,Data!$A$8:$GA$500,156,FALSE)</f>
        <v>1.5595238095238096E-2</v>
      </c>
      <c r="AE102" s="52">
        <f>VLOOKUP($B102,Data!$A$8:$GA$500,157,FALSE)</f>
        <v>1.6573705179282867E-2</v>
      </c>
      <c r="AF102" s="52">
        <f>VLOOKUP($B102,Data!$A$8:$GA$500,158,FALSE)</f>
        <v>1.8527131782945735E-2</v>
      </c>
      <c r="AG102" s="52">
        <f>VLOOKUP($B102,Data!$A$8:$GA$500,159,FALSE)</f>
        <v>1.5037593984962405E-2</v>
      </c>
      <c r="AH102" s="52">
        <f>VLOOKUP($B102,Data!$A$8:$GA$500,160,FALSE)</f>
        <v>1.5650557620817844E-2</v>
      </c>
    </row>
    <row r="103" spans="1:34" x14ac:dyDescent="0.25">
      <c r="A103" s="1"/>
      <c r="B103" s="17" t="s">
        <v>179</v>
      </c>
      <c r="C103" s="42" t="s">
        <v>518</v>
      </c>
      <c r="D103" t="s">
        <v>0</v>
      </c>
      <c r="E103" s="45" t="s">
        <v>179</v>
      </c>
      <c r="F103" s="45" t="s">
        <v>30</v>
      </c>
      <c r="G103" s="45" t="str">
        <f>""</f>
        <v/>
      </c>
      <c r="H103" s="23">
        <f>VLOOKUP($B103,Data!$A$8:$GA$500,134,FALSE)</f>
        <v>1.1017964071856288E-2</v>
      </c>
      <c r="I103" s="23">
        <f>VLOOKUP($B103,Data!$A$8:$GA$500,135,FALSE)</f>
        <v>1.0259146341463415E-2</v>
      </c>
      <c r="J103" s="23">
        <f>VLOOKUP($B103,Data!$A$8:$GA$500,136,FALSE)</f>
        <v>1.0371517027863777E-2</v>
      </c>
      <c r="K103" s="23">
        <f>VLOOKUP($B103,Data!$A$8:$GA$500,137,FALSE)</f>
        <v>9.1079812206572765E-3</v>
      </c>
      <c r="L103" s="23">
        <f>VLOOKUP($B103,Data!$A$8:$GA$500,138,FALSE)</f>
        <v>9.0251572327044033E-3</v>
      </c>
      <c r="M103" s="23">
        <f>VLOOKUP($B103,Data!$A$8:$GA$500,139,FALSE)</f>
        <v>7.4882995319812797E-3</v>
      </c>
      <c r="N103" s="23">
        <f>VLOOKUP($B103,Data!$A$8:$GA$500,140,FALSE)</f>
        <v>6.8277945619335352E-3</v>
      </c>
      <c r="O103" s="23">
        <f>VLOOKUP($B103,Data!$A$8:$GA$500,141,FALSE)</f>
        <v>6.3846153846153844E-3</v>
      </c>
      <c r="P103" s="23">
        <f>VLOOKUP($B103,Data!$A$8:$GA$500,142,FALSE)</f>
        <v>6.7624810892586993E-3</v>
      </c>
      <c r="Q103" s="23">
        <f>VLOOKUP($B103,Data!$A$8:$GA$500,143,FALSE)</f>
        <v>7.2477064220183487E-3</v>
      </c>
      <c r="R103" s="23">
        <f>VLOOKUP($B103,Data!$A$8:$GA$500,144,FALSE)</f>
        <v>9.1162790697674415E-3</v>
      </c>
      <c r="S103" s="23">
        <f>VLOOKUP($B103,Data!$A$8:$GA$500,145,FALSE)</f>
        <v>1.2576687116564417E-2</v>
      </c>
      <c r="T103" s="23">
        <f>VLOOKUP($B103,Data!$A$8:$GA$500,146,FALSE)</f>
        <v>2.0936106983655275E-2</v>
      </c>
      <c r="U103" s="23">
        <f>VLOOKUP($B103,Data!$A$8:$GA$500,147,FALSE)</f>
        <v>2.2301943198804186E-2</v>
      </c>
      <c r="V103" s="23">
        <f>VLOOKUP($B103,Data!$A$8:$GA$500,148,FALSE)</f>
        <v>2.3470319634703196E-2</v>
      </c>
      <c r="W103" s="23">
        <f>VLOOKUP($B103,Data!$A$8:$GA$500,149,FALSE)</f>
        <v>2.1705069124423965E-2</v>
      </c>
      <c r="X103" s="23">
        <f>VLOOKUP($B103,Data!$A$8:$GA$500,150,FALSE)</f>
        <v>2.3534883720930232E-2</v>
      </c>
      <c r="Y103" s="23">
        <f>VLOOKUP($B103,Data!$A$8:$GA$500,151,FALSE)</f>
        <v>2.0250391236306731E-2</v>
      </c>
      <c r="Z103" s="23">
        <f>VLOOKUP($B103,Data!$A$8:$GA$500,152,FALSE)</f>
        <v>1.9554531490015362E-2</v>
      </c>
      <c r="AA103" s="23">
        <f>VLOOKUP($B103,Data!$A$8:$GA$500,153,FALSE)</f>
        <v>1.8290076335877863E-2</v>
      </c>
      <c r="AB103" s="23">
        <f>VLOOKUP($B103,Data!$A$8:$GA$500,154,FALSE)</f>
        <v>1.9242902208201892E-2</v>
      </c>
      <c r="AC103" s="23">
        <f>VLOOKUP($B103,Data!$A$8:$GA$500,155,FALSE)</f>
        <v>1.7849293563579279E-2</v>
      </c>
      <c r="AD103" s="23">
        <f>VLOOKUP($B103,Data!$A$8:$GA$500,156,FALSE)</f>
        <v>1.8548895899053629E-2</v>
      </c>
      <c r="AE103" s="52">
        <f>VLOOKUP($B103,Data!$A$8:$GA$500,157,FALSE)</f>
        <v>1.794392523364486E-2</v>
      </c>
      <c r="AF103" s="52">
        <f>VLOOKUP($B103,Data!$A$8:$GA$500,158,FALSE)</f>
        <v>2.0483091787439612E-2</v>
      </c>
      <c r="AG103" s="52">
        <f>VLOOKUP($B103,Data!$A$8:$GA$500,159,FALSE)</f>
        <v>1.7866449511400651E-2</v>
      </c>
      <c r="AH103" s="52">
        <f>VLOOKUP($B103,Data!$A$8:$GA$500,160,FALSE)</f>
        <v>1.7145135566188199E-2</v>
      </c>
    </row>
    <row r="104" spans="1:34" x14ac:dyDescent="0.25">
      <c r="A104" s="1"/>
      <c r="B104" s="17" t="s">
        <v>180</v>
      </c>
      <c r="C104" s="42" t="s">
        <v>518</v>
      </c>
      <c r="D104" t="s">
        <v>505</v>
      </c>
      <c r="E104" s="45" t="s">
        <v>180</v>
      </c>
      <c r="F104" s="45" t="s">
        <v>42</v>
      </c>
      <c r="G104" s="45" t="str">
        <f>""</f>
        <v/>
      </c>
      <c r="H104" s="23">
        <f>VLOOKUP($B104,Data!$A$8:$GA$500,134,FALSE)</f>
        <v>4.9076479076479079E-2</v>
      </c>
      <c r="I104" s="23">
        <f>VLOOKUP($B104,Data!$A$8:$GA$500,135,FALSE)</f>
        <v>4.8479657387580297E-2</v>
      </c>
      <c r="J104" s="23">
        <f>VLOOKUP($B104,Data!$A$8:$GA$500,136,FALSE)</f>
        <v>5.0029411764705885E-2</v>
      </c>
      <c r="K104" s="23">
        <f>VLOOKUP($B104,Data!$A$8:$GA$500,137,FALSE)</f>
        <v>4.8044895003620566E-2</v>
      </c>
      <c r="L104" s="23">
        <f>VLOOKUP($B104,Data!$A$8:$GA$500,138,FALSE)</f>
        <v>4.4841726618705037E-2</v>
      </c>
      <c r="M104" s="23">
        <f>VLOOKUP($B104,Data!$A$8:$GA$500,139,FALSE)</f>
        <v>4.4418777943368105E-2</v>
      </c>
      <c r="N104" s="23">
        <f>VLOOKUP($B104,Data!$A$8:$GA$500,140,FALSE)</f>
        <v>4.5780219780219782E-2</v>
      </c>
      <c r="O104" s="23">
        <f>VLOOKUP($B104,Data!$A$8:$GA$500,141,FALSE)</f>
        <v>4.0816170861937451E-2</v>
      </c>
      <c r="P104" s="23">
        <f>VLOOKUP($B104,Data!$A$8:$GA$500,142,FALSE)</f>
        <v>4.0228136882129277E-2</v>
      </c>
      <c r="Q104" s="23">
        <f>VLOOKUP($B104,Data!$A$8:$GA$500,143,FALSE)</f>
        <v>4.0833959429000755E-2</v>
      </c>
      <c r="R104" s="23">
        <f>VLOOKUP($B104,Data!$A$8:$GA$500,144,FALSE)</f>
        <v>4.2673048600883653E-2</v>
      </c>
      <c r="S104" s="23">
        <f>VLOOKUP($B104,Data!$A$8:$GA$500,145,FALSE)</f>
        <v>4.7218978102189779E-2</v>
      </c>
      <c r="T104" s="23">
        <f>VLOOKUP($B104,Data!$A$8:$GA$500,146,FALSE)</f>
        <v>6.1483394833948338E-2</v>
      </c>
      <c r="U104" s="23">
        <f>VLOOKUP($B104,Data!$A$8:$GA$500,147,FALSE)</f>
        <v>6.6208708708708708E-2</v>
      </c>
      <c r="V104" s="23">
        <f>VLOOKUP($B104,Data!$A$8:$GA$500,148,FALSE)</f>
        <v>7.2765793528505388E-2</v>
      </c>
      <c r="W104" s="23">
        <f>VLOOKUP($B104,Data!$A$8:$GA$500,149,FALSE)</f>
        <v>7.1855027279812939E-2</v>
      </c>
      <c r="X104" s="23">
        <f>VLOOKUP($B104,Data!$A$8:$GA$500,150,FALSE)</f>
        <v>7.4564220183486241E-2</v>
      </c>
      <c r="Y104" s="23">
        <f>VLOOKUP($B104,Data!$A$8:$GA$500,151,FALSE)</f>
        <v>6.9627942293090356E-2</v>
      </c>
      <c r="Z104" s="23">
        <f>VLOOKUP($B104,Data!$A$8:$GA$500,152,FALSE)</f>
        <v>7.0159090909090907E-2</v>
      </c>
      <c r="AA104" s="23">
        <f>VLOOKUP($B104,Data!$A$8:$GA$500,153,FALSE)</f>
        <v>6.9548929663608566E-2</v>
      </c>
      <c r="AB104" s="23">
        <f>VLOOKUP($B104,Data!$A$8:$GA$500,154,FALSE)</f>
        <v>7.4969512195121948E-2</v>
      </c>
      <c r="AC104" s="23">
        <f>VLOOKUP($B104,Data!$A$8:$GA$500,155,FALSE)</f>
        <v>7.4697535474234508E-2</v>
      </c>
      <c r="AD104" s="23">
        <f>VLOOKUP($B104,Data!$A$8:$GA$500,156,FALSE)</f>
        <v>7.8630036630036634E-2</v>
      </c>
      <c r="AE104" s="52">
        <f>VLOOKUP($B104,Data!$A$8:$GA$500,157,FALSE)</f>
        <v>7.5713276836158194E-2</v>
      </c>
      <c r="AF104" s="52">
        <f>VLOOKUP($B104,Data!$A$8:$GA$500,158,FALSE)</f>
        <v>7.4702127659574472E-2</v>
      </c>
      <c r="AG104" s="52">
        <f>VLOOKUP($B104,Data!$A$8:$GA$500,159,FALSE)</f>
        <v>7.1678622668579633E-2</v>
      </c>
      <c r="AH104" s="52">
        <f>VLOOKUP($B104,Data!$A$8:$GA$500,160,FALSE)</f>
        <v>7.136526090064331E-2</v>
      </c>
    </row>
    <row r="105" spans="1:34" x14ac:dyDescent="0.25">
      <c r="A105" s="1"/>
      <c r="B105" s="17" t="s">
        <v>181</v>
      </c>
      <c r="C105" s="42" t="s">
        <v>517</v>
      </c>
      <c r="D105" t="s">
        <v>0</v>
      </c>
      <c r="E105" s="45" t="s">
        <v>181</v>
      </c>
      <c r="F105" s="45" t="s">
        <v>35</v>
      </c>
      <c r="G105" s="45" t="str">
        <f>""</f>
        <v/>
      </c>
      <c r="H105" s="23">
        <f>VLOOKUP($B105,Data!$A$8:$GA$500,134,FALSE)</f>
        <v>1.829153605015674E-2</v>
      </c>
      <c r="I105" s="23">
        <f>VLOOKUP($B105,Data!$A$8:$GA$500,135,FALSE)</f>
        <v>1.8149300155520996E-2</v>
      </c>
      <c r="J105" s="23">
        <f>VLOOKUP($B105,Data!$A$8:$GA$500,136,FALSE)</f>
        <v>1.8759936406995231E-2</v>
      </c>
      <c r="K105" s="23">
        <f>VLOOKUP($B105,Data!$A$8:$GA$500,137,FALSE)</f>
        <v>1.9297385620915031E-2</v>
      </c>
      <c r="L105" s="23">
        <f>VLOOKUP($B105,Data!$A$8:$GA$500,138,FALSE)</f>
        <v>2.1821305841924397E-2</v>
      </c>
      <c r="M105" s="23">
        <f>VLOOKUP($B105,Data!$A$8:$GA$500,139,FALSE)</f>
        <v>2.0034423407917383E-2</v>
      </c>
      <c r="N105" s="23">
        <f>VLOOKUP($B105,Data!$A$8:$GA$500,140,FALSE)</f>
        <v>1.7495741056218057E-2</v>
      </c>
      <c r="O105" s="23">
        <f>VLOOKUP($B105,Data!$A$8:$GA$500,141,FALSE)</f>
        <v>1.679933665008292E-2</v>
      </c>
      <c r="P105" s="23">
        <f>VLOOKUP($B105,Data!$A$8:$GA$500,142,FALSE)</f>
        <v>1.6688524590163935E-2</v>
      </c>
      <c r="Q105" s="23">
        <f>VLOOKUP($B105,Data!$A$8:$GA$500,143,FALSE)</f>
        <v>1.7616666666666666E-2</v>
      </c>
      <c r="R105" s="23">
        <f>VLOOKUP($B105,Data!$A$8:$GA$500,144,FALSE)</f>
        <v>2.0508196721311475E-2</v>
      </c>
      <c r="S105" s="23">
        <f>VLOOKUP($B105,Data!$A$8:$GA$500,145,FALSE)</f>
        <v>2.651815181518152E-2</v>
      </c>
      <c r="T105" s="23">
        <f>VLOOKUP($B105,Data!$A$8:$GA$500,146,FALSE)</f>
        <v>3.5528846153846154E-2</v>
      </c>
      <c r="U105" s="23">
        <f>VLOOKUP($B105,Data!$A$8:$GA$500,147,FALSE)</f>
        <v>3.7344000000000002E-2</v>
      </c>
      <c r="V105" s="23">
        <f>VLOOKUP($B105,Data!$A$8:$GA$500,148,FALSE)</f>
        <v>3.9817275747508304E-2</v>
      </c>
      <c r="W105" s="23">
        <f>VLOOKUP($B105,Data!$A$8:$GA$500,149,FALSE)</f>
        <v>3.9435215946843856E-2</v>
      </c>
      <c r="X105" s="23">
        <f>VLOOKUP($B105,Data!$A$8:$GA$500,150,FALSE)</f>
        <v>4.0804020100502512E-2</v>
      </c>
      <c r="Y105" s="23">
        <f>VLOOKUP($B105,Data!$A$8:$GA$500,151,FALSE)</f>
        <v>3.5396290050590216E-2</v>
      </c>
      <c r="Z105" s="23">
        <f>VLOOKUP($B105,Data!$A$8:$GA$500,152,FALSE)</f>
        <v>3.5250431778929191E-2</v>
      </c>
      <c r="AA105" s="23">
        <f>VLOOKUP($B105,Data!$A$8:$GA$500,153,FALSE)</f>
        <v>3.3936877076411957E-2</v>
      </c>
      <c r="AB105" s="23">
        <f>VLOOKUP($B105,Data!$A$8:$GA$500,154,FALSE)</f>
        <v>3.5475792988313853E-2</v>
      </c>
      <c r="AC105" s="23">
        <f>VLOOKUP($B105,Data!$A$8:$GA$500,155,FALSE)</f>
        <v>3.3729372937293729E-2</v>
      </c>
      <c r="AD105" s="23">
        <f>VLOOKUP($B105,Data!$A$8:$GA$500,156,FALSE)</f>
        <v>3.6344605475040259E-2</v>
      </c>
      <c r="AE105" s="52">
        <f>VLOOKUP($B105,Data!$A$8:$GA$500,157,FALSE)</f>
        <v>3.8460264900662254E-2</v>
      </c>
      <c r="AF105" s="52">
        <f>VLOOKUP($B105,Data!$A$8:$GA$500,158,FALSE)</f>
        <v>3.7637540453074436E-2</v>
      </c>
      <c r="AG105" s="52">
        <f>VLOOKUP($B105,Data!$A$8:$GA$500,159,FALSE)</f>
        <v>3.5309446254071661E-2</v>
      </c>
      <c r="AH105" s="52">
        <f>VLOOKUP($B105,Data!$A$8:$GA$500,160,FALSE)</f>
        <v>3.2679127725856696E-2</v>
      </c>
    </row>
    <row r="106" spans="1:34" x14ac:dyDescent="0.25">
      <c r="A106" s="1"/>
      <c r="B106" s="17" t="s">
        <v>182</v>
      </c>
      <c r="C106" s="42" t="s">
        <v>518</v>
      </c>
      <c r="D106" t="s">
        <v>0</v>
      </c>
      <c r="E106" s="45" t="s">
        <v>182</v>
      </c>
      <c r="F106" s="45" t="s">
        <v>26</v>
      </c>
      <c r="G106" s="45" t="str">
        <f>""</f>
        <v/>
      </c>
      <c r="H106" s="23">
        <f>VLOOKUP($B106,Data!$A$8:$GA$500,134,FALSE)</f>
        <v>1.1689750692520776E-2</v>
      </c>
      <c r="I106" s="23">
        <f>VLOOKUP($B106,Data!$A$8:$GA$500,135,FALSE)</f>
        <v>9.8603351955307266E-3</v>
      </c>
      <c r="J106" s="23">
        <f>VLOOKUP($B106,Data!$A$8:$GA$500,136,FALSE)</f>
        <v>1.2298850574712644E-2</v>
      </c>
      <c r="K106" s="23">
        <f>VLOOKUP($B106,Data!$A$8:$GA$500,137,FALSE)</f>
        <v>1.1871345029239765E-2</v>
      </c>
      <c r="L106" s="23">
        <f>VLOOKUP($B106,Data!$A$8:$GA$500,138,FALSE)</f>
        <v>1.1114369501466275E-2</v>
      </c>
      <c r="M106" s="23">
        <f>VLOOKUP($B106,Data!$A$8:$GA$500,139,FALSE)</f>
        <v>1.0267062314540059E-2</v>
      </c>
      <c r="N106" s="23">
        <f>VLOOKUP($B106,Data!$A$8:$GA$500,140,FALSE)</f>
        <v>9.1501416430594899E-3</v>
      </c>
      <c r="O106" s="23">
        <f>VLOOKUP($B106,Data!$A$8:$GA$500,141,FALSE)</f>
        <v>7.9670329670329665E-3</v>
      </c>
      <c r="P106" s="23">
        <f>VLOOKUP($B106,Data!$A$8:$GA$500,142,FALSE)</f>
        <v>8.4487534626038786E-3</v>
      </c>
      <c r="Q106" s="23">
        <f>VLOOKUP($B106,Data!$A$8:$GA$500,143,FALSE)</f>
        <v>9.2622950819672128E-3</v>
      </c>
      <c r="R106" s="23">
        <f>VLOOKUP($B106,Data!$A$8:$GA$500,144,FALSE)</f>
        <v>1.1595744680851065E-2</v>
      </c>
      <c r="S106" s="23">
        <f>VLOOKUP($B106,Data!$A$8:$GA$500,145,FALSE)</f>
        <v>1.4356955380577428E-2</v>
      </c>
      <c r="T106" s="23">
        <f>VLOOKUP($B106,Data!$A$8:$GA$500,146,FALSE)</f>
        <v>2.3548387096774193E-2</v>
      </c>
      <c r="U106" s="23">
        <f>VLOOKUP($B106,Data!$A$8:$GA$500,147,FALSE)</f>
        <v>2.5315068493150687E-2</v>
      </c>
      <c r="V106" s="23">
        <f>VLOOKUP($B106,Data!$A$8:$GA$500,148,FALSE)</f>
        <v>2.6603773584905659E-2</v>
      </c>
      <c r="W106" s="23">
        <f>VLOOKUP($B106,Data!$A$8:$GA$500,149,FALSE)</f>
        <v>2.5340909090909091E-2</v>
      </c>
      <c r="X106" s="23">
        <f>VLOOKUP($B106,Data!$A$8:$GA$500,150,FALSE)</f>
        <v>2.5543175487465181E-2</v>
      </c>
      <c r="Y106" s="23">
        <f>VLOOKUP($B106,Data!$A$8:$GA$500,151,FALSE)</f>
        <v>2.1312849162011174E-2</v>
      </c>
      <c r="Z106" s="23">
        <f>VLOOKUP($B106,Data!$A$8:$GA$500,152,FALSE)</f>
        <v>2.1944444444444444E-2</v>
      </c>
      <c r="AA106" s="23">
        <f>VLOOKUP($B106,Data!$A$8:$GA$500,153,FALSE)</f>
        <v>1.9761904761904762E-2</v>
      </c>
      <c r="AB106" s="23">
        <f>VLOOKUP($B106,Data!$A$8:$GA$500,154,FALSE)</f>
        <v>2.2446808510638298E-2</v>
      </c>
      <c r="AC106" s="23">
        <f>VLOOKUP($B106,Data!$A$8:$GA$500,155,FALSE)</f>
        <v>1.8785529715762275E-2</v>
      </c>
      <c r="AD106" s="23">
        <f>VLOOKUP($B106,Data!$A$8:$GA$500,156,FALSE)</f>
        <v>1.9639175257731959E-2</v>
      </c>
      <c r="AE106" s="52">
        <f>VLOOKUP($B106,Data!$A$8:$GA$500,157,FALSE)</f>
        <v>2.1152815013404824E-2</v>
      </c>
      <c r="AF106" s="52">
        <f>VLOOKUP($B106,Data!$A$8:$GA$500,158,FALSE)</f>
        <v>2.2686170212765956E-2</v>
      </c>
      <c r="AG106" s="52">
        <f>VLOOKUP($B106,Data!$A$8:$GA$500,159,FALSE)</f>
        <v>2.0852713178294572E-2</v>
      </c>
      <c r="AH106" s="52">
        <f>VLOOKUP($B106,Data!$A$8:$GA$500,160,FALSE)</f>
        <v>2.1999999999999999E-2</v>
      </c>
    </row>
    <row r="107" spans="1:34" x14ac:dyDescent="0.25">
      <c r="A107" s="1"/>
      <c r="B107" s="17" t="s">
        <v>183</v>
      </c>
      <c r="C107" s="42" t="s">
        <v>517</v>
      </c>
      <c r="D107" t="s">
        <v>0</v>
      </c>
      <c r="E107" s="45" t="s">
        <v>183</v>
      </c>
      <c r="F107" s="45" t="s">
        <v>506</v>
      </c>
      <c r="G107" s="45" t="str">
        <f>""</f>
        <v/>
      </c>
      <c r="H107" s="23">
        <f>VLOOKUP($B107,Data!$A$8:$GA$500,134,FALSE)</f>
        <v>2.8686006825938568E-2</v>
      </c>
      <c r="I107" s="23">
        <f>VLOOKUP($B107,Data!$A$8:$GA$500,135,FALSE)</f>
        <v>2.7875647668393781E-2</v>
      </c>
      <c r="J107" s="23">
        <f>VLOOKUP($B107,Data!$A$8:$GA$500,136,FALSE)</f>
        <v>2.8368794326241134E-2</v>
      </c>
      <c r="K107" s="23">
        <f>VLOOKUP($B107,Data!$A$8:$GA$500,137,FALSE)</f>
        <v>2.7724014336917562E-2</v>
      </c>
      <c r="L107" s="23">
        <f>VLOOKUP($B107,Data!$A$8:$GA$500,138,FALSE)</f>
        <v>2.9303135888501742E-2</v>
      </c>
      <c r="M107" s="23">
        <f>VLOOKUP($B107,Data!$A$8:$GA$500,139,FALSE)</f>
        <v>2.6135181975736568E-2</v>
      </c>
      <c r="N107" s="23">
        <f>VLOOKUP($B107,Data!$A$8:$GA$500,140,FALSE)</f>
        <v>2.3915254237288134E-2</v>
      </c>
      <c r="O107" s="23">
        <f>VLOOKUP($B107,Data!$A$8:$GA$500,141,FALSE)</f>
        <v>2.2278911564625851E-2</v>
      </c>
      <c r="P107" s="23">
        <f>VLOOKUP($B107,Data!$A$8:$GA$500,142,FALSE)</f>
        <v>2.5408695652173914E-2</v>
      </c>
      <c r="Q107" s="23">
        <f>VLOOKUP($B107,Data!$A$8:$GA$500,143,FALSE)</f>
        <v>2.5462328767123288E-2</v>
      </c>
      <c r="R107" s="23">
        <f>VLOOKUP($B107,Data!$A$8:$GA$500,144,FALSE)</f>
        <v>3.0765391014975042E-2</v>
      </c>
      <c r="S107" s="23">
        <f>VLOOKUP($B107,Data!$A$8:$GA$500,145,FALSE)</f>
        <v>3.9267886855241262E-2</v>
      </c>
      <c r="T107" s="23">
        <f>VLOOKUP($B107,Data!$A$8:$GA$500,146,FALSE)</f>
        <v>5.2487644151565073E-2</v>
      </c>
      <c r="U107" s="23">
        <f>VLOOKUP($B107,Data!$A$8:$GA$500,147,FALSE)</f>
        <v>5.1566666666666663E-2</v>
      </c>
      <c r="V107" s="23">
        <f>VLOOKUP($B107,Data!$A$8:$GA$500,148,FALSE)</f>
        <v>5.3910149750415977E-2</v>
      </c>
      <c r="W107" s="23">
        <f>VLOOKUP($B107,Data!$A$8:$GA$500,149,FALSE)</f>
        <v>5.5226890756302521E-2</v>
      </c>
      <c r="X107" s="23">
        <f>VLOOKUP($B107,Data!$A$8:$GA$500,150,FALSE)</f>
        <v>5.6735395189003439E-2</v>
      </c>
      <c r="Y107" s="23">
        <f>VLOOKUP($B107,Data!$A$8:$GA$500,151,FALSE)</f>
        <v>5.1058020477815699E-2</v>
      </c>
      <c r="Z107" s="23">
        <f>VLOOKUP($B107,Data!$A$8:$GA$500,152,FALSE)</f>
        <v>5.0441426146010188E-2</v>
      </c>
      <c r="AA107" s="23">
        <f>VLOOKUP($B107,Data!$A$8:$GA$500,153,FALSE)</f>
        <v>4.9739130434782612E-2</v>
      </c>
      <c r="AB107" s="23">
        <f>VLOOKUP($B107,Data!$A$8:$GA$500,154,FALSE)</f>
        <v>5.1260794473229704E-2</v>
      </c>
      <c r="AC107" s="23">
        <f>VLOOKUP($B107,Data!$A$8:$GA$500,155,FALSE)</f>
        <v>4.9705882352941176E-2</v>
      </c>
      <c r="AD107" s="23">
        <f>VLOOKUP($B107,Data!$A$8:$GA$500,156,FALSE)</f>
        <v>5.4605954465849385E-2</v>
      </c>
      <c r="AE107" s="52">
        <f>VLOOKUP($B107,Data!$A$8:$GA$500,157,FALSE)</f>
        <v>5.2409638554216868E-2</v>
      </c>
      <c r="AF107" s="52">
        <f>VLOOKUP($B107,Data!$A$8:$GA$500,158,FALSE)</f>
        <v>5.5785837651122626E-2</v>
      </c>
      <c r="AG107" s="52">
        <f>VLOOKUP($B107,Data!$A$8:$GA$500,159,FALSE)</f>
        <v>5.114384748700173E-2</v>
      </c>
      <c r="AH107" s="52">
        <f>VLOOKUP($B107,Data!$A$8:$GA$500,160,FALSE)</f>
        <v>4.8453781512605043E-2</v>
      </c>
    </row>
    <row r="108" spans="1:34" x14ac:dyDescent="0.25">
      <c r="A108" s="1"/>
      <c r="B108" s="17" t="s">
        <v>184</v>
      </c>
      <c r="C108" s="42" t="s">
        <v>517</v>
      </c>
      <c r="D108" t="s">
        <v>505</v>
      </c>
      <c r="E108" s="45" t="s">
        <v>184</v>
      </c>
      <c r="F108" s="45"/>
      <c r="G108" s="45"/>
      <c r="H108" s="23">
        <f>VLOOKUP($B108,Data!$A$8:$GA$500,134,FALSE)</f>
        <v>2.205601907032181E-2</v>
      </c>
      <c r="I108" s="23">
        <f>VLOOKUP($B108,Data!$A$8:$GA$500,135,FALSE)</f>
        <v>2.067195450463933E-2</v>
      </c>
      <c r="J108" s="23">
        <f>VLOOKUP($B108,Data!$A$8:$GA$500,136,FALSE)</f>
        <v>2.1109458655562165E-2</v>
      </c>
      <c r="K108" s="23">
        <f>VLOOKUP($B108,Data!$A$8:$GA$500,137,FALSE)</f>
        <v>2.1172084700268417E-2</v>
      </c>
      <c r="L108" s="23">
        <f>VLOOKUP($B108,Data!$A$8:$GA$500,138,FALSE)</f>
        <v>2.2735412624981344E-2</v>
      </c>
      <c r="M108" s="23">
        <f>VLOOKUP($B108,Data!$A$8:$GA$500,139,FALSE)</f>
        <v>2.0278849006229605E-2</v>
      </c>
      <c r="N108" s="23">
        <f>VLOOKUP($B108,Data!$A$8:$GA$500,140,FALSE)</f>
        <v>1.9117559964465503E-2</v>
      </c>
      <c r="O108" s="23">
        <f>VLOOKUP($B108,Data!$A$8:$GA$500,141,FALSE)</f>
        <v>1.8366156090444931E-2</v>
      </c>
      <c r="P108" s="23">
        <f>VLOOKUP($B108,Data!$A$8:$GA$500,142,FALSE)</f>
        <v>1.8974396275821939E-2</v>
      </c>
      <c r="Q108" s="23">
        <f>VLOOKUP($B108,Data!$A$8:$GA$500,143,FALSE)</f>
        <v>1.8562726613488036E-2</v>
      </c>
      <c r="R108" s="23">
        <f>VLOOKUP($B108,Data!$A$8:$GA$500,144,FALSE)</f>
        <v>2.1654331737048324E-2</v>
      </c>
      <c r="S108" s="23">
        <f>VLOOKUP($B108,Data!$A$8:$GA$500,145,FALSE)</f>
        <v>2.9160349854227406E-2</v>
      </c>
      <c r="T108" s="23">
        <f>VLOOKUP($B108,Data!$A$8:$GA$500,146,FALSE)</f>
        <v>4.099870111127147E-2</v>
      </c>
      <c r="U108" s="23">
        <f>VLOOKUP($B108,Data!$A$8:$GA$500,147,FALSE)</f>
        <v>4.1661841343370004E-2</v>
      </c>
      <c r="V108" s="23">
        <f>VLOOKUP($B108,Data!$A$8:$GA$500,148,FALSE)</f>
        <v>4.1712158808933003E-2</v>
      </c>
      <c r="W108" s="23">
        <f>VLOOKUP($B108,Data!$A$8:$GA$500,149,FALSE)</f>
        <v>4.0152583849143518E-2</v>
      </c>
      <c r="X108" s="23">
        <f>VLOOKUP($B108,Data!$A$8:$GA$500,150,FALSE)</f>
        <v>4.2235843549328661E-2</v>
      </c>
      <c r="Y108" s="23">
        <f>VLOOKUP($B108,Data!$A$8:$GA$500,151,FALSE)</f>
        <v>3.6565846599131695E-2</v>
      </c>
      <c r="Z108" s="23">
        <f>VLOOKUP($B108,Data!$A$8:$GA$500,152,FALSE)</f>
        <v>3.592401433691756E-2</v>
      </c>
      <c r="AA108" s="23">
        <f>VLOOKUP($B108,Data!$A$8:$GA$500,153,FALSE)</f>
        <v>3.6084345961400997E-2</v>
      </c>
      <c r="AB108" s="23">
        <f>VLOOKUP($B108,Data!$A$8:$GA$500,154,FALSE)</f>
        <v>3.7702182284980741E-2</v>
      </c>
      <c r="AC108" s="23">
        <f>VLOOKUP($B108,Data!$A$8:$GA$500,155,FALSE)</f>
        <v>3.6282490716938016E-2</v>
      </c>
      <c r="AD108" s="23">
        <f>VLOOKUP($B108,Data!$A$8:$GA$500,156,FALSE)</f>
        <v>3.8317596566523608E-2</v>
      </c>
      <c r="AE108" s="52">
        <f>VLOOKUP($B108,Data!$A$8:$GA$500,157,FALSE)</f>
        <v>3.8367492171932818E-2</v>
      </c>
      <c r="AF108" s="52">
        <f>VLOOKUP($B108,Data!$A$8:$GA$500,158,FALSE)</f>
        <v>4.0185706246482836E-2</v>
      </c>
      <c r="AG108" s="52">
        <f>VLOOKUP($B108,Data!$A$8:$GA$500,159,FALSE)</f>
        <v>3.6226838854576081E-2</v>
      </c>
      <c r="AH108" s="52">
        <f>VLOOKUP($B108,Data!$A$8:$GA$500,160,FALSE)</f>
        <v>3.5361956370710018E-2</v>
      </c>
    </row>
    <row r="109" spans="1:34" x14ac:dyDescent="0.25">
      <c r="A109" s="1"/>
      <c r="B109" s="17" t="s">
        <v>185</v>
      </c>
      <c r="C109" s="42" t="s">
        <v>516</v>
      </c>
      <c r="D109" t="s">
        <v>0</v>
      </c>
      <c r="E109" s="45" t="s">
        <v>185</v>
      </c>
      <c r="F109" s="45" t="s">
        <v>34</v>
      </c>
      <c r="G109" s="45" t="str">
        <f>""</f>
        <v/>
      </c>
      <c r="H109" s="23">
        <f>VLOOKUP($B109,Data!$A$8:$GA$500,134,FALSE)</f>
        <v>1.9916107382550334E-2</v>
      </c>
      <c r="I109" s="23">
        <f>VLOOKUP($B109,Data!$A$8:$GA$500,135,FALSE)</f>
        <v>2.0665529010238909E-2</v>
      </c>
      <c r="J109" s="23">
        <f>VLOOKUP($B109,Data!$A$8:$GA$500,136,FALSE)</f>
        <v>2.0274442538593482E-2</v>
      </c>
      <c r="K109" s="23">
        <f>VLOOKUP($B109,Data!$A$8:$GA$500,137,FALSE)</f>
        <v>2.1125000000000001E-2</v>
      </c>
      <c r="L109" s="23">
        <f>VLOOKUP($B109,Data!$A$8:$GA$500,138,FALSE)</f>
        <v>2.1666666666666667E-2</v>
      </c>
      <c r="M109" s="23">
        <f>VLOOKUP($B109,Data!$A$8:$GA$500,139,FALSE)</f>
        <v>1.9598662207357859E-2</v>
      </c>
      <c r="N109" s="23">
        <f>VLOOKUP($B109,Data!$A$8:$GA$500,140,FALSE)</f>
        <v>1.7837370242214531E-2</v>
      </c>
      <c r="O109" s="23">
        <f>VLOOKUP($B109,Data!$A$8:$GA$500,141,FALSE)</f>
        <v>1.6343154246100521E-2</v>
      </c>
      <c r="P109" s="23">
        <f>VLOOKUP($B109,Data!$A$8:$GA$500,142,FALSE)</f>
        <v>1.6991596638655463E-2</v>
      </c>
      <c r="Q109" s="23">
        <f>VLOOKUP($B109,Data!$A$8:$GA$500,143,FALSE)</f>
        <v>1.7986463620981389E-2</v>
      </c>
      <c r="R109" s="23">
        <f>VLOOKUP($B109,Data!$A$8:$GA$500,144,FALSE)</f>
        <v>2.1953255425709514E-2</v>
      </c>
      <c r="S109" s="23">
        <f>VLOOKUP($B109,Data!$A$8:$GA$500,145,FALSE)</f>
        <v>2.7351973684210527E-2</v>
      </c>
      <c r="T109" s="23">
        <f>VLOOKUP($B109,Data!$A$8:$GA$500,146,FALSE)</f>
        <v>3.655608214849921E-2</v>
      </c>
      <c r="U109" s="23">
        <f>VLOOKUP($B109,Data!$A$8:$GA$500,147,FALSE)</f>
        <v>3.5115562403697995E-2</v>
      </c>
      <c r="V109" s="23">
        <f>VLOOKUP($B109,Data!$A$8:$GA$500,148,FALSE)</f>
        <v>3.4594594594594595E-2</v>
      </c>
      <c r="W109" s="23">
        <f>VLOOKUP($B109,Data!$A$8:$GA$500,149,FALSE)</f>
        <v>3.137715179968701E-2</v>
      </c>
      <c r="X109" s="23">
        <f>VLOOKUP($B109,Data!$A$8:$GA$500,150,FALSE)</f>
        <v>3.524564183835182E-2</v>
      </c>
      <c r="Y109" s="23">
        <f>VLOOKUP($B109,Data!$A$8:$GA$500,151,FALSE)</f>
        <v>3.0786163522012577E-2</v>
      </c>
      <c r="Z109" s="23">
        <f>VLOOKUP($B109,Data!$A$8:$GA$500,152,FALSE)</f>
        <v>2.8586956521739131E-2</v>
      </c>
      <c r="AA109" s="23">
        <f>VLOOKUP($B109,Data!$A$8:$GA$500,153,FALSE)</f>
        <v>2.9058641975308643E-2</v>
      </c>
      <c r="AB109" s="23">
        <f>VLOOKUP($B109,Data!$A$8:$GA$500,154,FALSE)</f>
        <v>3.3270735524256648E-2</v>
      </c>
      <c r="AC109" s="23">
        <f>VLOOKUP($B109,Data!$A$8:$GA$500,155,FALSE)</f>
        <v>3.4410339256865916E-2</v>
      </c>
      <c r="AD109" s="23">
        <f>VLOOKUP($B109,Data!$A$8:$GA$500,156,FALSE)</f>
        <v>3.6446280991735538E-2</v>
      </c>
      <c r="AE109" s="52">
        <f>VLOOKUP($B109,Data!$A$8:$GA$500,157,FALSE)</f>
        <v>3.5487012987012984E-2</v>
      </c>
      <c r="AF109" s="52">
        <f>VLOOKUP($B109,Data!$A$8:$GA$500,158,FALSE)</f>
        <v>3.988215488215488E-2</v>
      </c>
      <c r="AG109" s="52">
        <f>VLOOKUP($B109,Data!$A$8:$GA$500,159,FALSE)</f>
        <v>3.5778894472361808E-2</v>
      </c>
      <c r="AH109" s="52">
        <f>VLOOKUP($B109,Data!$A$8:$GA$500,160,FALSE)</f>
        <v>3.2629870129870127E-2</v>
      </c>
    </row>
    <row r="110" spans="1:34" x14ac:dyDescent="0.25">
      <c r="A110" s="1"/>
      <c r="B110" s="17" t="s">
        <v>187</v>
      </c>
      <c r="C110" s="42" t="s">
        <v>517</v>
      </c>
      <c r="D110" t="s">
        <v>0</v>
      </c>
      <c r="E110" s="45" t="s">
        <v>187</v>
      </c>
      <c r="F110" s="45" t="s">
        <v>44</v>
      </c>
      <c r="G110" s="45" t="str">
        <f>""</f>
        <v/>
      </c>
      <c r="H110" s="23">
        <f>VLOOKUP($B110,Data!$A$8:$GA$500,134,FALSE)</f>
        <v>1.3872113676731794E-2</v>
      </c>
      <c r="I110" s="23">
        <f>VLOOKUP($B110,Data!$A$8:$GA$500,135,FALSE)</f>
        <v>1.3327433628318584E-2</v>
      </c>
      <c r="J110" s="23">
        <f>VLOOKUP($B110,Data!$A$8:$GA$500,136,FALSE)</f>
        <v>1.4361313868613139E-2</v>
      </c>
      <c r="K110" s="23">
        <f>VLOOKUP($B110,Data!$A$8:$GA$500,137,FALSE)</f>
        <v>1.2929475587703436E-2</v>
      </c>
      <c r="L110" s="23">
        <f>VLOOKUP($B110,Data!$A$8:$GA$500,138,FALSE)</f>
        <v>1.4802259887005649E-2</v>
      </c>
      <c r="M110" s="23">
        <f>VLOOKUP($B110,Data!$A$8:$GA$500,139,FALSE)</f>
        <v>1.3059701492537313E-2</v>
      </c>
      <c r="N110" s="23">
        <f>VLOOKUP($B110,Data!$A$8:$GA$500,140,FALSE)</f>
        <v>8.8454376163873364E-3</v>
      </c>
      <c r="O110" s="23">
        <f>VLOOKUP($B110,Data!$A$8:$GA$500,141,FALSE)</f>
        <v>8.3576642335766432E-3</v>
      </c>
      <c r="P110" s="23">
        <f>VLOOKUP($B110,Data!$A$8:$GA$500,142,FALSE)</f>
        <v>0.01</v>
      </c>
      <c r="Q110" s="23">
        <f>VLOOKUP($B110,Data!$A$8:$GA$500,143,FALSE)</f>
        <v>1.2199248120300751E-2</v>
      </c>
      <c r="R110" s="23">
        <f>VLOOKUP($B110,Data!$A$8:$GA$500,144,FALSE)</f>
        <v>1.4052044609665427E-2</v>
      </c>
      <c r="S110" s="23">
        <f>VLOOKUP($B110,Data!$A$8:$GA$500,145,FALSE)</f>
        <v>1.7000000000000001E-2</v>
      </c>
      <c r="T110" s="23">
        <f>VLOOKUP($B110,Data!$A$8:$GA$500,146,FALSE)</f>
        <v>2.481081081081081E-2</v>
      </c>
      <c r="U110" s="23">
        <f>VLOOKUP($B110,Data!$A$8:$GA$500,147,FALSE)</f>
        <v>2.4412811387900357E-2</v>
      </c>
      <c r="V110" s="23">
        <f>VLOOKUP($B110,Data!$A$8:$GA$500,148,FALSE)</f>
        <v>2.4713043478260869E-2</v>
      </c>
      <c r="W110" s="23">
        <f>VLOOKUP($B110,Data!$A$8:$GA$500,149,FALSE)</f>
        <v>2.4345549738219896E-2</v>
      </c>
      <c r="X110" s="23">
        <f>VLOOKUP($B110,Data!$A$8:$GA$500,150,FALSE)</f>
        <v>2.2417391304347827E-2</v>
      </c>
      <c r="Y110" s="23">
        <f>VLOOKUP($B110,Data!$A$8:$GA$500,151,FALSE)</f>
        <v>1.9199318568994889E-2</v>
      </c>
      <c r="Z110" s="23">
        <f>VLOOKUP($B110,Data!$A$8:$GA$500,152,FALSE)</f>
        <v>1.7959183673469388E-2</v>
      </c>
      <c r="AA110" s="23">
        <f>VLOOKUP($B110,Data!$A$8:$GA$500,153,FALSE)</f>
        <v>1.8239316239316239E-2</v>
      </c>
      <c r="AB110" s="23">
        <f>VLOOKUP($B110,Data!$A$8:$GA$500,154,FALSE)</f>
        <v>2.1182432432432431E-2</v>
      </c>
      <c r="AC110" s="23">
        <f>VLOOKUP($B110,Data!$A$8:$GA$500,155,FALSE)</f>
        <v>1.8693467336683416E-2</v>
      </c>
      <c r="AD110" s="23">
        <f>VLOOKUP($B110,Data!$A$8:$GA$500,156,FALSE)</f>
        <v>2.0954773869346733E-2</v>
      </c>
      <c r="AE110" s="52">
        <f>VLOOKUP($B110,Data!$A$8:$GA$500,157,FALSE)</f>
        <v>1.9863945578231294E-2</v>
      </c>
      <c r="AF110" s="52">
        <f>VLOOKUP($B110,Data!$A$8:$GA$500,158,FALSE)</f>
        <v>2.3366834170854271E-2</v>
      </c>
      <c r="AG110" s="52">
        <f>VLOOKUP($B110,Data!$A$8:$GA$500,159,FALSE)</f>
        <v>2.1482112436115842E-2</v>
      </c>
      <c r="AH110" s="52">
        <f>VLOOKUP($B110,Data!$A$8:$GA$500,160,FALSE)</f>
        <v>2.0916955017301037E-2</v>
      </c>
    </row>
    <row r="111" spans="1:34" x14ac:dyDescent="0.25">
      <c r="A111" s="1"/>
      <c r="B111" s="17" t="s">
        <v>188</v>
      </c>
      <c r="C111" s="42" t="s">
        <v>516</v>
      </c>
      <c r="D111" t="s">
        <v>0</v>
      </c>
      <c r="E111" s="45" t="s">
        <v>188</v>
      </c>
      <c r="F111" s="45" t="s">
        <v>32</v>
      </c>
      <c r="H111" s="23">
        <f>VLOOKUP($B111,Data!$A$8:$GA$500,134,FALSE)</f>
        <v>3.1778350515463918E-2</v>
      </c>
      <c r="I111" s="23">
        <f>VLOOKUP($B111,Data!$A$8:$GA$500,135,FALSE)</f>
        <v>3.0820895522388061E-2</v>
      </c>
      <c r="J111" s="23">
        <f>VLOOKUP($B111,Data!$A$8:$GA$500,136,FALSE)</f>
        <v>2.6246973365617432E-2</v>
      </c>
      <c r="K111" s="23">
        <f>VLOOKUP($B111,Data!$A$8:$GA$500,137,FALSE)</f>
        <v>2.831353919239905E-2</v>
      </c>
      <c r="L111" s="23">
        <f>VLOOKUP($B111,Data!$A$8:$GA$500,138,FALSE)</f>
        <v>2.8823529411764706E-2</v>
      </c>
      <c r="M111" s="23">
        <f>VLOOKUP($B111,Data!$A$8:$GA$500,139,FALSE)</f>
        <v>2.530952380952381E-2</v>
      </c>
      <c r="N111" s="23">
        <f>VLOOKUP($B111,Data!$A$8:$GA$500,140,FALSE)</f>
        <v>2.4666666666666667E-2</v>
      </c>
      <c r="O111" s="23">
        <f>VLOOKUP($B111,Data!$A$8:$GA$500,141,FALSE)</f>
        <v>2.4255813953488373E-2</v>
      </c>
      <c r="P111" s="23">
        <f>VLOOKUP($B111,Data!$A$8:$GA$500,142,FALSE)</f>
        <v>2.5825892857142856E-2</v>
      </c>
      <c r="Q111" s="23">
        <f>VLOOKUP($B111,Data!$A$8:$GA$500,143,FALSE)</f>
        <v>2.6718749999999999E-2</v>
      </c>
      <c r="R111" s="23">
        <f>VLOOKUP($B111,Data!$A$8:$GA$500,144,FALSE)</f>
        <v>2.9045454545454544E-2</v>
      </c>
      <c r="S111" s="23">
        <f>VLOOKUP($B111,Data!$A$8:$GA$500,145,FALSE)</f>
        <v>3.8427230046948355E-2</v>
      </c>
      <c r="T111" s="23">
        <f>VLOOKUP($B111,Data!$A$8:$GA$500,146,FALSE)</f>
        <v>4.946308724832215E-2</v>
      </c>
      <c r="U111" s="23">
        <f>VLOOKUP($B111,Data!$A$8:$GA$500,147,FALSE)</f>
        <v>4.9671052631578949E-2</v>
      </c>
      <c r="V111" s="23">
        <f>VLOOKUP($B111,Data!$A$8:$GA$500,148,FALSE)</f>
        <v>4.9485458612975389E-2</v>
      </c>
      <c r="W111" s="23">
        <f>VLOOKUP($B111,Data!$A$8:$GA$500,149,FALSE)</f>
        <v>5.1477272727272726E-2</v>
      </c>
      <c r="X111" s="23">
        <f>VLOOKUP($B111,Data!$A$8:$GA$500,150,FALSE)</f>
        <v>5.2204545454545455E-2</v>
      </c>
      <c r="Y111" s="23">
        <f>VLOOKUP($B111,Data!$A$8:$GA$500,151,FALSE)</f>
        <v>4.6055045871559633E-2</v>
      </c>
      <c r="Z111" s="23">
        <f>VLOOKUP($B111,Data!$A$8:$GA$500,152,FALSE)</f>
        <v>4.4164705882352939E-2</v>
      </c>
      <c r="AA111" s="23">
        <f>VLOOKUP($B111,Data!$A$8:$GA$500,153,FALSE)</f>
        <v>4.6265060240963857E-2</v>
      </c>
      <c r="AB111" s="23">
        <f>VLOOKUP($B111,Data!$A$8:$GA$500,154,FALSE)</f>
        <v>5.2857142857142859E-2</v>
      </c>
      <c r="AC111" s="23">
        <f>VLOOKUP($B111,Data!$A$8:$GA$500,155,FALSE)</f>
        <v>5.3393782383419693E-2</v>
      </c>
      <c r="AD111" s="23">
        <f>VLOOKUP($B111,Data!$A$8:$GA$500,156,FALSE)</f>
        <v>5.4524421593830336E-2</v>
      </c>
      <c r="AE111" s="52">
        <f>VLOOKUP($B111,Data!$A$8:$GA$500,157,FALSE)</f>
        <v>5.3073047858942068E-2</v>
      </c>
      <c r="AF111" s="52">
        <f>VLOOKUP($B111,Data!$A$8:$GA$500,158,FALSE)</f>
        <v>5.7758186397984884E-2</v>
      </c>
      <c r="AG111" s="52">
        <f>VLOOKUP($B111,Data!$A$8:$GA$500,159,FALSE)</f>
        <v>5.909090909090909E-2</v>
      </c>
      <c r="AH111" s="52">
        <f>VLOOKUP($B111,Data!$A$8:$GA$500,160,FALSE)</f>
        <v>5.4705882352941174E-2</v>
      </c>
    </row>
    <row r="112" spans="1:34" x14ac:dyDescent="0.25">
      <c r="A112" s="1"/>
      <c r="B112" s="17" t="s">
        <v>191</v>
      </c>
      <c r="C112" s="42" t="s">
        <v>516</v>
      </c>
      <c r="D112" t="s">
        <v>0</v>
      </c>
      <c r="E112" s="45" t="s">
        <v>191</v>
      </c>
      <c r="F112" s="45" t="s">
        <v>32</v>
      </c>
      <c r="G112" s="45" t="s">
        <v>40</v>
      </c>
      <c r="H112" s="23">
        <f>VLOOKUP($B112,Data!$A$8:$GA$500,134,FALSE)</f>
        <v>1.5080906148867314E-2</v>
      </c>
      <c r="I112" s="23">
        <f>VLOOKUP($B112,Data!$A$8:$GA$500,135,FALSE)</f>
        <v>1.3914473684210527E-2</v>
      </c>
      <c r="J112" s="23">
        <f>VLOOKUP($B112,Data!$A$8:$GA$500,136,FALSE)</f>
        <v>1.4965753424657535E-2</v>
      </c>
      <c r="K112" s="23">
        <f>VLOOKUP($B112,Data!$A$8:$GA$500,137,FALSE)</f>
        <v>1.4927007299270073E-2</v>
      </c>
      <c r="L112" s="23">
        <f>VLOOKUP($B112,Data!$A$8:$GA$500,138,FALSE)</f>
        <v>1.6153846153846154E-2</v>
      </c>
      <c r="M112" s="23">
        <f>VLOOKUP($B112,Data!$A$8:$GA$500,139,FALSE)</f>
        <v>1.4184397163120567E-2</v>
      </c>
      <c r="N112" s="23">
        <f>VLOOKUP($B112,Data!$A$8:$GA$500,140,FALSE)</f>
        <v>1.4518518518518519E-2</v>
      </c>
      <c r="O112" s="23">
        <f>VLOOKUP($B112,Data!$A$8:$GA$500,141,FALSE)</f>
        <v>1.2999999999999999E-2</v>
      </c>
      <c r="P112" s="23">
        <f>VLOOKUP($B112,Data!$A$8:$GA$500,142,FALSE)</f>
        <v>1.467128027681661E-2</v>
      </c>
      <c r="Q112" s="23">
        <f>VLOOKUP($B112,Data!$A$8:$GA$500,143,FALSE)</f>
        <v>1.2857142857142857E-2</v>
      </c>
      <c r="R112" s="23">
        <f>VLOOKUP($B112,Data!$A$8:$GA$500,144,FALSE)</f>
        <v>1.5603715170278637E-2</v>
      </c>
      <c r="S112" s="23">
        <f>VLOOKUP($B112,Data!$A$8:$GA$500,145,FALSE)</f>
        <v>2.2197452229299364E-2</v>
      </c>
      <c r="T112" s="23">
        <f>VLOOKUP($B112,Data!$A$8:$GA$500,146,FALSE)</f>
        <v>3.5422077922077924E-2</v>
      </c>
      <c r="U112" s="23">
        <f>VLOOKUP($B112,Data!$A$8:$GA$500,147,FALSE)</f>
        <v>3.1774193548387099E-2</v>
      </c>
      <c r="V112" s="23">
        <f>VLOOKUP($B112,Data!$A$8:$GA$500,148,FALSE)</f>
        <v>3.3707482993197278E-2</v>
      </c>
      <c r="W112" s="23">
        <f>VLOOKUP($B112,Data!$A$8:$GA$500,149,FALSE)</f>
        <v>3.2345276872964172E-2</v>
      </c>
      <c r="X112" s="23">
        <f>VLOOKUP($B112,Data!$A$8:$GA$500,150,FALSE)</f>
        <v>3.2176656151419555E-2</v>
      </c>
      <c r="Y112" s="23">
        <f>VLOOKUP($B112,Data!$A$8:$GA$500,151,FALSE)</f>
        <v>2.5683229813664596E-2</v>
      </c>
      <c r="Z112" s="23">
        <f>VLOOKUP($B112,Data!$A$8:$GA$500,152,FALSE)</f>
        <v>2.7753846153846153E-2</v>
      </c>
      <c r="AA112" s="23">
        <f>VLOOKUP($B112,Data!$A$8:$GA$500,153,FALSE)</f>
        <v>2.5906249999999999E-2</v>
      </c>
      <c r="AB112" s="23">
        <f>VLOOKUP($B112,Data!$A$8:$GA$500,154,FALSE)</f>
        <v>2.6946107784431138E-2</v>
      </c>
      <c r="AC112" s="23">
        <f>VLOOKUP($B112,Data!$A$8:$GA$500,155,FALSE)</f>
        <v>2.4369230769230768E-2</v>
      </c>
      <c r="AD112" s="23">
        <f>VLOOKUP($B112,Data!$A$8:$GA$500,156,FALSE)</f>
        <v>2.6102236421725239E-2</v>
      </c>
      <c r="AE112" s="52">
        <f>VLOOKUP($B112,Data!$A$8:$GA$500,157,FALSE)</f>
        <v>2.7230769230769232E-2</v>
      </c>
      <c r="AF112" s="52">
        <f>VLOOKUP($B112,Data!$A$8:$GA$500,158,FALSE)</f>
        <v>3.0972644376899696E-2</v>
      </c>
      <c r="AG112" s="52">
        <f>VLOOKUP($B112,Data!$A$8:$GA$500,159,FALSE)</f>
        <v>2.6451612903225806E-2</v>
      </c>
      <c r="AH112" s="52">
        <f>VLOOKUP($B112,Data!$A$8:$GA$500,160,FALSE)</f>
        <v>2.443526170798898E-2</v>
      </c>
    </row>
    <row r="113" spans="1:34" x14ac:dyDescent="0.25">
      <c r="A113" s="1"/>
      <c r="B113" s="17" t="s">
        <v>192</v>
      </c>
      <c r="C113" s="42" t="s">
        <v>517</v>
      </c>
      <c r="D113" t="s">
        <v>0</v>
      </c>
      <c r="E113" s="45" t="s">
        <v>192</v>
      </c>
      <c r="F113" s="45" t="s">
        <v>20</v>
      </c>
      <c r="H113" s="23">
        <f>VLOOKUP($B113,Data!$A$8:$GA$500,134,FALSE)</f>
        <v>2.2335958005249342E-2</v>
      </c>
      <c r="I113" s="23">
        <f>VLOOKUP($B113,Data!$A$8:$GA$500,135,FALSE)</f>
        <v>2.0739795918367346E-2</v>
      </c>
      <c r="J113" s="23">
        <f>VLOOKUP($B113,Data!$A$8:$GA$500,136,FALSE)</f>
        <v>2.1428571428571429E-2</v>
      </c>
      <c r="K113" s="23">
        <f>VLOOKUP($B113,Data!$A$8:$GA$500,137,FALSE)</f>
        <v>2.0510948905109488E-2</v>
      </c>
      <c r="L113" s="23">
        <f>VLOOKUP($B113,Data!$A$8:$GA$500,138,FALSE)</f>
        <v>2.183132530120482E-2</v>
      </c>
      <c r="M113" s="23">
        <f>VLOOKUP($B113,Data!$A$8:$GA$500,139,FALSE)</f>
        <v>1.8197115384615384E-2</v>
      </c>
      <c r="N113" s="23">
        <f>VLOOKUP($B113,Data!$A$8:$GA$500,140,FALSE)</f>
        <v>1.7345971563981044E-2</v>
      </c>
      <c r="O113" s="23">
        <f>VLOOKUP($B113,Data!$A$8:$GA$500,141,FALSE)</f>
        <v>1.7989417989417989E-2</v>
      </c>
      <c r="P113" s="23">
        <f>VLOOKUP($B113,Data!$A$8:$GA$500,142,FALSE)</f>
        <v>2.0025906735751296E-2</v>
      </c>
      <c r="Q113" s="23">
        <f>VLOOKUP($B113,Data!$A$8:$GA$500,143,FALSE)</f>
        <v>1.9923076923076922E-2</v>
      </c>
      <c r="R113" s="23">
        <f>VLOOKUP($B113,Data!$A$8:$GA$500,144,FALSE)</f>
        <v>2.4285714285714285E-2</v>
      </c>
      <c r="S113" s="23">
        <f>VLOOKUP($B113,Data!$A$8:$GA$500,145,FALSE)</f>
        <v>3.4734042553191492E-2</v>
      </c>
      <c r="T113" s="23">
        <f>VLOOKUP($B113,Data!$A$8:$GA$500,146,FALSE)</f>
        <v>4.8912466843501326E-2</v>
      </c>
      <c r="U113" s="23">
        <f>VLOOKUP($B113,Data!$A$8:$GA$500,147,FALSE)</f>
        <v>4.8739726027397262E-2</v>
      </c>
      <c r="V113" s="23">
        <f>VLOOKUP($B113,Data!$A$8:$GA$500,148,FALSE)</f>
        <v>4.3994638069705091E-2</v>
      </c>
      <c r="W113" s="23">
        <f>VLOOKUP($B113,Data!$A$8:$GA$500,149,FALSE)</f>
        <v>4.3195592286501376E-2</v>
      </c>
      <c r="X113" s="23">
        <f>VLOOKUP($B113,Data!$A$8:$GA$500,150,FALSE)</f>
        <v>4.2324324324324328E-2</v>
      </c>
      <c r="Y113" s="23">
        <f>VLOOKUP($B113,Data!$A$8:$GA$500,151,FALSE)</f>
        <v>3.5236842105263157E-2</v>
      </c>
      <c r="Z113" s="23">
        <f>VLOOKUP($B113,Data!$A$8:$GA$500,152,FALSE)</f>
        <v>3.4468085106382981E-2</v>
      </c>
      <c r="AA113" s="23">
        <f>VLOOKUP($B113,Data!$A$8:$GA$500,153,FALSE)</f>
        <v>2.9629629629629631E-2</v>
      </c>
      <c r="AB113" s="23">
        <f>VLOOKUP($B113,Data!$A$8:$GA$500,154,FALSE)</f>
        <v>3.3851851851851855E-2</v>
      </c>
      <c r="AC113" s="23">
        <f>VLOOKUP($B113,Data!$A$8:$GA$500,155,FALSE)</f>
        <v>2.937046004842615E-2</v>
      </c>
      <c r="AD113" s="23">
        <f>VLOOKUP($B113,Data!$A$8:$GA$500,156,FALSE)</f>
        <v>3.2341463414634147E-2</v>
      </c>
      <c r="AE113" s="52">
        <f>VLOOKUP($B113,Data!$A$8:$GA$500,157,FALSE)</f>
        <v>3.1502347417840373E-2</v>
      </c>
      <c r="AF113" s="52">
        <f>VLOOKUP($B113,Data!$A$8:$GA$500,158,FALSE)</f>
        <v>3.8719806763285021E-2</v>
      </c>
      <c r="AG113" s="52">
        <f>VLOOKUP($B113,Data!$A$8:$GA$500,159,FALSE)</f>
        <v>3.6335877862595421E-2</v>
      </c>
      <c r="AH113" s="52">
        <f>VLOOKUP($B113,Data!$A$8:$GA$500,160,FALSE)</f>
        <v>3.3541147132169574E-2</v>
      </c>
    </row>
    <row r="114" spans="1:34" x14ac:dyDescent="0.25">
      <c r="A114" s="1"/>
      <c r="B114" s="17" t="s">
        <v>193</v>
      </c>
      <c r="C114" s="42" t="s">
        <v>517</v>
      </c>
      <c r="D114" t="s">
        <v>0</v>
      </c>
      <c r="E114" s="45" t="s">
        <v>193</v>
      </c>
      <c r="F114" s="45" t="s">
        <v>14</v>
      </c>
      <c r="H114" s="23">
        <f>VLOOKUP($B114,Data!$A$8:$GA$500,134,FALSE)</f>
        <v>1.6050156739811913E-2</v>
      </c>
      <c r="I114" s="23">
        <f>VLOOKUP($B114,Data!$A$8:$GA$500,135,FALSE)</f>
        <v>1.4169278996865204E-2</v>
      </c>
      <c r="J114" s="23">
        <f>VLOOKUP($B114,Data!$A$8:$GA$500,136,FALSE)</f>
        <v>1.5064935064935066E-2</v>
      </c>
      <c r="K114" s="23">
        <f>VLOOKUP($B114,Data!$A$8:$GA$500,137,FALSE)</f>
        <v>1.4688427299703264E-2</v>
      </c>
      <c r="L114" s="23">
        <f>VLOOKUP($B114,Data!$A$8:$GA$500,138,FALSE)</f>
        <v>1.3982808022922635E-2</v>
      </c>
      <c r="M114" s="23">
        <f>VLOOKUP($B114,Data!$A$8:$GA$500,139,FALSE)</f>
        <v>1.0527777777777778E-2</v>
      </c>
      <c r="N114" s="23">
        <f>VLOOKUP($B114,Data!$A$8:$GA$500,140,FALSE)</f>
        <v>1.1390374331550802E-2</v>
      </c>
      <c r="O114" s="23">
        <f>VLOOKUP($B114,Data!$A$8:$GA$500,141,FALSE)</f>
        <v>1.1978891820580475E-2</v>
      </c>
      <c r="P114" s="23">
        <f>VLOOKUP($B114,Data!$A$8:$GA$500,142,FALSE)</f>
        <v>1.2231404958677685E-2</v>
      </c>
      <c r="Q114" s="23">
        <f>VLOOKUP($B114,Data!$A$8:$GA$500,143,FALSE)</f>
        <v>1.0795755968169762E-2</v>
      </c>
      <c r="R114" s="23">
        <f>VLOOKUP($B114,Data!$A$8:$GA$500,144,FALSE)</f>
        <v>1.273224043715847E-2</v>
      </c>
      <c r="S114" s="23">
        <f>VLOOKUP($B114,Data!$A$8:$GA$500,145,FALSE)</f>
        <v>1.9855072463768116E-2</v>
      </c>
      <c r="T114" s="23">
        <f>VLOOKUP($B114,Data!$A$8:$GA$500,146,FALSE)</f>
        <v>2.9017857142857144E-2</v>
      </c>
      <c r="U114" s="23">
        <f>VLOOKUP($B114,Data!$A$8:$GA$500,147,FALSE)</f>
        <v>2.6253687315634218E-2</v>
      </c>
      <c r="V114" s="23">
        <f>VLOOKUP($B114,Data!$A$8:$GA$500,148,FALSE)</f>
        <v>2.794642857142857E-2</v>
      </c>
      <c r="W114" s="23">
        <f>VLOOKUP($B114,Data!$A$8:$GA$500,149,FALSE)</f>
        <v>2.8898809523809525E-2</v>
      </c>
      <c r="X114" s="23">
        <f>VLOOKUP($B114,Data!$A$8:$GA$500,150,FALSE)</f>
        <v>2.7167630057803469E-2</v>
      </c>
      <c r="Y114" s="23">
        <f>VLOOKUP($B114,Data!$A$8:$GA$500,151,FALSE)</f>
        <v>2.3123209169054443E-2</v>
      </c>
      <c r="Z114" s="23">
        <f>VLOOKUP($B114,Data!$A$8:$GA$500,152,FALSE)</f>
        <v>2.3379888268156426E-2</v>
      </c>
      <c r="AA114" s="23">
        <f>VLOOKUP($B114,Data!$A$8:$GA$500,153,FALSE)</f>
        <v>2.3983286908077994E-2</v>
      </c>
      <c r="AB114" s="23">
        <f>VLOOKUP($B114,Data!$A$8:$GA$500,154,FALSE)</f>
        <v>2.5471698113207548E-2</v>
      </c>
      <c r="AC114" s="23">
        <f>VLOOKUP($B114,Data!$A$8:$GA$500,155,FALSE)</f>
        <v>2.3983957219251336E-2</v>
      </c>
      <c r="AD114" s="23">
        <f>VLOOKUP($B114,Data!$A$8:$GA$500,156,FALSE)</f>
        <v>2.4248704663212436E-2</v>
      </c>
      <c r="AE114" s="52">
        <f>VLOOKUP($B114,Data!$A$8:$GA$500,157,FALSE)</f>
        <v>2.4723618090452263E-2</v>
      </c>
      <c r="AF114" s="52">
        <f>VLOOKUP($B114,Data!$A$8:$GA$500,158,FALSE)</f>
        <v>2.8141361256544501E-2</v>
      </c>
      <c r="AG114" s="52">
        <f>VLOOKUP($B114,Data!$A$8:$GA$500,159,FALSE)</f>
        <v>2.7435897435897437E-2</v>
      </c>
      <c r="AH114" s="52">
        <f>VLOOKUP($B114,Data!$A$8:$GA$500,160,FALSE)</f>
        <v>2.9786585365853657E-2</v>
      </c>
    </row>
    <row r="115" spans="1:34" x14ac:dyDescent="0.25">
      <c r="A115" s="1"/>
      <c r="B115" s="17" t="s">
        <v>194</v>
      </c>
      <c r="C115" s="42" t="s">
        <v>518</v>
      </c>
      <c r="D115" t="s">
        <v>505</v>
      </c>
      <c r="E115" s="45" t="s">
        <v>194</v>
      </c>
      <c r="F115" s="45" t="s">
        <v>41</v>
      </c>
      <c r="H115" s="23">
        <f>VLOOKUP($B115,Data!$A$8:$GA$500,134,FALSE)</f>
        <v>4.1771300448430491E-2</v>
      </c>
      <c r="I115" s="23">
        <f>VLOOKUP($B115,Data!$A$8:$GA$500,135,FALSE)</f>
        <v>3.919642857142857E-2</v>
      </c>
      <c r="J115" s="23">
        <f>VLOOKUP($B115,Data!$A$8:$GA$500,136,FALSE)</f>
        <v>3.9776785714285716E-2</v>
      </c>
      <c r="K115" s="23">
        <f>VLOOKUP($B115,Data!$A$8:$GA$500,137,FALSE)</f>
        <v>3.8913525498891349E-2</v>
      </c>
      <c r="L115" s="23">
        <f>VLOOKUP($B115,Data!$A$8:$GA$500,138,FALSE)</f>
        <v>4.2111111111111113E-2</v>
      </c>
      <c r="M115" s="23">
        <f>VLOOKUP($B115,Data!$A$8:$GA$500,139,FALSE)</f>
        <v>3.7703455964325533E-2</v>
      </c>
      <c r="N115" s="23">
        <f>VLOOKUP($B115,Data!$A$8:$GA$500,140,FALSE)</f>
        <v>3.6986754966887414E-2</v>
      </c>
      <c r="O115" s="23">
        <f>VLOOKUP($B115,Data!$A$8:$GA$500,141,FALSE)</f>
        <v>3.4213421342134211E-2</v>
      </c>
      <c r="P115" s="23">
        <f>VLOOKUP($B115,Data!$A$8:$GA$500,142,FALSE)</f>
        <v>3.9393939393939391E-2</v>
      </c>
      <c r="Q115" s="23">
        <f>VLOOKUP($B115,Data!$A$8:$GA$500,143,FALSE)</f>
        <v>3.7396825396825394E-2</v>
      </c>
      <c r="R115" s="23">
        <f>VLOOKUP($B115,Data!$A$8:$GA$500,144,FALSE)</f>
        <v>4.1464968152866245E-2</v>
      </c>
      <c r="S115" s="23">
        <f>VLOOKUP($B115,Data!$A$8:$GA$500,145,FALSE)</f>
        <v>5.1756465517241376E-2</v>
      </c>
      <c r="T115" s="23">
        <f>VLOOKUP($B115,Data!$A$8:$GA$500,146,FALSE)</f>
        <v>6.5425188374596335E-2</v>
      </c>
      <c r="U115" s="23">
        <f>VLOOKUP($B115,Data!$A$8:$GA$500,147,FALSE)</f>
        <v>6.5223555070883316E-2</v>
      </c>
      <c r="V115" s="23">
        <f>VLOOKUP($B115,Data!$A$8:$GA$500,148,FALSE)</f>
        <v>6.6903991370010782E-2</v>
      </c>
      <c r="W115" s="23">
        <f>VLOOKUP($B115,Data!$A$8:$GA$500,149,FALSE)</f>
        <v>6.5725108225108228E-2</v>
      </c>
      <c r="X115" s="23">
        <f>VLOOKUP($B115,Data!$A$8:$GA$500,150,FALSE)</f>
        <v>6.8396533044420366E-2</v>
      </c>
      <c r="Y115" s="23">
        <f>VLOOKUP($B115,Data!$A$8:$GA$500,151,FALSE)</f>
        <v>5.9259656652360514E-2</v>
      </c>
      <c r="Z115" s="23">
        <f>VLOOKUP($B115,Data!$A$8:$GA$500,152,FALSE)</f>
        <v>5.8887700534759356E-2</v>
      </c>
      <c r="AA115" s="23">
        <f>VLOOKUP($B115,Data!$A$8:$GA$500,153,FALSE)</f>
        <v>5.8783351120597654E-2</v>
      </c>
      <c r="AB115" s="23">
        <f>VLOOKUP($B115,Data!$A$8:$GA$500,154,FALSE)</f>
        <v>6.3654661016949152E-2</v>
      </c>
      <c r="AC115" s="23">
        <f>VLOOKUP($B115,Data!$A$8:$GA$500,155,FALSE)</f>
        <v>6.400213447171825E-2</v>
      </c>
      <c r="AD115" s="23">
        <f>VLOOKUP($B115,Data!$A$8:$GA$500,156,FALSE)</f>
        <v>6.8195488721804517E-2</v>
      </c>
      <c r="AE115" s="52">
        <f>VLOOKUP($B115,Data!$A$8:$GA$500,157,FALSE)</f>
        <v>6.740425531914894E-2</v>
      </c>
      <c r="AF115" s="52">
        <f>VLOOKUP($B115,Data!$A$8:$GA$500,158,FALSE)</f>
        <v>7.553418803418803E-2</v>
      </c>
      <c r="AG115" s="52">
        <f>VLOOKUP($B115,Data!$A$8:$GA$500,159,FALSE)</f>
        <v>7.2951167728237787E-2</v>
      </c>
      <c r="AH115" s="52">
        <f>VLOOKUP($B115,Data!$A$8:$GA$500,160,FALSE)</f>
        <v>7.1068783068783073E-2</v>
      </c>
    </row>
    <row r="116" spans="1:34" x14ac:dyDescent="0.25">
      <c r="A116" s="1"/>
      <c r="B116" s="17" t="s">
        <v>195</v>
      </c>
      <c r="C116" s="42" t="s">
        <v>517</v>
      </c>
      <c r="D116" t="s">
        <v>0</v>
      </c>
      <c r="E116" s="45" t="s">
        <v>195</v>
      </c>
      <c r="F116" s="45" t="s">
        <v>506</v>
      </c>
      <c r="H116" s="23">
        <f>VLOOKUP($B116,Data!$A$8:$GA$500,134,FALSE)</f>
        <v>2.2214156079854809E-2</v>
      </c>
      <c r="I116" s="23">
        <f>VLOOKUP($B116,Data!$A$8:$GA$500,135,FALSE)</f>
        <v>2.170212765957447E-2</v>
      </c>
      <c r="J116" s="23">
        <f>VLOOKUP($B116,Data!$A$8:$GA$500,136,FALSE)</f>
        <v>2.217616580310881E-2</v>
      </c>
      <c r="K116" s="23">
        <f>VLOOKUP($B116,Data!$A$8:$GA$500,137,FALSE)</f>
        <v>2.1132404181184668E-2</v>
      </c>
      <c r="L116" s="23">
        <f>VLOOKUP($B116,Data!$A$8:$GA$500,138,FALSE)</f>
        <v>2.3211169284467714E-2</v>
      </c>
      <c r="M116" s="23">
        <f>VLOOKUP($B116,Data!$A$8:$GA$500,139,FALSE)</f>
        <v>2.1161971830985917E-2</v>
      </c>
      <c r="N116" s="23">
        <f>VLOOKUP($B116,Data!$A$8:$GA$500,140,FALSE)</f>
        <v>2.0250896057347669E-2</v>
      </c>
      <c r="O116" s="23">
        <f>VLOOKUP($B116,Data!$A$8:$GA$500,141,FALSE)</f>
        <v>1.9623655913978494E-2</v>
      </c>
      <c r="P116" s="23">
        <f>VLOOKUP($B116,Data!$A$8:$GA$500,142,FALSE)</f>
        <v>2.1854545454545453E-2</v>
      </c>
      <c r="Q116" s="23">
        <f>VLOOKUP($B116,Data!$A$8:$GA$500,143,FALSE)</f>
        <v>2.1288014311270125E-2</v>
      </c>
      <c r="R116" s="23">
        <f>VLOOKUP($B116,Data!$A$8:$GA$500,144,FALSE)</f>
        <v>2.5624999999999998E-2</v>
      </c>
      <c r="S116" s="23">
        <f>VLOOKUP($B116,Data!$A$8:$GA$500,145,FALSE)</f>
        <v>2.9828178694158075E-2</v>
      </c>
      <c r="T116" s="23">
        <f>VLOOKUP($B116,Data!$A$8:$GA$500,146,FALSE)</f>
        <v>3.9794871794871796E-2</v>
      </c>
      <c r="U116" s="23">
        <f>VLOOKUP($B116,Data!$A$8:$GA$500,147,FALSE)</f>
        <v>3.8816666666666666E-2</v>
      </c>
      <c r="V116" s="23">
        <f>VLOOKUP($B116,Data!$A$8:$GA$500,148,FALSE)</f>
        <v>4.1492281303602059E-2</v>
      </c>
      <c r="W116" s="23">
        <f>VLOOKUP($B116,Data!$A$8:$GA$500,149,FALSE)</f>
        <v>4.2805507745266778E-2</v>
      </c>
      <c r="X116" s="23">
        <f>VLOOKUP($B116,Data!$A$8:$GA$500,150,FALSE)</f>
        <v>4.3145869947275921E-2</v>
      </c>
      <c r="Y116" s="23">
        <f>VLOOKUP($B116,Data!$A$8:$GA$500,151,FALSE)</f>
        <v>3.853526220614828E-2</v>
      </c>
      <c r="Z116" s="23">
        <f>VLOOKUP($B116,Data!$A$8:$GA$500,152,FALSE)</f>
        <v>3.7283737024221456E-2</v>
      </c>
      <c r="AA116" s="23">
        <f>VLOOKUP($B116,Data!$A$8:$GA$500,153,FALSE)</f>
        <v>3.8503521126760566E-2</v>
      </c>
      <c r="AB116" s="23">
        <f>VLOOKUP($B116,Data!$A$8:$GA$500,154,FALSE)</f>
        <v>4.204903677758319E-2</v>
      </c>
      <c r="AC116" s="23">
        <f>VLOOKUP($B116,Data!$A$8:$GA$500,155,FALSE)</f>
        <v>4.2323943661971834E-2</v>
      </c>
      <c r="AD116" s="23">
        <f>VLOOKUP($B116,Data!$A$8:$GA$500,156,FALSE)</f>
        <v>4.5209790209790213E-2</v>
      </c>
      <c r="AE116" s="52">
        <f>VLOOKUP($B116,Data!$A$8:$GA$500,157,FALSE)</f>
        <v>4.6203208556149733E-2</v>
      </c>
      <c r="AF116" s="52">
        <f>VLOOKUP($B116,Data!$A$8:$GA$500,158,FALSE)</f>
        <v>4.7958477508650517E-2</v>
      </c>
      <c r="AG116" s="52">
        <f>VLOOKUP($B116,Data!$A$8:$GA$500,159,FALSE)</f>
        <v>4.4172535211267606E-2</v>
      </c>
      <c r="AH116" s="52">
        <f>VLOOKUP($B116,Data!$A$8:$GA$500,160,FALSE)</f>
        <v>4.3473684210526317E-2</v>
      </c>
    </row>
    <row r="117" spans="1:34" x14ac:dyDescent="0.25">
      <c r="A117" s="1"/>
      <c r="B117" s="17" t="s">
        <v>197</v>
      </c>
      <c r="C117" s="42" t="s">
        <v>517</v>
      </c>
      <c r="D117" t="s">
        <v>0</v>
      </c>
      <c r="E117" s="45" t="s">
        <v>197</v>
      </c>
      <c r="F117" s="45" t="s">
        <v>20</v>
      </c>
      <c r="H117" s="23">
        <f>VLOOKUP($B117,Data!$A$8:$GA$500,134,FALSE)</f>
        <v>2.8208191126279862E-2</v>
      </c>
      <c r="I117" s="23">
        <f>VLOOKUP($B117,Data!$A$8:$GA$500,135,FALSE)</f>
        <v>2.7551724137931034E-2</v>
      </c>
      <c r="J117" s="23">
        <f>VLOOKUP($B117,Data!$A$8:$GA$500,136,FALSE)</f>
        <v>2.6694490818030051E-2</v>
      </c>
      <c r="K117" s="23">
        <f>VLOOKUP($B117,Data!$A$8:$GA$500,137,FALSE)</f>
        <v>2.509151414309484E-2</v>
      </c>
      <c r="L117" s="23">
        <f>VLOOKUP($B117,Data!$A$8:$GA$500,138,FALSE)</f>
        <v>2.6522462562396008E-2</v>
      </c>
      <c r="M117" s="23">
        <f>VLOOKUP($B117,Data!$A$8:$GA$500,139,FALSE)</f>
        <v>2.4605263157894738E-2</v>
      </c>
      <c r="N117" s="23">
        <f>VLOOKUP($B117,Data!$A$8:$GA$500,140,FALSE)</f>
        <v>2.400337837837838E-2</v>
      </c>
      <c r="O117" s="23">
        <f>VLOOKUP($B117,Data!$A$8:$GA$500,141,FALSE)</f>
        <v>2.2255389718076286E-2</v>
      </c>
      <c r="P117" s="23">
        <f>VLOOKUP($B117,Data!$A$8:$GA$500,142,FALSE)</f>
        <v>2.3539967373572595E-2</v>
      </c>
      <c r="Q117" s="23">
        <f>VLOOKUP($B117,Data!$A$8:$GA$500,143,FALSE)</f>
        <v>2.587579617834395E-2</v>
      </c>
      <c r="R117" s="23">
        <f>VLOOKUP($B117,Data!$A$8:$GA$500,144,FALSE)</f>
        <v>2.8662420382165606E-2</v>
      </c>
      <c r="S117" s="23">
        <f>VLOOKUP($B117,Data!$A$8:$GA$500,145,FALSE)</f>
        <v>3.751689189189189E-2</v>
      </c>
      <c r="T117" s="23">
        <f>VLOOKUP($B117,Data!$A$8:$GA$500,146,FALSE)</f>
        <v>5.3865131578947366E-2</v>
      </c>
      <c r="U117" s="23">
        <f>VLOOKUP($B117,Data!$A$8:$GA$500,147,FALSE)</f>
        <v>5.7892918825561315E-2</v>
      </c>
      <c r="V117" s="23">
        <f>VLOOKUP($B117,Data!$A$8:$GA$500,148,FALSE)</f>
        <v>5.4637436762225967E-2</v>
      </c>
      <c r="W117" s="23">
        <f>VLOOKUP($B117,Data!$A$8:$GA$500,149,FALSE)</f>
        <v>4.9870550161812299E-2</v>
      </c>
      <c r="X117" s="23">
        <f>VLOOKUP($B117,Data!$A$8:$GA$500,150,FALSE)</f>
        <v>5.356418918918919E-2</v>
      </c>
      <c r="Y117" s="23">
        <f>VLOOKUP($B117,Data!$A$8:$GA$500,151,FALSE)</f>
        <v>4.5902439024390243E-2</v>
      </c>
      <c r="Z117" s="23">
        <f>VLOOKUP($B117,Data!$A$8:$GA$500,152,FALSE)</f>
        <v>4.33889816360601E-2</v>
      </c>
      <c r="AA117" s="23">
        <f>VLOOKUP($B117,Data!$A$8:$GA$500,153,FALSE)</f>
        <v>4.1471571906354518E-2</v>
      </c>
      <c r="AB117" s="23">
        <f>VLOOKUP($B117,Data!$A$8:$GA$500,154,FALSE)</f>
        <v>4.525285481239804E-2</v>
      </c>
      <c r="AC117" s="23">
        <f>VLOOKUP($B117,Data!$A$8:$GA$500,155,FALSE)</f>
        <v>4.305921052631579E-2</v>
      </c>
      <c r="AD117" s="23">
        <f>VLOOKUP($B117,Data!$A$8:$GA$500,156,FALSE)</f>
        <v>4.8621794871794868E-2</v>
      </c>
      <c r="AE117" s="52">
        <f>VLOOKUP($B117,Data!$A$8:$GA$500,157,FALSE)</f>
        <v>4.7374392220421391E-2</v>
      </c>
      <c r="AF117" s="52">
        <f>VLOOKUP($B117,Data!$A$8:$GA$500,158,FALSE)</f>
        <v>5.4058919803600655E-2</v>
      </c>
      <c r="AG117" s="52">
        <f>VLOOKUP($B117,Data!$A$8:$GA$500,159,FALSE)</f>
        <v>5.1109298531810766E-2</v>
      </c>
      <c r="AH117" s="52">
        <f>VLOOKUP($B117,Data!$A$8:$GA$500,160,FALSE)</f>
        <v>5.0207336523125999E-2</v>
      </c>
    </row>
    <row r="118" spans="1:34" x14ac:dyDescent="0.25">
      <c r="A118" s="1"/>
      <c r="B118" s="17" t="s">
        <v>20</v>
      </c>
      <c r="C118" s="42" t="s">
        <v>517</v>
      </c>
      <c r="D118" t="s">
        <v>505</v>
      </c>
      <c r="E118" s="45" t="s">
        <v>20</v>
      </c>
      <c r="F118" s="45"/>
      <c r="H118" s="23">
        <f>VLOOKUP($B118,Data!$A$8:$GA$500,134,FALSE)</f>
        <v>2.0946361462248035E-2</v>
      </c>
      <c r="I118" s="23">
        <f>VLOOKUP($B118,Data!$A$8:$GA$500,135,FALSE)</f>
        <v>1.9734693877551019E-2</v>
      </c>
      <c r="J118" s="23">
        <f>VLOOKUP($B118,Data!$A$8:$GA$500,136,FALSE)</f>
        <v>2.0445426725603535E-2</v>
      </c>
      <c r="K118" s="23">
        <f>VLOOKUP($B118,Data!$A$8:$GA$500,137,FALSE)</f>
        <v>1.9167509268621503E-2</v>
      </c>
      <c r="L118" s="23">
        <f>VLOOKUP($B118,Data!$A$8:$GA$500,138,FALSE)</f>
        <v>1.9805695142378558E-2</v>
      </c>
      <c r="M118" s="23">
        <f>VLOOKUP($B118,Data!$A$8:$GA$500,139,FALSE)</f>
        <v>1.7898047004303211E-2</v>
      </c>
      <c r="N118" s="23">
        <f>VLOOKUP($B118,Data!$A$8:$GA$500,140,FALSE)</f>
        <v>1.713020662512299E-2</v>
      </c>
      <c r="O118" s="23">
        <f>VLOOKUP($B118,Data!$A$8:$GA$500,141,FALSE)</f>
        <v>1.5892444737710325E-2</v>
      </c>
      <c r="P118" s="23">
        <f>VLOOKUP($B118,Data!$A$8:$GA$500,142,FALSE)</f>
        <v>1.6845024469820554E-2</v>
      </c>
      <c r="Q118" s="23">
        <f>VLOOKUP($B118,Data!$A$8:$GA$500,143,FALSE)</f>
        <v>1.7725490196078431E-2</v>
      </c>
      <c r="R118" s="23">
        <f>VLOOKUP($B118,Data!$A$8:$GA$500,144,FALSE)</f>
        <v>2.09721767594108E-2</v>
      </c>
      <c r="S118" s="23">
        <f>VLOOKUP($B118,Data!$A$8:$GA$500,145,FALSE)</f>
        <v>2.7592096450100467E-2</v>
      </c>
      <c r="T118" s="23">
        <f>VLOOKUP($B118,Data!$A$8:$GA$500,146,FALSE)</f>
        <v>4.0814963259853038E-2</v>
      </c>
      <c r="U118" s="23">
        <f>VLOOKUP($B118,Data!$A$8:$GA$500,147,FALSE)</f>
        <v>4.2946580469547468E-2</v>
      </c>
      <c r="V118" s="23">
        <f>VLOOKUP($B118,Data!$A$8:$GA$500,148,FALSE)</f>
        <v>4.1790540540540544E-2</v>
      </c>
      <c r="W118" s="23">
        <f>VLOOKUP($B118,Data!$A$8:$GA$500,149,FALSE)</f>
        <v>3.8158687646468029E-2</v>
      </c>
      <c r="X118" s="23">
        <f>VLOOKUP($B118,Data!$A$8:$GA$500,150,FALSE)</f>
        <v>3.8933197000681666E-2</v>
      </c>
      <c r="Y118" s="23">
        <f>VLOOKUP($B118,Data!$A$8:$GA$500,151,FALSE)</f>
        <v>3.3160744500846023E-2</v>
      </c>
      <c r="Z118" s="23">
        <f>VLOOKUP($B118,Data!$A$8:$GA$500,152,FALSE)</f>
        <v>3.1551490514905148E-2</v>
      </c>
      <c r="AA118" s="23">
        <f>VLOOKUP($B118,Data!$A$8:$GA$500,153,FALSE)</f>
        <v>2.9319105691056911E-2</v>
      </c>
      <c r="AB118" s="23">
        <f>VLOOKUP($B118,Data!$A$8:$GA$500,154,FALSE)</f>
        <v>3.165267047363117E-2</v>
      </c>
      <c r="AC118" s="23">
        <f>VLOOKUP($B118,Data!$A$8:$GA$500,155,FALSE)</f>
        <v>2.8910791847644505E-2</v>
      </c>
      <c r="AD118" s="23">
        <f>VLOOKUP($B118,Data!$A$8:$GA$500,156,FALSE)</f>
        <v>3.2766522749916968E-2</v>
      </c>
      <c r="AE118" s="52">
        <f>VLOOKUP($B118,Data!$A$8:$GA$500,157,FALSE)</f>
        <v>3.2132936507936506E-2</v>
      </c>
      <c r="AF118" s="52">
        <f>VLOOKUP($B118,Data!$A$8:$GA$500,158,FALSE)</f>
        <v>3.6429752066115706E-2</v>
      </c>
      <c r="AG118" s="52">
        <f>VLOOKUP($B118,Data!$A$8:$GA$500,159,FALSE)</f>
        <v>3.3581746552856208E-2</v>
      </c>
      <c r="AH118" s="52">
        <f>VLOOKUP($B118,Data!$A$8:$GA$500,160,FALSE)</f>
        <v>3.3070891865403462E-2</v>
      </c>
    </row>
    <row r="119" spans="1:34" x14ac:dyDescent="0.25">
      <c r="A119" s="1"/>
      <c r="B119" s="17" t="s">
        <v>198</v>
      </c>
      <c r="C119" s="42" t="s">
        <v>517</v>
      </c>
      <c r="D119" t="s">
        <v>0</v>
      </c>
      <c r="E119" s="45" t="s">
        <v>198</v>
      </c>
      <c r="F119" s="45" t="s">
        <v>44</v>
      </c>
      <c r="H119" s="23">
        <f>VLOOKUP($B119,Data!$A$8:$GA$500,134,FALSE)</f>
        <v>2.122077922077922E-2</v>
      </c>
      <c r="I119" s="23">
        <f>VLOOKUP($B119,Data!$A$8:$GA$500,135,FALSE)</f>
        <v>1.9173126614987081E-2</v>
      </c>
      <c r="J119" s="23">
        <f>VLOOKUP($B119,Data!$A$8:$GA$500,136,FALSE)</f>
        <v>2.0346666666666666E-2</v>
      </c>
      <c r="K119" s="23">
        <f>VLOOKUP($B119,Data!$A$8:$GA$500,137,FALSE)</f>
        <v>1.9713541666666667E-2</v>
      </c>
      <c r="L119" s="23">
        <f>VLOOKUP($B119,Data!$A$8:$GA$500,138,FALSE)</f>
        <v>2.2081218274111674E-2</v>
      </c>
      <c r="M119" s="23">
        <f>VLOOKUP($B119,Data!$A$8:$GA$500,139,FALSE)</f>
        <v>1.7182044887780547E-2</v>
      </c>
      <c r="N119" s="23">
        <f>VLOOKUP($B119,Data!$A$8:$GA$500,140,FALSE)</f>
        <v>1.4278846153846154E-2</v>
      </c>
      <c r="O119" s="23">
        <f>VLOOKUP($B119,Data!$A$8:$GA$500,141,FALSE)</f>
        <v>1.4580335731414868E-2</v>
      </c>
      <c r="P119" s="23">
        <f>VLOOKUP($B119,Data!$A$8:$GA$500,142,FALSE)</f>
        <v>1.7153110047846889E-2</v>
      </c>
      <c r="Q119" s="23">
        <f>VLOOKUP($B119,Data!$A$8:$GA$500,143,FALSE)</f>
        <v>1.7729468599033817E-2</v>
      </c>
      <c r="R119" s="23">
        <f>VLOOKUP($B119,Data!$A$8:$GA$500,144,FALSE)</f>
        <v>2.1261904761904763E-2</v>
      </c>
      <c r="S119" s="23">
        <f>VLOOKUP($B119,Data!$A$8:$GA$500,145,FALSE)</f>
        <v>2.7195121951219512E-2</v>
      </c>
      <c r="T119" s="23">
        <f>VLOOKUP($B119,Data!$A$8:$GA$500,146,FALSE)</f>
        <v>3.6018735362997656E-2</v>
      </c>
      <c r="U119" s="23">
        <f>VLOOKUP($B119,Data!$A$8:$GA$500,147,FALSE)</f>
        <v>3.5809523809523812E-2</v>
      </c>
      <c r="V119" s="23">
        <f>VLOOKUP($B119,Data!$A$8:$GA$500,148,FALSE)</f>
        <v>3.4082568807339453E-2</v>
      </c>
      <c r="W119" s="23">
        <f>VLOOKUP($B119,Data!$A$8:$GA$500,149,FALSE)</f>
        <v>3.6659038901601833E-2</v>
      </c>
      <c r="X119" s="23">
        <f>VLOOKUP($B119,Data!$A$8:$GA$500,150,FALSE)</f>
        <v>3.7796208530805689E-2</v>
      </c>
      <c r="Y119" s="23">
        <f>VLOOKUP($B119,Data!$A$8:$GA$500,151,FALSE)</f>
        <v>3.165876777251185E-2</v>
      </c>
      <c r="Z119" s="23">
        <f>VLOOKUP($B119,Data!$A$8:$GA$500,152,FALSE)</f>
        <v>3.2538071065989847E-2</v>
      </c>
      <c r="AA119" s="23">
        <f>VLOOKUP($B119,Data!$A$8:$GA$500,153,FALSE)</f>
        <v>3.4869791666666664E-2</v>
      </c>
      <c r="AB119" s="23">
        <f>VLOOKUP($B119,Data!$A$8:$GA$500,154,FALSE)</f>
        <v>3.897905759162304E-2</v>
      </c>
      <c r="AC119" s="23">
        <f>VLOOKUP($B119,Data!$A$8:$GA$500,155,FALSE)</f>
        <v>3.8773841961852858E-2</v>
      </c>
      <c r="AD119" s="23">
        <f>VLOOKUP($B119,Data!$A$8:$GA$500,156,FALSE)</f>
        <v>4.1903485254691689E-2</v>
      </c>
      <c r="AE119" s="52">
        <f>VLOOKUP($B119,Data!$A$8:$GA$500,157,FALSE)</f>
        <v>4.3262032085561494E-2</v>
      </c>
      <c r="AF119" s="52">
        <f>VLOOKUP($B119,Data!$A$8:$GA$500,158,FALSE)</f>
        <v>4.7945945945945943E-2</v>
      </c>
      <c r="AG119" s="52">
        <f>VLOOKUP($B119,Data!$A$8:$GA$500,159,FALSE)</f>
        <v>4.0236842105263161E-2</v>
      </c>
      <c r="AH119" s="52">
        <f>VLOOKUP($B119,Data!$A$8:$GA$500,160,FALSE)</f>
        <v>4.2116402116402114E-2</v>
      </c>
    </row>
    <row r="120" spans="1:34" x14ac:dyDescent="0.25">
      <c r="A120" s="1"/>
      <c r="B120" s="17" t="s">
        <v>199</v>
      </c>
      <c r="C120" s="42" t="s">
        <v>517</v>
      </c>
      <c r="D120" t="s">
        <v>0</v>
      </c>
      <c r="E120" s="45" t="s">
        <v>199</v>
      </c>
      <c r="F120" s="45" t="s">
        <v>35</v>
      </c>
      <c r="H120" s="23">
        <f>VLOOKUP($B120,Data!$A$8:$GA$500,134,FALSE)</f>
        <v>3.6777343749999997E-2</v>
      </c>
      <c r="I120" s="23">
        <f>VLOOKUP($B120,Data!$A$8:$GA$500,135,FALSE)</f>
        <v>3.3384912959381043E-2</v>
      </c>
      <c r="J120" s="23">
        <f>VLOOKUP($B120,Data!$A$8:$GA$500,136,FALSE)</f>
        <v>3.427450980392157E-2</v>
      </c>
      <c r="K120" s="23">
        <f>VLOOKUP($B120,Data!$A$8:$GA$500,137,FALSE)</f>
        <v>2.9941060903732809E-2</v>
      </c>
      <c r="L120" s="23">
        <f>VLOOKUP($B120,Data!$A$8:$GA$500,138,FALSE)</f>
        <v>3.184890656063618E-2</v>
      </c>
      <c r="M120" s="23">
        <f>VLOOKUP($B120,Data!$A$8:$GA$500,139,FALSE)</f>
        <v>3.1764705882352938E-2</v>
      </c>
      <c r="N120" s="23">
        <f>VLOOKUP($B120,Data!$A$8:$GA$500,140,FALSE)</f>
        <v>2.9878048780487804E-2</v>
      </c>
      <c r="O120" s="23">
        <f>VLOOKUP($B120,Data!$A$8:$GA$500,141,FALSE)</f>
        <v>2.7687747035573123E-2</v>
      </c>
      <c r="P120" s="23">
        <f>VLOOKUP($B120,Data!$A$8:$GA$500,142,FALSE)</f>
        <v>2.83201581027668E-2</v>
      </c>
      <c r="Q120" s="23">
        <f>VLOOKUP($B120,Data!$A$8:$GA$500,143,FALSE)</f>
        <v>2.6145038167938933E-2</v>
      </c>
      <c r="R120" s="23">
        <f>VLOOKUP($B120,Data!$A$8:$GA$500,144,FALSE)</f>
        <v>2.8007736943907156E-2</v>
      </c>
      <c r="S120" s="23">
        <f>VLOOKUP($B120,Data!$A$8:$GA$500,145,FALSE)</f>
        <v>3.6574257425742572E-2</v>
      </c>
      <c r="T120" s="23">
        <f>VLOOKUP($B120,Data!$A$8:$GA$500,146,FALSE)</f>
        <v>4.8929254302103251E-2</v>
      </c>
      <c r="U120" s="23">
        <f>VLOOKUP($B120,Data!$A$8:$GA$500,147,FALSE)</f>
        <v>5.0452755905511813E-2</v>
      </c>
      <c r="V120" s="23">
        <f>VLOOKUP($B120,Data!$A$8:$GA$500,148,FALSE)</f>
        <v>5.3413654618473895E-2</v>
      </c>
      <c r="W120" s="23">
        <f>VLOOKUP($B120,Data!$A$8:$GA$500,149,FALSE)</f>
        <v>4.8336520076481836E-2</v>
      </c>
      <c r="X120" s="23">
        <f>VLOOKUP($B120,Data!$A$8:$GA$500,150,FALSE)</f>
        <v>5.3346379647749513E-2</v>
      </c>
      <c r="Y120" s="23">
        <f>VLOOKUP($B120,Data!$A$8:$GA$500,151,FALSE)</f>
        <v>4.759036144578313E-2</v>
      </c>
      <c r="Z120" s="23">
        <f>VLOOKUP($B120,Data!$A$8:$GA$500,152,FALSE)</f>
        <v>4.3222656249999998E-2</v>
      </c>
      <c r="AA120" s="23">
        <f>VLOOKUP($B120,Data!$A$8:$GA$500,153,FALSE)</f>
        <v>4.4031311154598823E-2</v>
      </c>
      <c r="AB120" s="23">
        <f>VLOOKUP($B120,Data!$A$8:$GA$500,154,FALSE)</f>
        <v>4.9595375722543356E-2</v>
      </c>
      <c r="AC120" s="23">
        <f>VLOOKUP($B120,Data!$A$8:$GA$500,155,FALSE)</f>
        <v>5.0743639921722115E-2</v>
      </c>
      <c r="AD120" s="23">
        <f>VLOOKUP($B120,Data!$A$8:$GA$500,156,FALSE)</f>
        <v>5.185185185185185E-2</v>
      </c>
      <c r="AE120" s="52">
        <f>VLOOKUP($B120,Data!$A$8:$GA$500,157,FALSE)</f>
        <v>5.5467479674796746E-2</v>
      </c>
      <c r="AF120" s="52">
        <f>VLOOKUP($B120,Data!$A$8:$GA$500,158,FALSE)</f>
        <v>6.4466230936819177E-2</v>
      </c>
      <c r="AG120" s="52">
        <f>VLOOKUP($B120,Data!$A$8:$GA$500,159,FALSE)</f>
        <v>5.9756637168141592E-2</v>
      </c>
      <c r="AH120" s="52">
        <f>VLOOKUP($B120,Data!$A$8:$GA$500,160,FALSE)</f>
        <v>5.8555304740406322E-2</v>
      </c>
    </row>
    <row r="121" spans="1:34" x14ac:dyDescent="0.25">
      <c r="A121" s="1"/>
      <c r="B121" s="17" t="s">
        <v>200</v>
      </c>
      <c r="C121" s="42" t="s">
        <v>516</v>
      </c>
      <c r="D121" t="s">
        <v>0</v>
      </c>
      <c r="E121" s="45" t="s">
        <v>200</v>
      </c>
      <c r="F121" s="45" t="s">
        <v>40</v>
      </c>
      <c r="H121" s="23">
        <f>VLOOKUP($B121,Data!$A$8:$GA$500,134,FALSE)</f>
        <v>6.6488888888888889E-2</v>
      </c>
      <c r="I121" s="23">
        <f>VLOOKUP($B121,Data!$A$8:$GA$500,135,FALSE)</f>
        <v>5.0577777777777777E-2</v>
      </c>
      <c r="J121" s="23">
        <f>VLOOKUP($B121,Data!$A$8:$GA$500,136,FALSE)</f>
        <v>5.0993071593533487E-2</v>
      </c>
      <c r="K121" s="23">
        <f>VLOOKUP($B121,Data!$A$8:$GA$500,137,FALSE)</f>
        <v>6.8000000000000005E-2</v>
      </c>
      <c r="L121" s="23">
        <f>VLOOKUP($B121,Data!$A$8:$GA$500,138,FALSE)</f>
        <v>6.8103448275862066E-2</v>
      </c>
      <c r="M121" s="23">
        <f>VLOOKUP($B121,Data!$A$8:$GA$500,139,FALSE)</f>
        <v>5.2743142144638405E-2</v>
      </c>
      <c r="N121" s="23">
        <f>VLOOKUP($B121,Data!$A$8:$GA$500,140,FALSE)</f>
        <v>4.5905882352941178E-2</v>
      </c>
      <c r="O121" s="23">
        <f>VLOOKUP($B121,Data!$A$8:$GA$500,141,FALSE)</f>
        <v>5.2450331125827816E-2</v>
      </c>
      <c r="P121" s="23">
        <f>VLOOKUP($B121,Data!$A$8:$GA$500,142,FALSE)</f>
        <v>5.6981566820276497E-2</v>
      </c>
      <c r="Q121" s="23">
        <f>VLOOKUP($B121,Data!$A$8:$GA$500,143,FALSE)</f>
        <v>4.9858156028368794E-2</v>
      </c>
      <c r="R121" s="23">
        <f>VLOOKUP($B121,Data!$A$8:$GA$500,144,FALSE)</f>
        <v>5.1887254901960785E-2</v>
      </c>
      <c r="S121" s="23">
        <f>VLOOKUP($B121,Data!$A$8:$GA$500,145,FALSE)</f>
        <v>6.9336492890995263E-2</v>
      </c>
      <c r="T121" s="23">
        <f>VLOOKUP($B121,Data!$A$8:$GA$500,146,FALSE)</f>
        <v>8.2558139534883723E-2</v>
      </c>
      <c r="U121" s="23">
        <f>VLOOKUP($B121,Data!$A$8:$GA$500,147,FALSE)</f>
        <v>6.9609195402298846E-2</v>
      </c>
      <c r="V121" s="23">
        <f>VLOOKUP($B121,Data!$A$8:$GA$500,148,FALSE)</f>
        <v>6.9070294784580502E-2</v>
      </c>
      <c r="W121" s="23">
        <f>VLOOKUP($B121,Data!$A$8:$GA$500,149,FALSE)</f>
        <v>8.5482352941176468E-2</v>
      </c>
      <c r="X121" s="23">
        <f>VLOOKUP($B121,Data!$A$8:$GA$500,150,FALSE)</f>
        <v>8.5150812064965192E-2</v>
      </c>
      <c r="Y121" s="23">
        <f>VLOOKUP($B121,Data!$A$8:$GA$500,151,FALSE)</f>
        <v>6.3919821826280629E-2</v>
      </c>
      <c r="Z121" s="23">
        <f>VLOOKUP($B121,Data!$A$8:$GA$500,152,FALSE)</f>
        <v>6.4117647058823529E-2</v>
      </c>
      <c r="AA121" s="23">
        <f>VLOOKUP($B121,Data!$A$8:$GA$500,153,FALSE)</f>
        <v>7.7516778523489926E-2</v>
      </c>
      <c r="AB121" s="23">
        <f>VLOOKUP($B121,Data!$A$8:$GA$500,154,FALSE)</f>
        <v>8.2511210762331838E-2</v>
      </c>
      <c r="AC121" s="23">
        <f>VLOOKUP($B121,Data!$A$8:$GA$500,155,FALSE)</f>
        <v>6.995505617977528E-2</v>
      </c>
      <c r="AD121" s="23">
        <f>VLOOKUP($B121,Data!$A$8:$GA$500,156,FALSE)</f>
        <v>7.1081081081081077E-2</v>
      </c>
      <c r="AE121" s="52">
        <f>VLOOKUP($B121,Data!$A$8:$GA$500,157,FALSE)</f>
        <v>8.558241758241758E-2</v>
      </c>
      <c r="AF121" s="52">
        <f>VLOOKUP($B121,Data!$A$8:$GA$500,158,FALSE)</f>
        <v>8.6109936575052851E-2</v>
      </c>
      <c r="AG121" s="52">
        <f>VLOOKUP($B121,Data!$A$8:$GA$500,159,FALSE)</f>
        <v>7.440265486725664E-2</v>
      </c>
      <c r="AH121" s="52">
        <f>VLOOKUP($B121,Data!$A$8:$GA$500,160,FALSE)</f>
        <v>7.2156862745098041E-2</v>
      </c>
    </row>
    <row r="122" spans="1:34" x14ac:dyDescent="0.25">
      <c r="A122" s="1"/>
      <c r="B122" s="17" t="s">
        <v>201</v>
      </c>
      <c r="C122" s="42" t="s">
        <v>518</v>
      </c>
      <c r="D122" t="s">
        <v>505</v>
      </c>
      <c r="E122" s="45" t="s">
        <v>201</v>
      </c>
      <c r="F122" s="45" t="s">
        <v>42</v>
      </c>
      <c r="H122" s="23">
        <f>VLOOKUP($B122,Data!$A$8:$GA$500,134,FALSE)</f>
        <v>5.5013404825737265E-2</v>
      </c>
      <c r="I122" s="23">
        <f>VLOOKUP($B122,Data!$A$8:$GA$500,135,FALSE)</f>
        <v>5.6441605839416056E-2</v>
      </c>
      <c r="J122" s="23">
        <f>VLOOKUP($B122,Data!$A$8:$GA$500,136,FALSE)</f>
        <v>5.1957295373665481E-2</v>
      </c>
      <c r="K122" s="23">
        <f>VLOOKUP($B122,Data!$A$8:$GA$500,137,FALSE)</f>
        <v>5.1331521739130435E-2</v>
      </c>
      <c r="L122" s="23">
        <f>VLOOKUP($B122,Data!$A$8:$GA$500,138,FALSE)</f>
        <v>4.8156028368794325E-2</v>
      </c>
      <c r="M122" s="23">
        <f>VLOOKUP($B122,Data!$A$8:$GA$500,139,FALSE)</f>
        <v>4.3515695067264576E-2</v>
      </c>
      <c r="N122" s="23">
        <f>VLOOKUP($B122,Data!$A$8:$GA$500,140,FALSE)</f>
        <v>4.2479784366576817E-2</v>
      </c>
      <c r="O122" s="23">
        <f>VLOOKUP($B122,Data!$A$8:$GA$500,141,FALSE)</f>
        <v>3.7466666666666669E-2</v>
      </c>
      <c r="P122" s="23">
        <f>VLOOKUP($B122,Data!$A$8:$GA$500,142,FALSE)</f>
        <v>3.9139981701738331E-2</v>
      </c>
      <c r="Q122" s="23">
        <f>VLOOKUP($B122,Data!$A$8:$GA$500,143,FALSE)</f>
        <v>4.0438756855575866E-2</v>
      </c>
      <c r="R122" s="23">
        <f>VLOOKUP($B122,Data!$A$8:$GA$500,144,FALSE)</f>
        <v>4.8836772983114445E-2</v>
      </c>
      <c r="S122" s="23">
        <f>VLOOKUP($B122,Data!$A$8:$GA$500,145,FALSE)</f>
        <v>5.3242481203007522E-2</v>
      </c>
      <c r="T122" s="23">
        <f>VLOOKUP($B122,Data!$A$8:$GA$500,146,FALSE)</f>
        <v>6.692816635160681E-2</v>
      </c>
      <c r="U122" s="23">
        <f>VLOOKUP($B122,Data!$A$8:$GA$500,147,FALSE)</f>
        <v>6.811731315042574E-2</v>
      </c>
      <c r="V122" s="23">
        <f>VLOOKUP($B122,Data!$A$8:$GA$500,148,FALSE)</f>
        <v>7.0839483394833952E-2</v>
      </c>
      <c r="W122" s="23">
        <f>VLOOKUP($B122,Data!$A$8:$GA$500,149,FALSE)</f>
        <v>6.6301498127340819E-2</v>
      </c>
      <c r="X122" s="23">
        <f>VLOOKUP($B122,Data!$A$8:$GA$500,150,FALSE)</f>
        <v>6.6900532859680284E-2</v>
      </c>
      <c r="Y122" s="23">
        <f>VLOOKUP($B122,Data!$A$8:$GA$500,151,FALSE)</f>
        <v>6.4481216457960649E-2</v>
      </c>
      <c r="Z122" s="23">
        <f>VLOOKUP($B122,Data!$A$8:$GA$500,152,FALSE)</f>
        <v>6.7753623188405804E-2</v>
      </c>
      <c r="AA122" s="23">
        <f>VLOOKUP($B122,Data!$A$8:$GA$500,153,FALSE)</f>
        <v>6.408488063660478E-2</v>
      </c>
      <c r="AB122" s="23">
        <f>VLOOKUP($B122,Data!$A$8:$GA$500,154,FALSE)</f>
        <v>6.7321911632100995E-2</v>
      </c>
      <c r="AC122" s="23">
        <f>VLOOKUP($B122,Data!$A$8:$GA$500,155,FALSE)</f>
        <v>6.480349344978166E-2</v>
      </c>
      <c r="AD122" s="23">
        <f>VLOOKUP($B122,Data!$A$8:$GA$500,156,FALSE)</f>
        <v>6.9047619047619052E-2</v>
      </c>
      <c r="AE122" s="52">
        <f>VLOOKUP($B122,Data!$A$8:$GA$500,157,FALSE)</f>
        <v>6.9362068965517235E-2</v>
      </c>
      <c r="AF122" s="52">
        <f>VLOOKUP($B122,Data!$A$8:$GA$500,158,FALSE)</f>
        <v>6.9948979591836741E-2</v>
      </c>
      <c r="AG122" s="52">
        <f>VLOOKUP($B122,Data!$A$8:$GA$500,159,FALSE)</f>
        <v>6.6949443016281057E-2</v>
      </c>
      <c r="AH122" s="52">
        <f>VLOOKUP($B122,Data!$A$8:$GA$500,160,FALSE)</f>
        <v>6.5225916453537938E-2</v>
      </c>
    </row>
    <row r="123" spans="1:34" x14ac:dyDescent="0.25">
      <c r="A123" s="1"/>
      <c r="B123" s="17" t="s">
        <v>202</v>
      </c>
      <c r="C123" s="42" t="s">
        <v>518</v>
      </c>
      <c r="D123" t="s">
        <v>0</v>
      </c>
      <c r="E123" s="45" t="s">
        <v>202</v>
      </c>
      <c r="F123" s="45" t="s">
        <v>30</v>
      </c>
      <c r="H123" s="23">
        <f>VLOOKUP($B123,Data!$A$8:$GA$500,134,FALSE)</f>
        <v>1.1634877384196185E-2</v>
      </c>
      <c r="I123" s="23">
        <f>VLOOKUP($B123,Data!$A$8:$GA$500,135,FALSE)</f>
        <v>1.090027700831025E-2</v>
      </c>
      <c r="J123" s="23">
        <f>VLOOKUP($B123,Data!$A$8:$GA$500,136,FALSE)</f>
        <v>1.0950468540829986E-2</v>
      </c>
      <c r="K123" s="23">
        <f>VLOOKUP($B123,Data!$A$8:$GA$500,137,FALSE)</f>
        <v>1.056987788331072E-2</v>
      </c>
      <c r="L123" s="23">
        <f>VLOOKUP($B123,Data!$A$8:$GA$500,138,FALSE)</f>
        <v>1.1304347826086957E-2</v>
      </c>
      <c r="M123" s="23">
        <f>VLOOKUP($B123,Data!$A$8:$GA$500,139,FALSE)</f>
        <v>1.0516556291390729E-2</v>
      </c>
      <c r="N123" s="23">
        <f>VLOOKUP($B123,Data!$A$8:$GA$500,140,FALSE)</f>
        <v>9.3539703903095552E-3</v>
      </c>
      <c r="O123" s="23">
        <f>VLOOKUP($B123,Data!$A$8:$GA$500,141,FALSE)</f>
        <v>8.7533156498673746E-3</v>
      </c>
      <c r="P123" s="23">
        <f>VLOOKUP($B123,Data!$A$8:$GA$500,142,FALSE)</f>
        <v>8.9636608344549132E-3</v>
      </c>
      <c r="Q123" s="23">
        <f>VLOOKUP($B123,Data!$A$8:$GA$500,143,FALSE)</f>
        <v>9.1386271870794074E-3</v>
      </c>
      <c r="R123" s="23">
        <f>VLOOKUP($B123,Data!$A$8:$GA$500,144,FALSE)</f>
        <v>1.180672268907563E-2</v>
      </c>
      <c r="S123" s="23">
        <f>VLOOKUP($B123,Data!$A$8:$GA$500,145,FALSE)</f>
        <v>1.5048275862068965E-2</v>
      </c>
      <c r="T123" s="23">
        <f>VLOOKUP($B123,Data!$A$8:$GA$500,146,FALSE)</f>
        <v>2.3199999999999998E-2</v>
      </c>
      <c r="U123" s="23">
        <f>VLOOKUP($B123,Data!$A$8:$GA$500,147,FALSE)</f>
        <v>2.6274217585692997E-2</v>
      </c>
      <c r="V123" s="23">
        <f>VLOOKUP($B123,Data!$A$8:$GA$500,148,FALSE)</f>
        <v>2.7236842105263157E-2</v>
      </c>
      <c r="W123" s="23">
        <f>VLOOKUP($B123,Data!$A$8:$GA$500,149,FALSE)</f>
        <v>2.5950292397660817E-2</v>
      </c>
      <c r="X123" s="23">
        <f>VLOOKUP($B123,Data!$A$8:$GA$500,150,FALSE)</f>
        <v>2.5814606741573033E-2</v>
      </c>
      <c r="Y123" s="23">
        <f>VLOOKUP($B123,Data!$A$8:$GA$500,151,FALSE)</f>
        <v>2.1553133514986375E-2</v>
      </c>
      <c r="Z123" s="23">
        <f>VLOOKUP($B123,Data!$A$8:$GA$500,152,FALSE)</f>
        <v>2.1528925619834712E-2</v>
      </c>
      <c r="AA123" s="23">
        <f>VLOOKUP($B123,Data!$A$8:$GA$500,153,FALSE)</f>
        <v>2.2649572649572649E-2</v>
      </c>
      <c r="AB123" s="23">
        <f>VLOOKUP($B123,Data!$A$8:$GA$500,154,FALSE)</f>
        <v>2.3474576271186442E-2</v>
      </c>
      <c r="AC123" s="23">
        <f>VLOOKUP($B123,Data!$A$8:$GA$500,155,FALSE)</f>
        <v>2.2085048010973937E-2</v>
      </c>
      <c r="AD123" s="23">
        <f>VLOOKUP($B123,Data!$A$8:$GA$500,156,FALSE)</f>
        <v>2.2061579651941096E-2</v>
      </c>
      <c r="AE123" s="52">
        <f>VLOOKUP($B123,Data!$A$8:$GA$500,157,FALSE)</f>
        <v>2.0649526387009471E-2</v>
      </c>
      <c r="AF123" s="52">
        <f>VLOOKUP($B123,Data!$A$8:$GA$500,158,FALSE)</f>
        <v>2.2657534246575343E-2</v>
      </c>
      <c r="AG123" s="52">
        <f>VLOOKUP($B123,Data!$A$8:$GA$500,159,FALSE)</f>
        <v>2.23E-2</v>
      </c>
      <c r="AH123" s="52">
        <f>VLOOKUP($B123,Data!$A$8:$GA$500,160,FALSE)</f>
        <v>2.2586705202312138E-2</v>
      </c>
    </row>
    <row r="124" spans="1:34" x14ac:dyDescent="0.25">
      <c r="A124" s="1"/>
      <c r="B124" s="17" t="s">
        <v>204</v>
      </c>
      <c r="C124" s="42" t="s">
        <v>518</v>
      </c>
      <c r="D124" t="s">
        <v>505</v>
      </c>
      <c r="E124" s="45" t="s">
        <v>204</v>
      </c>
      <c r="F124" s="45" t="s">
        <v>42</v>
      </c>
      <c r="H124" s="23">
        <f>VLOOKUP($B124,Data!$A$8:$GA$500,134,FALSE)</f>
        <v>9.3752941176470594E-2</v>
      </c>
      <c r="I124" s="23">
        <f>VLOOKUP($B124,Data!$A$8:$GA$500,135,FALSE)</f>
        <v>9.0862262038073904E-2</v>
      </c>
      <c r="J124" s="23">
        <f>VLOOKUP($B124,Data!$A$8:$GA$500,136,FALSE)</f>
        <v>9.259423503325942E-2</v>
      </c>
      <c r="K124" s="23">
        <f>VLOOKUP($B124,Data!$A$8:$GA$500,137,FALSE)</f>
        <v>8.3887733887733892E-2</v>
      </c>
      <c r="L124" s="23">
        <f>VLOOKUP($B124,Data!$A$8:$GA$500,138,FALSE)</f>
        <v>8.1544041450777205E-2</v>
      </c>
      <c r="M124" s="23">
        <f>VLOOKUP($B124,Data!$A$8:$GA$500,139,FALSE)</f>
        <v>7.4569672131147541E-2</v>
      </c>
      <c r="N124" s="23">
        <f>VLOOKUP($B124,Data!$A$8:$GA$500,140,FALSE)</f>
        <v>6.9766309639727367E-2</v>
      </c>
      <c r="O124" s="23">
        <f>VLOOKUP($B124,Data!$A$8:$GA$500,141,FALSE)</f>
        <v>6.4169096209912541E-2</v>
      </c>
      <c r="P124" s="23">
        <f>VLOOKUP($B124,Data!$A$8:$GA$500,142,FALSE)</f>
        <v>6.0630975143403439E-2</v>
      </c>
      <c r="Q124" s="23">
        <f>VLOOKUP($B124,Data!$A$8:$GA$500,143,FALSE)</f>
        <v>6.2990196078431371E-2</v>
      </c>
      <c r="R124" s="23">
        <f>VLOOKUP($B124,Data!$A$8:$GA$500,144,FALSE)</f>
        <v>6.7271844660194174E-2</v>
      </c>
      <c r="S124" s="23">
        <f>VLOOKUP($B124,Data!$A$8:$GA$500,145,FALSE)</f>
        <v>6.7677902621722852E-2</v>
      </c>
      <c r="T124" s="23">
        <f>VLOOKUP($B124,Data!$A$8:$GA$500,146,FALSE)</f>
        <v>7.9879406307977741E-2</v>
      </c>
      <c r="U124" s="23">
        <f>VLOOKUP($B124,Data!$A$8:$GA$500,147,FALSE)</f>
        <v>8.28698752228164E-2</v>
      </c>
      <c r="V124" s="23">
        <f>VLOOKUP($B124,Data!$A$8:$GA$500,148,FALSE)</f>
        <v>8.7740213523131674E-2</v>
      </c>
      <c r="W124" s="23">
        <f>VLOOKUP($B124,Data!$A$8:$GA$500,149,FALSE)</f>
        <v>8.5078809106830119E-2</v>
      </c>
      <c r="X124" s="23">
        <f>VLOOKUP($B124,Data!$A$8:$GA$500,150,FALSE)</f>
        <v>8.5151777970511711E-2</v>
      </c>
      <c r="Y124" s="23">
        <f>VLOOKUP($B124,Data!$A$8:$GA$500,151,FALSE)</f>
        <v>7.9165261382799321E-2</v>
      </c>
      <c r="Z124" s="23">
        <f>VLOOKUP($B124,Data!$A$8:$GA$500,152,FALSE)</f>
        <v>8.2462562396006661E-2</v>
      </c>
      <c r="AA124" s="23">
        <f>VLOOKUP($B124,Data!$A$8:$GA$500,153,FALSE)</f>
        <v>8.4073129251700685E-2</v>
      </c>
      <c r="AB124" s="23">
        <f>VLOOKUP($B124,Data!$A$8:$GA$500,154,FALSE)</f>
        <v>8.9070351758793964E-2</v>
      </c>
      <c r="AC124" s="23">
        <f>VLOOKUP($B124,Data!$A$8:$GA$500,155,FALSE)</f>
        <v>9.5190311418685128E-2</v>
      </c>
      <c r="AD124" s="23">
        <f>VLOOKUP($B124,Data!$A$8:$GA$500,156,FALSE)</f>
        <v>9.9228039041703645E-2</v>
      </c>
      <c r="AE124" s="52">
        <f>VLOOKUP($B124,Data!$A$8:$GA$500,157,FALSE)</f>
        <v>9.7243195785777004E-2</v>
      </c>
      <c r="AF124" s="52">
        <f>VLOOKUP($B124,Data!$A$8:$GA$500,158,FALSE)</f>
        <v>9.8184281842818424E-2</v>
      </c>
      <c r="AG124" s="52">
        <f>VLOOKUP($B124,Data!$A$8:$GA$500,159,FALSE)</f>
        <v>9.1573236889692586E-2</v>
      </c>
      <c r="AH124" s="52">
        <f>VLOOKUP($B124,Data!$A$8:$GA$500,160,FALSE)</f>
        <v>8.9387938793879393E-2</v>
      </c>
    </row>
    <row r="125" spans="1:34" x14ac:dyDescent="0.25">
      <c r="A125" s="1"/>
      <c r="B125" s="17" t="s">
        <v>205</v>
      </c>
      <c r="C125" s="42" t="s">
        <v>518</v>
      </c>
      <c r="D125" t="s">
        <v>505</v>
      </c>
      <c r="E125" s="45" t="s">
        <v>205</v>
      </c>
      <c r="F125" s="45" t="s">
        <v>39</v>
      </c>
      <c r="H125" s="23">
        <f>VLOOKUP($B125,Data!$A$8:$GA$500,134,FALSE)</f>
        <v>4.9125000000000002E-2</v>
      </c>
      <c r="I125" s="23">
        <f>VLOOKUP($B125,Data!$A$8:$GA$500,135,FALSE)</f>
        <v>4.7432188065099461E-2</v>
      </c>
      <c r="J125" s="23">
        <f>VLOOKUP($B125,Data!$A$8:$GA$500,136,FALSE)</f>
        <v>4.6775956284153007E-2</v>
      </c>
      <c r="K125" s="23">
        <f>VLOOKUP($B125,Data!$A$8:$GA$500,137,FALSE)</f>
        <v>4.6213235294117645E-2</v>
      </c>
      <c r="L125" s="23">
        <f>VLOOKUP($B125,Data!$A$8:$GA$500,138,FALSE)</f>
        <v>4.640794223826715E-2</v>
      </c>
      <c r="M125" s="23">
        <f>VLOOKUP($B125,Data!$A$8:$GA$500,139,FALSE)</f>
        <v>3.9675675675675676E-2</v>
      </c>
      <c r="N125" s="23">
        <f>VLOOKUP($B125,Data!$A$8:$GA$500,140,FALSE)</f>
        <v>3.9821109123434707E-2</v>
      </c>
      <c r="O125" s="23">
        <f>VLOOKUP($B125,Data!$A$8:$GA$500,141,FALSE)</f>
        <v>3.9650349650349651E-2</v>
      </c>
      <c r="P125" s="23">
        <f>VLOOKUP($B125,Data!$A$8:$GA$500,142,FALSE)</f>
        <v>4.263620386643234E-2</v>
      </c>
      <c r="Q125" s="23">
        <f>VLOOKUP($B125,Data!$A$8:$GA$500,143,FALSE)</f>
        <v>4.2847100175746923E-2</v>
      </c>
      <c r="R125" s="23">
        <f>VLOOKUP($B125,Data!$A$8:$GA$500,144,FALSE)</f>
        <v>4.6731107205623901E-2</v>
      </c>
      <c r="S125" s="23">
        <f>VLOOKUP($B125,Data!$A$8:$GA$500,145,FALSE)</f>
        <v>6.2806394316163416E-2</v>
      </c>
      <c r="T125" s="23">
        <f>VLOOKUP($B125,Data!$A$8:$GA$500,146,FALSE)</f>
        <v>7.7513134851138352E-2</v>
      </c>
      <c r="U125" s="23">
        <f>VLOOKUP($B125,Data!$A$8:$GA$500,147,FALSE)</f>
        <v>7.9663716814159291E-2</v>
      </c>
      <c r="V125" s="23">
        <f>VLOOKUP($B125,Data!$A$8:$GA$500,148,FALSE)</f>
        <v>7.9593639575971736E-2</v>
      </c>
      <c r="W125" s="23">
        <f>VLOOKUP($B125,Data!$A$8:$GA$500,149,FALSE)</f>
        <v>8.1179577464788738E-2</v>
      </c>
      <c r="X125" s="23">
        <f>VLOOKUP($B125,Data!$A$8:$GA$500,150,FALSE)</f>
        <v>7.9947735191637628E-2</v>
      </c>
      <c r="Y125" s="23">
        <f>VLOOKUP($B125,Data!$A$8:$GA$500,151,FALSE)</f>
        <v>6.8400000000000002E-2</v>
      </c>
      <c r="Z125" s="23">
        <f>VLOOKUP($B125,Data!$A$8:$GA$500,152,FALSE)</f>
        <v>6.7833622183708836E-2</v>
      </c>
      <c r="AA125" s="23">
        <f>VLOOKUP($B125,Data!$A$8:$GA$500,153,FALSE)</f>
        <v>7.1145833333333339E-2</v>
      </c>
      <c r="AB125" s="23">
        <f>VLOOKUP($B125,Data!$A$8:$GA$500,154,FALSE)</f>
        <v>7.5121951219512192E-2</v>
      </c>
      <c r="AC125" s="23">
        <f>VLOOKUP($B125,Data!$A$8:$GA$500,155,FALSE)</f>
        <v>7.0605536332179933E-2</v>
      </c>
      <c r="AD125" s="23">
        <f>VLOOKUP($B125,Data!$A$8:$GA$500,156,FALSE)</f>
        <v>7.4383561643835611E-2</v>
      </c>
      <c r="AE125" s="52">
        <f>VLOOKUP($B125,Data!$A$8:$GA$500,157,FALSE)</f>
        <v>7.2886597938144324E-2</v>
      </c>
      <c r="AF125" s="52">
        <f>VLOOKUP($B125,Data!$A$8:$GA$500,158,FALSE)</f>
        <v>7.7624784853700515E-2</v>
      </c>
      <c r="AG125" s="52">
        <f>VLOOKUP($B125,Data!$A$8:$GA$500,159,FALSE)</f>
        <v>7.5481099656357395E-2</v>
      </c>
      <c r="AH125" s="52">
        <f>VLOOKUP($B125,Data!$A$8:$GA$500,160,FALSE)</f>
        <v>7.2180579216354346E-2</v>
      </c>
    </row>
    <row r="126" spans="1:34" x14ac:dyDescent="0.25">
      <c r="A126" s="1"/>
      <c r="B126" s="17" t="s">
        <v>206</v>
      </c>
      <c r="C126" s="42" t="s">
        <v>516</v>
      </c>
      <c r="D126" t="s">
        <v>0</v>
      </c>
      <c r="E126" s="45" t="s">
        <v>206</v>
      </c>
      <c r="F126" s="45" t="s">
        <v>509</v>
      </c>
      <c r="H126" s="23">
        <f>VLOOKUP($B126,Data!$A$8:$GA$500,134,FALSE)</f>
        <v>1.3753086419753086E-2</v>
      </c>
      <c r="I126" s="23">
        <f>VLOOKUP($B126,Data!$A$8:$GA$500,135,FALSE)</f>
        <v>1.2799043062200957E-2</v>
      </c>
      <c r="J126" s="23">
        <f>VLOOKUP($B126,Data!$A$8:$GA$500,136,FALSE)</f>
        <v>1.4068965517241379E-2</v>
      </c>
      <c r="K126" s="23">
        <f>VLOOKUP($B126,Data!$A$8:$GA$500,137,FALSE)</f>
        <v>1.4174757281553398E-2</v>
      </c>
      <c r="L126" s="23">
        <f>VLOOKUP($B126,Data!$A$8:$GA$500,138,FALSE)</f>
        <v>1.4234449760765551E-2</v>
      </c>
      <c r="M126" s="23">
        <f>VLOOKUP($B126,Data!$A$8:$GA$500,139,FALSE)</f>
        <v>1.3349875930521091E-2</v>
      </c>
      <c r="N126" s="23">
        <f>VLOOKUP($B126,Data!$A$8:$GA$500,140,FALSE)</f>
        <v>1.410757946210269E-2</v>
      </c>
      <c r="O126" s="23">
        <f>VLOOKUP($B126,Data!$A$8:$GA$500,141,FALSE)</f>
        <v>1.332518337408313E-2</v>
      </c>
      <c r="P126" s="23">
        <f>VLOOKUP($B126,Data!$A$8:$GA$500,142,FALSE)</f>
        <v>1.3040380047505937E-2</v>
      </c>
      <c r="Q126" s="23">
        <f>VLOOKUP($B126,Data!$A$8:$GA$500,143,FALSE)</f>
        <v>1.321078431372549E-2</v>
      </c>
      <c r="R126" s="23">
        <f>VLOOKUP($B126,Data!$A$8:$GA$500,144,FALSE)</f>
        <v>1.5873786407766991E-2</v>
      </c>
      <c r="S126" s="23">
        <f>VLOOKUP($B126,Data!$A$8:$GA$500,145,FALSE)</f>
        <v>1.9614457831325302E-2</v>
      </c>
      <c r="T126" s="23">
        <f>VLOOKUP($B126,Data!$A$8:$GA$500,146,FALSE)</f>
        <v>2.8902147971360381E-2</v>
      </c>
      <c r="U126" s="23">
        <f>VLOOKUP($B126,Data!$A$8:$GA$500,147,FALSE)</f>
        <v>2.6214285714285714E-2</v>
      </c>
      <c r="V126" s="23">
        <f>VLOOKUP($B126,Data!$A$8:$GA$500,148,FALSE)</f>
        <v>2.7132530120481928E-2</v>
      </c>
      <c r="W126" s="23">
        <f>VLOOKUP($B126,Data!$A$8:$GA$500,149,FALSE)</f>
        <v>2.6299765807962529E-2</v>
      </c>
      <c r="X126" s="23">
        <f>VLOOKUP($B126,Data!$A$8:$GA$500,150,FALSE)</f>
        <v>2.661214953271028E-2</v>
      </c>
      <c r="Y126" s="23">
        <f>VLOOKUP($B126,Data!$A$8:$GA$500,151,FALSE)</f>
        <v>2.2654462242562928E-2</v>
      </c>
      <c r="Z126" s="23">
        <f>VLOOKUP($B126,Data!$A$8:$GA$500,152,FALSE)</f>
        <v>2.2545045045045044E-2</v>
      </c>
      <c r="AA126" s="23">
        <f>VLOOKUP($B126,Data!$A$8:$GA$500,153,FALSE)</f>
        <v>2.3409090909090911E-2</v>
      </c>
      <c r="AB126" s="23">
        <f>VLOOKUP($B126,Data!$A$8:$GA$500,154,FALSE)</f>
        <v>2.5817757009345795E-2</v>
      </c>
      <c r="AC126" s="23">
        <f>VLOOKUP($B126,Data!$A$8:$GA$500,155,FALSE)</f>
        <v>2.3241379310344829E-2</v>
      </c>
      <c r="AD126" s="23">
        <f>VLOOKUP($B126,Data!$A$8:$GA$500,156,FALSE)</f>
        <v>2.5933806146572105E-2</v>
      </c>
      <c r="AE126" s="52">
        <f>VLOOKUP($B126,Data!$A$8:$GA$500,157,FALSE)</f>
        <v>2.5426540284360189E-2</v>
      </c>
      <c r="AF126" s="52">
        <f>VLOOKUP($B126,Data!$A$8:$GA$500,158,FALSE)</f>
        <v>2.7670588235294117E-2</v>
      </c>
      <c r="AG126" s="52">
        <f>VLOOKUP($B126,Data!$A$8:$GA$500,159,FALSE)</f>
        <v>2.4019370460048425E-2</v>
      </c>
      <c r="AH126" s="52">
        <f>VLOOKUP($B126,Data!$A$8:$GA$500,160,FALSE)</f>
        <v>2.4038004750593825E-2</v>
      </c>
    </row>
    <row r="127" spans="1:34" x14ac:dyDescent="0.25">
      <c r="A127" s="1"/>
      <c r="B127" s="17" t="s">
        <v>207</v>
      </c>
      <c r="C127" s="42" t="s">
        <v>518</v>
      </c>
      <c r="D127" t="s">
        <v>505</v>
      </c>
      <c r="E127" s="45" t="s">
        <v>207</v>
      </c>
      <c r="F127" s="45" t="s">
        <v>42</v>
      </c>
      <c r="H127" s="23">
        <f>VLOOKUP($B127,Data!$A$8:$GA$500,134,FALSE)</f>
        <v>4.1903225806451616E-2</v>
      </c>
      <c r="I127" s="23">
        <f>VLOOKUP($B127,Data!$A$8:$GA$500,135,FALSE)</f>
        <v>4.1862955032119911E-2</v>
      </c>
      <c r="J127" s="23">
        <f>VLOOKUP($B127,Data!$A$8:$GA$500,136,FALSE)</f>
        <v>4.0178571428571432E-2</v>
      </c>
      <c r="K127" s="23">
        <f>VLOOKUP($B127,Data!$A$8:$GA$500,137,FALSE)</f>
        <v>4.0760171306209847E-2</v>
      </c>
      <c r="L127" s="23">
        <f>VLOOKUP($B127,Data!$A$8:$GA$500,138,FALSE)</f>
        <v>4.0697424892703865E-2</v>
      </c>
      <c r="M127" s="23">
        <f>VLOOKUP($B127,Data!$A$8:$GA$500,139,FALSE)</f>
        <v>3.7730192719486084E-2</v>
      </c>
      <c r="N127" s="23">
        <f>VLOOKUP($B127,Data!$A$8:$GA$500,140,FALSE)</f>
        <v>3.6153017241379308E-2</v>
      </c>
      <c r="O127" s="23">
        <f>VLOOKUP($B127,Data!$A$8:$GA$500,141,FALSE)</f>
        <v>3.4157782515991469E-2</v>
      </c>
      <c r="P127" s="23">
        <f>VLOOKUP($B127,Data!$A$8:$GA$500,142,FALSE)</f>
        <v>3.4014830508474578E-2</v>
      </c>
      <c r="Q127" s="23">
        <f>VLOOKUP($B127,Data!$A$8:$GA$500,143,FALSE)</f>
        <v>3.4408602150537634E-2</v>
      </c>
      <c r="R127" s="23">
        <f>VLOOKUP($B127,Data!$A$8:$GA$500,144,FALSE)</f>
        <v>3.7416576964477935E-2</v>
      </c>
      <c r="S127" s="23">
        <f>VLOOKUP($B127,Data!$A$8:$GA$500,145,FALSE)</f>
        <v>4.1517761033369217E-2</v>
      </c>
      <c r="T127" s="23">
        <f>VLOOKUP($B127,Data!$A$8:$GA$500,146,FALSE)</f>
        <v>5.2774122807017543E-2</v>
      </c>
      <c r="U127" s="23">
        <f>VLOOKUP($B127,Data!$A$8:$GA$500,147,FALSE)</f>
        <v>5.6835722160970228E-2</v>
      </c>
      <c r="V127" s="23">
        <f>VLOOKUP($B127,Data!$A$8:$GA$500,148,FALSE)</f>
        <v>6.1802002224694105E-2</v>
      </c>
      <c r="W127" s="23">
        <f>VLOOKUP($B127,Data!$A$8:$GA$500,149,FALSE)</f>
        <v>5.8585635359116019E-2</v>
      </c>
      <c r="X127" s="23">
        <f>VLOOKUP($B127,Data!$A$8:$GA$500,150,FALSE)</f>
        <v>5.7853107344632768E-2</v>
      </c>
      <c r="Y127" s="23">
        <f>VLOOKUP($B127,Data!$A$8:$GA$500,151,FALSE)</f>
        <v>5.4292185730464328E-2</v>
      </c>
      <c r="Z127" s="23">
        <f>VLOOKUP($B127,Data!$A$8:$GA$500,152,FALSE)</f>
        <v>5.6320000000000002E-2</v>
      </c>
      <c r="AA127" s="23">
        <f>VLOOKUP($B127,Data!$A$8:$GA$500,153,FALSE)</f>
        <v>5.5988700564971752E-2</v>
      </c>
      <c r="AB127" s="23">
        <f>VLOOKUP($B127,Data!$A$8:$GA$500,154,FALSE)</f>
        <v>5.8271604938271604E-2</v>
      </c>
      <c r="AC127" s="23">
        <f>VLOOKUP($B127,Data!$A$8:$GA$500,155,FALSE)</f>
        <v>5.8963210702341139E-2</v>
      </c>
      <c r="AD127" s="23">
        <f>VLOOKUP($B127,Data!$A$8:$GA$500,156,FALSE)</f>
        <v>5.7938596491228067E-2</v>
      </c>
      <c r="AE127" s="52">
        <f>VLOOKUP($B127,Data!$A$8:$GA$500,157,FALSE)</f>
        <v>5.7102908277404919E-2</v>
      </c>
      <c r="AF127" s="52">
        <f>VLOOKUP($B127,Data!$A$8:$GA$500,158,FALSE)</f>
        <v>5.8082039911308204E-2</v>
      </c>
      <c r="AG127" s="52">
        <f>VLOOKUP($B127,Data!$A$8:$GA$500,159,FALSE)</f>
        <v>5.2949002217294899E-2</v>
      </c>
      <c r="AH127" s="52">
        <f>VLOOKUP($B127,Data!$A$8:$GA$500,160,FALSE)</f>
        <v>5.2656250000000002E-2</v>
      </c>
    </row>
    <row r="128" spans="1:34" x14ac:dyDescent="0.25">
      <c r="A128" s="1"/>
      <c r="B128" s="17" t="s">
        <v>208</v>
      </c>
      <c r="C128" s="42" t="s">
        <v>517</v>
      </c>
      <c r="D128" t="s">
        <v>505</v>
      </c>
      <c r="E128" s="45" t="s">
        <v>208</v>
      </c>
      <c r="F128" s="45"/>
      <c r="H128" s="23">
        <f>VLOOKUP($B128,Data!$A$8:$GA$500,134,FALSE)</f>
        <v>1.4871834705608203E-2</v>
      </c>
      <c r="I128" s="23">
        <f>VLOOKUP($B128,Data!$A$8:$GA$500,135,FALSE)</f>
        <v>1.3617967193009351E-2</v>
      </c>
      <c r="J128" s="23">
        <f>VLOOKUP($B128,Data!$A$8:$GA$500,136,FALSE)</f>
        <v>1.4343434343434344E-2</v>
      </c>
      <c r="K128" s="23">
        <f>VLOOKUP($B128,Data!$A$8:$GA$500,137,FALSE)</f>
        <v>1.3502824858757062E-2</v>
      </c>
      <c r="L128" s="23">
        <f>VLOOKUP($B128,Data!$A$8:$GA$500,138,FALSE)</f>
        <v>1.4391324270658317E-2</v>
      </c>
      <c r="M128" s="23">
        <f>VLOOKUP($B128,Data!$A$8:$GA$500,139,FALSE)</f>
        <v>1.2947384521260324E-2</v>
      </c>
      <c r="N128" s="23">
        <f>VLOOKUP($B128,Data!$A$8:$GA$500,140,FALSE)</f>
        <v>1.1270353302611367E-2</v>
      </c>
      <c r="O128" s="23">
        <f>VLOOKUP($B128,Data!$A$8:$GA$500,141,FALSE)</f>
        <v>1.0788260602335587E-2</v>
      </c>
      <c r="P128" s="23">
        <f>VLOOKUP($B128,Data!$A$8:$GA$500,142,FALSE)</f>
        <v>1.2146805896805897E-2</v>
      </c>
      <c r="Q128" s="23">
        <f>VLOOKUP($B128,Data!$A$8:$GA$500,143,FALSE)</f>
        <v>1.3315334773218142E-2</v>
      </c>
      <c r="R128" s="23">
        <f>VLOOKUP($B128,Data!$A$8:$GA$500,144,FALSE)</f>
        <v>1.559085328422345E-2</v>
      </c>
      <c r="S128" s="23">
        <f>VLOOKUP($B128,Data!$A$8:$GA$500,145,FALSE)</f>
        <v>1.994625307125307E-2</v>
      </c>
      <c r="T128" s="23">
        <f>VLOOKUP($B128,Data!$A$8:$GA$500,146,FALSE)</f>
        <v>2.8968253968253969E-2</v>
      </c>
      <c r="U128" s="23">
        <f>VLOOKUP($B128,Data!$A$8:$GA$500,147,FALSE)</f>
        <v>2.9451340996168581E-2</v>
      </c>
      <c r="V128" s="23">
        <f>VLOOKUP($B128,Data!$A$8:$GA$500,148,FALSE)</f>
        <v>2.9529608768457907E-2</v>
      </c>
      <c r="W128" s="23">
        <f>VLOOKUP($B128,Data!$A$8:$GA$500,149,FALSE)</f>
        <v>2.9513521680012086E-2</v>
      </c>
      <c r="X128" s="23">
        <f>VLOOKUP($B128,Data!$A$8:$GA$500,150,FALSE)</f>
        <v>2.8933333333333332E-2</v>
      </c>
      <c r="Y128" s="23">
        <f>VLOOKUP($B128,Data!$A$8:$GA$500,151,FALSE)</f>
        <v>2.39918007895536E-2</v>
      </c>
      <c r="Z128" s="23">
        <f>VLOOKUP($B128,Data!$A$8:$GA$500,152,FALSE)</f>
        <v>2.3201038009464204E-2</v>
      </c>
      <c r="AA128" s="23">
        <f>VLOOKUP($B128,Data!$A$8:$GA$500,153,FALSE)</f>
        <v>2.2864996945632255E-2</v>
      </c>
      <c r="AB128" s="23">
        <f>VLOOKUP($B128,Data!$A$8:$GA$500,154,FALSE)</f>
        <v>2.5227898439889873E-2</v>
      </c>
      <c r="AC128" s="23">
        <f>VLOOKUP($B128,Data!$A$8:$GA$500,155,FALSE)</f>
        <v>2.3777061262091202E-2</v>
      </c>
      <c r="AD128" s="23">
        <f>VLOOKUP($B128,Data!$A$8:$GA$500,156,FALSE)</f>
        <v>2.5424196018376723E-2</v>
      </c>
      <c r="AE128" s="52">
        <f>VLOOKUP($B128,Data!$A$8:$GA$500,157,FALSE)</f>
        <v>2.5492412511613504E-2</v>
      </c>
      <c r="AF128" s="52">
        <f>VLOOKUP($B128,Data!$A$8:$GA$500,158,FALSE)</f>
        <v>2.8244310264746865E-2</v>
      </c>
      <c r="AG128" s="52">
        <f>VLOOKUP($B128,Data!$A$8:$GA$500,159,FALSE)</f>
        <v>2.5037779491133384E-2</v>
      </c>
      <c r="AH128" s="52">
        <f>VLOOKUP($B128,Data!$A$8:$GA$500,160,FALSE)</f>
        <v>2.4464340845940104E-2</v>
      </c>
    </row>
    <row r="129" spans="1:34" x14ac:dyDescent="0.25">
      <c r="A129" s="1"/>
      <c r="B129" s="17" t="s">
        <v>209</v>
      </c>
      <c r="C129" s="42" t="s">
        <v>517</v>
      </c>
      <c r="D129" t="s">
        <v>0</v>
      </c>
      <c r="E129" s="45" t="s">
        <v>209</v>
      </c>
      <c r="F129" s="45" t="s">
        <v>37</v>
      </c>
      <c r="G129" s="45" t="str">
        <f>""</f>
        <v/>
      </c>
      <c r="H129" s="23">
        <f>VLOOKUP($B129,Data!$A$8:$GA$500,134,FALSE)</f>
        <v>1.1955990220048899E-2</v>
      </c>
      <c r="I129" s="23">
        <f>VLOOKUP($B129,Data!$A$8:$GA$500,135,FALSE)</f>
        <v>9.8503740648379044E-3</v>
      </c>
      <c r="J129" s="23">
        <f>VLOOKUP($B129,Data!$A$8:$GA$500,136,FALSE)</f>
        <v>1.0583941605839416E-2</v>
      </c>
      <c r="K129" s="23">
        <f>VLOOKUP($B129,Data!$A$8:$GA$500,137,FALSE)</f>
        <v>9.9514563106796114E-3</v>
      </c>
      <c r="L129" s="23">
        <f>VLOOKUP($B129,Data!$A$8:$GA$500,138,FALSE)</f>
        <v>1.0685579196217494E-2</v>
      </c>
      <c r="M129" s="23">
        <f>VLOOKUP($B129,Data!$A$8:$GA$500,139,FALSE)</f>
        <v>9.3577981651376142E-3</v>
      </c>
      <c r="N129" s="23">
        <f>VLOOKUP($B129,Data!$A$8:$GA$500,140,FALSE)</f>
        <v>9.1211401425178151E-3</v>
      </c>
      <c r="O129" s="23">
        <f>VLOOKUP($B129,Data!$A$8:$GA$500,141,FALSE)</f>
        <v>8.9346246973365621E-3</v>
      </c>
      <c r="P129" s="23">
        <f>VLOOKUP($B129,Data!$A$8:$GA$500,142,FALSE)</f>
        <v>9.3643031784841069E-3</v>
      </c>
      <c r="Q129" s="23">
        <f>VLOOKUP($B129,Data!$A$8:$GA$500,143,FALSE)</f>
        <v>9.6766169154228858E-3</v>
      </c>
      <c r="R129" s="23">
        <f>VLOOKUP($B129,Data!$A$8:$GA$500,144,FALSE)</f>
        <v>1.3604938271604939E-2</v>
      </c>
      <c r="S129" s="23">
        <f>VLOOKUP($B129,Data!$A$8:$GA$500,145,FALSE)</f>
        <v>1.660287081339713E-2</v>
      </c>
      <c r="T129" s="23">
        <f>VLOOKUP($B129,Data!$A$8:$GA$500,146,FALSE)</f>
        <v>2.7671568627450981E-2</v>
      </c>
      <c r="U129" s="23">
        <f>VLOOKUP($B129,Data!$A$8:$GA$500,147,FALSE)</f>
        <v>2.9398496240601504E-2</v>
      </c>
      <c r="V129" s="23">
        <f>VLOOKUP($B129,Data!$A$8:$GA$500,148,FALSE)</f>
        <v>2.9620253164556961E-2</v>
      </c>
      <c r="W129" s="23">
        <f>VLOOKUP($B129,Data!$A$8:$GA$500,149,FALSE)</f>
        <v>2.6069651741293533E-2</v>
      </c>
      <c r="X129" s="23">
        <f>VLOOKUP($B129,Data!$A$8:$GA$500,150,FALSE)</f>
        <v>2.5456852791878173E-2</v>
      </c>
      <c r="Y129" s="23">
        <f>VLOOKUP($B129,Data!$A$8:$GA$500,151,FALSE)</f>
        <v>2.0924999999999999E-2</v>
      </c>
      <c r="Z129" s="23">
        <f>VLOOKUP($B129,Data!$A$8:$GA$500,152,FALSE)</f>
        <v>1.9846938775510203E-2</v>
      </c>
      <c r="AA129" s="23">
        <f>VLOOKUP($B129,Data!$A$8:$GA$500,153,FALSE)</f>
        <v>1.9665809768637531E-2</v>
      </c>
      <c r="AB129" s="23">
        <f>VLOOKUP($B129,Data!$A$8:$GA$500,154,FALSE)</f>
        <v>2.0818858560794046E-2</v>
      </c>
      <c r="AC129" s="23">
        <f>VLOOKUP($B129,Data!$A$8:$GA$500,155,FALSE)</f>
        <v>2.0048780487804879E-2</v>
      </c>
      <c r="AD129" s="23">
        <f>VLOOKUP($B129,Data!$A$8:$GA$500,156,FALSE)</f>
        <v>2.2153465346534652E-2</v>
      </c>
      <c r="AE129" s="52">
        <f>VLOOKUP($B129,Data!$A$8:$GA$500,157,FALSE)</f>
        <v>2.1086956521739132E-2</v>
      </c>
      <c r="AF129" s="52">
        <f>VLOOKUP($B129,Data!$A$8:$GA$500,158,FALSE)</f>
        <v>2.1999999999999999E-2</v>
      </c>
      <c r="AG129" s="52">
        <f>VLOOKUP($B129,Data!$A$8:$GA$500,159,FALSE)</f>
        <v>1.8696629213483147E-2</v>
      </c>
      <c r="AH129" s="52">
        <f>VLOOKUP($B129,Data!$A$8:$GA$500,160,FALSE)</f>
        <v>1.7582417582417582E-2</v>
      </c>
    </row>
    <row r="130" spans="1:34" x14ac:dyDescent="0.25">
      <c r="A130" s="1"/>
      <c r="B130" s="17" t="s">
        <v>210</v>
      </c>
      <c r="C130" s="42" t="s">
        <v>518</v>
      </c>
      <c r="D130" t="s">
        <v>505</v>
      </c>
      <c r="E130" s="45" t="s">
        <v>210</v>
      </c>
      <c r="F130" s="45" t="s">
        <v>42</v>
      </c>
      <c r="G130" s="45" t="str">
        <f>""</f>
        <v/>
      </c>
      <c r="H130" s="23">
        <f>VLOOKUP($B130,Data!$A$8:$GA$500,134,FALSE)</f>
        <v>7.3066783831282955E-2</v>
      </c>
      <c r="I130" s="23">
        <f>VLOOKUP($B130,Data!$A$8:$GA$500,135,FALSE)</f>
        <v>7.4480633802816901E-2</v>
      </c>
      <c r="J130" s="23">
        <f>VLOOKUP($B130,Data!$A$8:$GA$500,136,FALSE)</f>
        <v>7.2670157068062832E-2</v>
      </c>
      <c r="K130" s="23">
        <f>VLOOKUP($B130,Data!$A$8:$GA$500,137,FALSE)</f>
        <v>6.8197969543147205E-2</v>
      </c>
      <c r="L130" s="23">
        <f>VLOOKUP($B130,Data!$A$8:$GA$500,138,FALSE)</f>
        <v>6.6635434412265757E-2</v>
      </c>
      <c r="M130" s="23">
        <f>VLOOKUP($B130,Data!$A$8:$GA$500,139,FALSE)</f>
        <v>5.9688026981450253E-2</v>
      </c>
      <c r="N130" s="23">
        <f>VLOOKUP($B130,Data!$A$8:$GA$500,140,FALSE)</f>
        <v>6.1806506849315067E-2</v>
      </c>
      <c r="O130" s="23">
        <f>VLOOKUP($B130,Data!$A$8:$GA$500,141,FALSE)</f>
        <v>5.9352262644188108E-2</v>
      </c>
      <c r="P130" s="23">
        <f>VLOOKUP($B130,Data!$A$8:$GA$500,142,FALSE)</f>
        <v>5.7542908762420956E-2</v>
      </c>
      <c r="Q130" s="23">
        <f>VLOOKUP($B130,Data!$A$8:$GA$500,143,FALSE)</f>
        <v>5.5809859154929579E-2</v>
      </c>
      <c r="R130" s="23">
        <f>VLOOKUP($B130,Data!$A$8:$GA$500,144,FALSE)</f>
        <v>6.1346153846153849E-2</v>
      </c>
      <c r="S130" s="23">
        <f>VLOOKUP($B130,Data!$A$8:$GA$500,145,FALSE)</f>
        <v>6.7737765466297326E-2</v>
      </c>
      <c r="T130" s="23">
        <f>VLOOKUP($B130,Data!$A$8:$GA$500,146,FALSE)</f>
        <v>8.3871268656716416E-2</v>
      </c>
      <c r="U130" s="23">
        <f>VLOOKUP($B130,Data!$A$8:$GA$500,147,FALSE)</f>
        <v>8.7216014897579144E-2</v>
      </c>
      <c r="V130" s="23">
        <f>VLOOKUP($B130,Data!$A$8:$GA$500,148,FALSE)</f>
        <v>9.060384263494968E-2</v>
      </c>
      <c r="W130" s="23">
        <f>VLOOKUP($B130,Data!$A$8:$GA$500,149,FALSE)</f>
        <v>9.1083333333333336E-2</v>
      </c>
      <c r="X130" s="23">
        <f>VLOOKUP($B130,Data!$A$8:$GA$500,150,FALSE)</f>
        <v>9.4990583804143131E-2</v>
      </c>
      <c r="Y130" s="23">
        <f>VLOOKUP($B130,Data!$A$8:$GA$500,151,FALSE)</f>
        <v>9.031161473087819E-2</v>
      </c>
      <c r="Z130" s="23">
        <f>VLOOKUP($B130,Data!$A$8:$GA$500,152,FALSE)</f>
        <v>9.2741784037558686E-2</v>
      </c>
      <c r="AA130" s="23">
        <f>VLOOKUP($B130,Data!$A$8:$GA$500,153,FALSE)</f>
        <v>9.0583333333333335E-2</v>
      </c>
      <c r="AB130" s="23">
        <f>VLOOKUP($B130,Data!$A$8:$GA$500,154,FALSE)</f>
        <v>9.2873873873873872E-2</v>
      </c>
      <c r="AC130" s="23">
        <f>VLOOKUP($B130,Data!$A$8:$GA$500,155,FALSE)</f>
        <v>9.5658492279745683E-2</v>
      </c>
      <c r="AD130" s="23">
        <f>VLOOKUP($B130,Data!$A$8:$GA$500,156,FALSE)</f>
        <v>9.4710080285459408E-2</v>
      </c>
      <c r="AE130" s="52">
        <f>VLOOKUP($B130,Data!$A$8:$GA$500,157,FALSE)</f>
        <v>8.9185059422750429E-2</v>
      </c>
      <c r="AF130" s="52">
        <f>VLOOKUP($B130,Data!$A$8:$GA$500,158,FALSE)</f>
        <v>9.124670763827919E-2</v>
      </c>
      <c r="AG130" s="52">
        <f>VLOOKUP($B130,Data!$A$8:$GA$500,159,FALSE)</f>
        <v>8.6341673856773077E-2</v>
      </c>
      <c r="AH130" s="52">
        <f>VLOOKUP($B130,Data!$A$8:$GA$500,160,FALSE)</f>
        <v>8.4222415291051261E-2</v>
      </c>
    </row>
    <row r="131" spans="1:34" x14ac:dyDescent="0.25">
      <c r="A131" s="1"/>
      <c r="B131" s="17" t="s">
        <v>211</v>
      </c>
      <c r="C131" s="42" t="s">
        <v>517</v>
      </c>
      <c r="D131" t="s">
        <v>0</v>
      </c>
      <c r="E131" s="45" t="s">
        <v>211</v>
      </c>
      <c r="F131" s="45" t="s">
        <v>35</v>
      </c>
      <c r="G131" s="45" t="str">
        <f>""</f>
        <v/>
      </c>
      <c r="H131" s="23">
        <f>VLOOKUP($B131,Data!$A$8:$GA$500,134,FALSE)</f>
        <v>3.2587412587412587E-2</v>
      </c>
      <c r="I131" s="23">
        <f>VLOOKUP($B131,Data!$A$8:$GA$500,135,FALSE)</f>
        <v>3.3747016706443915E-2</v>
      </c>
      <c r="J131" s="23">
        <f>VLOOKUP($B131,Data!$A$8:$GA$500,136,FALSE)</f>
        <v>3.4534606205250597E-2</v>
      </c>
      <c r="K131" s="23">
        <f>VLOOKUP($B131,Data!$A$8:$GA$500,137,FALSE)</f>
        <v>3.4780487804878052E-2</v>
      </c>
      <c r="L131" s="23">
        <f>VLOOKUP($B131,Data!$A$8:$GA$500,138,FALSE)</f>
        <v>3.7429906542056073E-2</v>
      </c>
      <c r="M131" s="23">
        <f>VLOOKUP($B131,Data!$A$8:$GA$500,139,FALSE)</f>
        <v>3.4403669724770644E-2</v>
      </c>
      <c r="N131" s="23">
        <f>VLOOKUP($B131,Data!$A$8:$GA$500,140,FALSE)</f>
        <v>3.2189616252821671E-2</v>
      </c>
      <c r="O131" s="23">
        <f>VLOOKUP($B131,Data!$A$8:$GA$500,141,FALSE)</f>
        <v>3.0156599552572706E-2</v>
      </c>
      <c r="P131" s="23">
        <f>VLOOKUP($B131,Data!$A$8:$GA$500,142,FALSE)</f>
        <v>2.8654708520179373E-2</v>
      </c>
      <c r="Q131" s="23">
        <f>VLOOKUP($B131,Data!$A$8:$GA$500,143,FALSE)</f>
        <v>2.9704545454545456E-2</v>
      </c>
      <c r="R131" s="23">
        <f>VLOOKUP($B131,Data!$A$8:$GA$500,144,FALSE)</f>
        <v>3.4964705882352939E-2</v>
      </c>
      <c r="S131" s="23">
        <f>VLOOKUP($B131,Data!$A$8:$GA$500,145,FALSE)</f>
        <v>4.3078703703703702E-2</v>
      </c>
      <c r="T131" s="23">
        <f>VLOOKUP($B131,Data!$A$8:$GA$500,146,FALSE)</f>
        <v>5.942528735632184E-2</v>
      </c>
      <c r="U131" s="23">
        <f>VLOOKUP($B131,Data!$A$8:$GA$500,147,FALSE)</f>
        <v>5.7661469933184856E-2</v>
      </c>
      <c r="V131" s="23">
        <f>VLOOKUP($B131,Data!$A$8:$GA$500,148,FALSE)</f>
        <v>5.5906040268456379E-2</v>
      </c>
      <c r="W131" s="23">
        <f>VLOOKUP($B131,Data!$A$8:$GA$500,149,FALSE)</f>
        <v>5.6697038724373573E-2</v>
      </c>
      <c r="X131" s="23">
        <f>VLOOKUP($B131,Data!$A$8:$GA$500,150,FALSE)</f>
        <v>6.0546318289786225E-2</v>
      </c>
      <c r="Y131" s="23">
        <f>VLOOKUP($B131,Data!$A$8:$GA$500,151,FALSE)</f>
        <v>5.5626477541371157E-2</v>
      </c>
      <c r="Z131" s="23">
        <f>VLOOKUP($B131,Data!$A$8:$GA$500,152,FALSE)</f>
        <v>5.2607655502392346E-2</v>
      </c>
      <c r="AA131" s="23">
        <f>VLOOKUP($B131,Data!$A$8:$GA$500,153,FALSE)</f>
        <v>5.2271662763466044E-2</v>
      </c>
      <c r="AB131" s="23">
        <f>VLOOKUP($B131,Data!$A$8:$GA$500,154,FALSE)</f>
        <v>5.4817351598173518E-2</v>
      </c>
      <c r="AC131" s="23">
        <f>VLOOKUP($B131,Data!$A$8:$GA$500,155,FALSE)</f>
        <v>5.3623853211009175E-2</v>
      </c>
      <c r="AD131" s="23">
        <f>VLOOKUP($B131,Data!$A$8:$GA$500,156,FALSE)</f>
        <v>5.6567505720823801E-2</v>
      </c>
      <c r="AE131" s="52">
        <f>VLOOKUP($B131,Data!$A$8:$GA$500,157,FALSE)</f>
        <v>5.9758454106280195E-2</v>
      </c>
      <c r="AF131" s="52">
        <f>VLOOKUP($B131,Data!$A$8:$GA$500,158,FALSE)</f>
        <v>6.3141486810551553E-2</v>
      </c>
      <c r="AG131" s="52">
        <f>VLOOKUP($B131,Data!$A$8:$GA$500,159,FALSE)</f>
        <v>5.5288461538461536E-2</v>
      </c>
      <c r="AH131" s="52">
        <f>VLOOKUP($B131,Data!$A$8:$GA$500,160,FALSE)</f>
        <v>5.3131067961165047E-2</v>
      </c>
    </row>
    <row r="132" spans="1:34" x14ac:dyDescent="0.25">
      <c r="A132" s="1"/>
      <c r="B132" s="17" t="s">
        <v>212</v>
      </c>
      <c r="C132" s="42" t="s">
        <v>516</v>
      </c>
      <c r="D132" t="s">
        <v>0</v>
      </c>
      <c r="E132" s="45" t="s">
        <v>212</v>
      </c>
      <c r="F132" s="45" t="s">
        <v>36</v>
      </c>
      <c r="G132" s="45" t="s">
        <v>509</v>
      </c>
      <c r="H132" s="23">
        <f>VLOOKUP($B132,Data!$A$8:$GA$500,134,FALSE)</f>
        <v>1.3798742138364781E-2</v>
      </c>
      <c r="I132" s="23">
        <f>VLOOKUP($B132,Data!$A$8:$GA$500,135,FALSE)</f>
        <v>1.3656330749354005E-2</v>
      </c>
      <c r="J132" s="23">
        <f>VLOOKUP($B132,Data!$A$8:$GA$500,136,FALSE)</f>
        <v>1.4276401564537158E-2</v>
      </c>
      <c r="K132" s="23">
        <f>VLOOKUP($B132,Data!$A$8:$GA$500,137,FALSE)</f>
        <v>1.3867549668874173E-2</v>
      </c>
      <c r="L132" s="23">
        <f>VLOOKUP($B132,Data!$A$8:$GA$500,138,FALSE)</f>
        <v>1.3969986357435198E-2</v>
      </c>
      <c r="M132" s="23">
        <f>VLOOKUP($B132,Data!$A$8:$GA$500,139,FALSE)</f>
        <v>1.2486842105263157E-2</v>
      </c>
      <c r="N132" s="23">
        <f>VLOOKUP($B132,Data!$A$8:$GA$500,140,FALSE)</f>
        <v>1.3148880105401845E-2</v>
      </c>
      <c r="O132" s="23">
        <f>VLOOKUP($B132,Data!$A$8:$GA$500,141,FALSE)</f>
        <v>1.1688654353562006E-2</v>
      </c>
      <c r="P132" s="23">
        <f>VLOOKUP($B132,Data!$A$8:$GA$500,142,FALSE)</f>
        <v>1.1577608142493638E-2</v>
      </c>
      <c r="Q132" s="23">
        <f>VLOOKUP($B132,Data!$A$8:$GA$500,143,FALSE)</f>
        <v>1.1510883482714469E-2</v>
      </c>
      <c r="R132" s="23">
        <f>VLOOKUP($B132,Data!$A$8:$GA$500,144,FALSE)</f>
        <v>1.4235588972431077E-2</v>
      </c>
      <c r="S132" s="23">
        <f>VLOOKUP($B132,Data!$A$8:$GA$500,145,FALSE)</f>
        <v>1.794344473007712E-2</v>
      </c>
      <c r="T132" s="23">
        <f>VLOOKUP($B132,Data!$A$8:$GA$500,146,FALSE)</f>
        <v>2.550125313283208E-2</v>
      </c>
      <c r="U132" s="23">
        <f>VLOOKUP($B132,Data!$A$8:$GA$500,147,FALSE)</f>
        <v>2.508034610630408E-2</v>
      </c>
      <c r="V132" s="23">
        <f>VLOOKUP($B132,Data!$A$8:$GA$500,148,FALSE)</f>
        <v>2.6638036809815951E-2</v>
      </c>
      <c r="W132" s="23">
        <f>VLOOKUP($B132,Data!$A$8:$GA$500,149,FALSE)</f>
        <v>2.642594859241126E-2</v>
      </c>
      <c r="X132" s="23">
        <f>VLOOKUP($B132,Data!$A$8:$GA$500,150,FALSE)</f>
        <v>2.7376425855513309E-2</v>
      </c>
      <c r="Y132" s="23">
        <f>VLOOKUP($B132,Data!$A$8:$GA$500,151,FALSE)</f>
        <v>2.3448717948717949E-2</v>
      </c>
      <c r="Z132" s="23">
        <f>VLOOKUP($B132,Data!$A$8:$GA$500,152,FALSE)</f>
        <v>2.3829787234042554E-2</v>
      </c>
      <c r="AA132" s="23">
        <f>VLOOKUP($B132,Data!$A$8:$GA$500,153,FALSE)</f>
        <v>2.3359788359788358E-2</v>
      </c>
      <c r="AB132" s="23">
        <f>VLOOKUP($B132,Data!$A$8:$GA$500,154,FALSE)</f>
        <v>2.6359945872801084E-2</v>
      </c>
      <c r="AC132" s="23">
        <f>VLOOKUP($B132,Data!$A$8:$GA$500,155,FALSE)</f>
        <v>2.543766578249337E-2</v>
      </c>
      <c r="AD132" s="23">
        <f>VLOOKUP($B132,Data!$A$8:$GA$500,156,FALSE)</f>
        <v>2.6306068601583115E-2</v>
      </c>
      <c r="AE132" s="52">
        <f>VLOOKUP($B132,Data!$A$8:$GA$500,157,FALSE)</f>
        <v>2.6851851851851852E-2</v>
      </c>
      <c r="AF132" s="52">
        <f>VLOOKUP($B132,Data!$A$8:$GA$500,158,FALSE)</f>
        <v>2.8705882352941175E-2</v>
      </c>
      <c r="AG132" s="52">
        <f>VLOOKUP($B132,Data!$A$8:$GA$500,159,FALSE)</f>
        <v>2.4150197628458499E-2</v>
      </c>
      <c r="AH132" s="52">
        <f>VLOOKUP($B132,Data!$A$8:$GA$500,160,FALSE)</f>
        <v>2.1800518134715025E-2</v>
      </c>
    </row>
    <row r="133" spans="1:34" x14ac:dyDescent="0.25">
      <c r="A133" s="1"/>
      <c r="B133" s="17" t="s">
        <v>213</v>
      </c>
      <c r="C133" s="42" t="s">
        <v>518</v>
      </c>
      <c r="D133" t="s">
        <v>505</v>
      </c>
      <c r="E133" s="45" t="s">
        <v>213</v>
      </c>
      <c r="F133" s="45" t="s">
        <v>42</v>
      </c>
      <c r="H133" s="23">
        <f>VLOOKUP($B133,Data!$A$8:$GA$500,134,FALSE)</f>
        <v>2.8992805755395683E-2</v>
      </c>
      <c r="I133" s="23">
        <f>VLOOKUP($B133,Data!$A$8:$GA$500,135,FALSE)</f>
        <v>2.7843137254901961E-2</v>
      </c>
      <c r="J133" s="23">
        <f>VLOOKUP($B133,Data!$A$8:$GA$500,136,FALSE)</f>
        <v>2.8128807658833768E-2</v>
      </c>
      <c r="K133" s="23">
        <f>VLOOKUP($B133,Data!$A$8:$GA$500,137,FALSE)</f>
        <v>2.6120689655172415E-2</v>
      </c>
      <c r="L133" s="23">
        <f>VLOOKUP($B133,Data!$A$8:$GA$500,138,FALSE)</f>
        <v>2.548076923076923E-2</v>
      </c>
      <c r="M133" s="23">
        <f>VLOOKUP($B133,Data!$A$8:$GA$500,139,FALSE)</f>
        <v>2.3301805674978505E-2</v>
      </c>
      <c r="N133" s="23">
        <f>VLOOKUP($B133,Data!$A$8:$GA$500,140,FALSE)</f>
        <v>2.2373913043478261E-2</v>
      </c>
      <c r="O133" s="23">
        <f>VLOOKUP($B133,Data!$A$8:$GA$500,141,FALSE)</f>
        <v>2.0478260869565217E-2</v>
      </c>
      <c r="P133" s="23">
        <f>VLOOKUP($B133,Data!$A$8:$GA$500,142,FALSE)</f>
        <v>2.0546255506607929E-2</v>
      </c>
      <c r="Q133" s="23">
        <f>VLOOKUP($B133,Data!$A$8:$GA$500,143,FALSE)</f>
        <v>1.9574090505767524E-2</v>
      </c>
      <c r="R133" s="23">
        <f>VLOOKUP($B133,Data!$A$8:$GA$500,144,FALSE)</f>
        <v>2.2854594112399644E-2</v>
      </c>
      <c r="S133" s="23">
        <f>VLOOKUP($B133,Data!$A$8:$GA$500,145,FALSE)</f>
        <v>2.7691605839416059E-2</v>
      </c>
      <c r="T133" s="23">
        <f>VLOOKUP($B133,Data!$A$8:$GA$500,146,FALSE)</f>
        <v>3.6199294532627865E-2</v>
      </c>
      <c r="U133" s="23">
        <f>VLOOKUP($B133,Data!$A$8:$GA$500,147,FALSE)</f>
        <v>3.730200174064404E-2</v>
      </c>
      <c r="V133" s="23">
        <f>VLOOKUP($B133,Data!$A$8:$GA$500,148,FALSE)</f>
        <v>3.9982638888888887E-2</v>
      </c>
      <c r="W133" s="23">
        <f>VLOOKUP($B133,Data!$A$8:$GA$500,149,FALSE)</f>
        <v>3.671129707112971E-2</v>
      </c>
      <c r="X133" s="23">
        <f>VLOOKUP($B133,Data!$A$8:$GA$500,150,FALSE)</f>
        <v>3.9165247018739351E-2</v>
      </c>
      <c r="Y133" s="23">
        <f>VLOOKUP($B133,Data!$A$8:$GA$500,151,FALSE)</f>
        <v>3.5151515151515149E-2</v>
      </c>
      <c r="Z133" s="23">
        <f>VLOOKUP($B133,Data!$A$8:$GA$500,152,FALSE)</f>
        <v>3.4671163575042158E-2</v>
      </c>
      <c r="AA133" s="23">
        <f>VLOOKUP($B133,Data!$A$8:$GA$500,153,FALSE)</f>
        <v>3.3015075376884424E-2</v>
      </c>
      <c r="AB133" s="23">
        <f>VLOOKUP($B133,Data!$A$8:$GA$500,154,FALSE)</f>
        <v>3.3756260434056759E-2</v>
      </c>
      <c r="AC133" s="23">
        <f>VLOOKUP($B133,Data!$A$8:$GA$500,155,FALSE)</f>
        <v>3.3274706867671693E-2</v>
      </c>
      <c r="AD133" s="23">
        <f>VLOOKUP($B133,Data!$A$8:$GA$500,156,FALSE)</f>
        <v>3.6105087572977479E-2</v>
      </c>
      <c r="AE133" s="52">
        <f>VLOOKUP($B133,Data!$A$8:$GA$500,157,FALSE)</f>
        <v>3.4521452145214522E-2</v>
      </c>
      <c r="AF133" s="52">
        <f>VLOOKUP($B133,Data!$A$8:$GA$500,158,FALSE)</f>
        <v>3.5716625716625719E-2</v>
      </c>
      <c r="AG133" s="52">
        <f>VLOOKUP($B133,Data!$A$8:$GA$500,159,FALSE)</f>
        <v>3.3360588716271462E-2</v>
      </c>
      <c r="AH133" s="52">
        <f>VLOOKUP($B133,Data!$A$8:$GA$500,160,FALSE)</f>
        <v>3.3631100082712986E-2</v>
      </c>
    </row>
    <row r="134" spans="1:34" x14ac:dyDescent="0.25">
      <c r="A134" s="1"/>
      <c r="B134" s="17" t="s">
        <v>214</v>
      </c>
      <c r="C134" s="42" t="s">
        <v>517</v>
      </c>
      <c r="D134" t="s">
        <v>0</v>
      </c>
      <c r="E134" s="45" t="s">
        <v>214</v>
      </c>
      <c r="F134" s="45" t="s">
        <v>30</v>
      </c>
      <c r="G134" s="45" t="str">
        <f>""</f>
        <v/>
      </c>
      <c r="H134" s="23">
        <f>VLOOKUP($B134,Data!$A$8:$GA$500,134,FALSE)</f>
        <v>8.4024896265560162E-3</v>
      </c>
      <c r="I134" s="23">
        <f>VLOOKUP($B134,Data!$A$8:$GA$500,135,FALSE)</f>
        <v>8.032786885245901E-3</v>
      </c>
      <c r="J134" s="23">
        <f>VLOOKUP($B134,Data!$A$8:$GA$500,136,FALSE)</f>
        <v>8.0284552845528451E-3</v>
      </c>
      <c r="K134" s="23">
        <f>VLOOKUP($B134,Data!$A$8:$GA$500,137,FALSE)</f>
        <v>6.7342799188640978E-3</v>
      </c>
      <c r="L134" s="23">
        <f>VLOOKUP($B134,Data!$A$8:$GA$500,138,FALSE)</f>
        <v>7.2764227642276424E-3</v>
      </c>
      <c r="M134" s="23">
        <f>VLOOKUP($B134,Data!$A$8:$GA$500,139,FALSE)</f>
        <v>6.6733466933867735E-3</v>
      </c>
      <c r="N134" s="23">
        <f>VLOOKUP($B134,Data!$A$8:$GA$500,140,FALSE)</f>
        <v>6.5853658536585364E-3</v>
      </c>
      <c r="O134" s="23">
        <f>VLOOKUP($B134,Data!$A$8:$GA$500,141,FALSE)</f>
        <v>6.2061855670103097E-3</v>
      </c>
      <c r="P134" s="23">
        <f>VLOOKUP($B134,Data!$A$8:$GA$500,142,FALSE)</f>
        <v>6.5263157894736839E-3</v>
      </c>
      <c r="Q134" s="23">
        <f>VLOOKUP($B134,Data!$A$8:$GA$500,143,FALSE)</f>
        <v>7.075664621676892E-3</v>
      </c>
      <c r="R134" s="23">
        <f>VLOOKUP($B134,Data!$A$8:$GA$500,144,FALSE)</f>
        <v>8.7116564417177907E-3</v>
      </c>
      <c r="S134" s="23">
        <f>VLOOKUP($B134,Data!$A$8:$GA$500,145,FALSE)</f>
        <v>1.0178926441351889E-2</v>
      </c>
      <c r="T134" s="23">
        <f>VLOOKUP($B134,Data!$A$8:$GA$500,146,FALSE)</f>
        <v>1.8438735177865612E-2</v>
      </c>
      <c r="U134" s="23">
        <f>VLOOKUP($B134,Data!$A$8:$GA$500,147,FALSE)</f>
        <v>2.0019880715705766E-2</v>
      </c>
      <c r="V134" s="23">
        <f>VLOOKUP($B134,Data!$A$8:$GA$500,148,FALSE)</f>
        <v>1.9900199600798404E-2</v>
      </c>
      <c r="W134" s="23">
        <f>VLOOKUP($B134,Data!$A$8:$GA$500,149,FALSE)</f>
        <v>2.0078895463510847E-2</v>
      </c>
      <c r="X134" s="23">
        <f>VLOOKUP($B134,Data!$A$8:$GA$500,150,FALSE)</f>
        <v>1.9325396825396825E-2</v>
      </c>
      <c r="Y134" s="23">
        <f>VLOOKUP($B134,Data!$A$8:$GA$500,151,FALSE)</f>
        <v>1.6144067796610168E-2</v>
      </c>
      <c r="Z134" s="23">
        <f>VLOOKUP($B134,Data!$A$8:$GA$500,152,FALSE)</f>
        <v>1.5507246376811595E-2</v>
      </c>
      <c r="AA134" s="23">
        <f>VLOOKUP($B134,Data!$A$8:$GA$500,153,FALSE)</f>
        <v>1.5077262693156733E-2</v>
      </c>
      <c r="AB134" s="23">
        <f>VLOOKUP($B134,Data!$A$8:$GA$500,154,FALSE)</f>
        <v>1.7225950782997764E-2</v>
      </c>
      <c r="AC134" s="23">
        <f>VLOOKUP($B134,Data!$A$8:$GA$500,155,FALSE)</f>
        <v>1.6810933940774486E-2</v>
      </c>
      <c r="AD134" s="23">
        <f>VLOOKUP($B134,Data!$A$8:$GA$500,156,FALSE)</f>
        <v>1.7803203661327233E-2</v>
      </c>
      <c r="AE134" s="52">
        <f>VLOOKUP($B134,Data!$A$8:$GA$500,157,FALSE)</f>
        <v>1.5205183585313175E-2</v>
      </c>
      <c r="AF134" s="52">
        <f>VLOOKUP($B134,Data!$A$8:$GA$500,158,FALSE)</f>
        <v>1.6559139784946237E-2</v>
      </c>
      <c r="AG134" s="52">
        <f>VLOOKUP($B134,Data!$A$8:$GA$500,159,FALSE)</f>
        <v>1.4390756302521008E-2</v>
      </c>
      <c r="AH134" s="52">
        <f>VLOOKUP($B134,Data!$A$8:$GA$500,160,FALSE)</f>
        <v>1.4312896405919661E-2</v>
      </c>
    </row>
    <row r="135" spans="1:34" x14ac:dyDescent="0.25">
      <c r="A135" s="1"/>
      <c r="B135" s="17" t="s">
        <v>215</v>
      </c>
      <c r="C135" s="42" t="s">
        <v>518</v>
      </c>
      <c r="D135" t="s">
        <v>505</v>
      </c>
      <c r="E135" s="45" t="s">
        <v>215</v>
      </c>
      <c r="F135" s="45" t="s">
        <v>47</v>
      </c>
      <c r="G135" s="45" t="str">
        <f>""</f>
        <v/>
      </c>
      <c r="H135" s="23">
        <f>VLOOKUP($B135,Data!$A$8:$GA$500,134,FALSE)</f>
        <v>6.2303797468354433E-2</v>
      </c>
      <c r="I135" s="23">
        <f>VLOOKUP($B135,Data!$A$8:$GA$500,135,FALSE)</f>
        <v>6.0378787878787879E-2</v>
      </c>
      <c r="J135" s="23">
        <f>VLOOKUP($B135,Data!$A$8:$GA$500,136,FALSE)</f>
        <v>6.0959595959595957E-2</v>
      </c>
      <c r="K135" s="23">
        <f>VLOOKUP($B135,Data!$A$8:$GA$500,137,FALSE)</f>
        <v>6.1770573566084785E-2</v>
      </c>
      <c r="L135" s="23">
        <f>VLOOKUP($B135,Data!$A$8:$GA$500,138,FALSE)</f>
        <v>6.7648514851485153E-2</v>
      </c>
      <c r="M135" s="23">
        <f>VLOOKUP($B135,Data!$A$8:$GA$500,139,FALSE)</f>
        <v>5.7592137592137591E-2</v>
      </c>
      <c r="N135" s="23">
        <f>VLOOKUP($B135,Data!$A$8:$GA$500,140,FALSE)</f>
        <v>5.5763546798029556E-2</v>
      </c>
      <c r="O135" s="23">
        <f>VLOOKUP($B135,Data!$A$8:$GA$500,141,FALSE)</f>
        <v>5.5658536585365855E-2</v>
      </c>
      <c r="P135" s="23">
        <f>VLOOKUP($B135,Data!$A$8:$GA$500,142,FALSE)</f>
        <v>6.0095923261390891E-2</v>
      </c>
      <c r="Q135" s="23">
        <f>VLOOKUP($B135,Data!$A$8:$GA$500,143,FALSE)</f>
        <v>5.8231132075471696E-2</v>
      </c>
      <c r="R135" s="23">
        <f>VLOOKUP($B135,Data!$A$8:$GA$500,144,FALSE)</f>
        <v>6.3113207547169814E-2</v>
      </c>
      <c r="S135" s="23">
        <f>VLOOKUP($B135,Data!$A$8:$GA$500,145,FALSE)</f>
        <v>7.2375296912114015E-2</v>
      </c>
      <c r="T135" s="23">
        <f>VLOOKUP($B135,Data!$A$8:$GA$500,146,FALSE)</f>
        <v>8.9211822660098528E-2</v>
      </c>
      <c r="U135" s="23">
        <f>VLOOKUP($B135,Data!$A$8:$GA$500,147,FALSE)</f>
        <v>9.3825000000000006E-2</v>
      </c>
      <c r="V135" s="23">
        <f>VLOOKUP($B135,Data!$A$8:$GA$500,148,FALSE)</f>
        <v>9.7450495049504954E-2</v>
      </c>
      <c r="W135" s="23">
        <f>VLOOKUP($B135,Data!$A$8:$GA$500,149,FALSE)</f>
        <v>0.10228287841191067</v>
      </c>
      <c r="X135" s="23">
        <f>VLOOKUP($B135,Data!$A$8:$GA$500,150,FALSE)</f>
        <v>9.9579207920792084E-2</v>
      </c>
      <c r="Y135" s="23">
        <f>VLOOKUP($B135,Data!$A$8:$GA$500,151,FALSE)</f>
        <v>9.9702970297029708E-2</v>
      </c>
      <c r="Z135" s="23">
        <f>VLOOKUP($B135,Data!$A$8:$GA$500,152,FALSE)</f>
        <v>9.8324999999999996E-2</v>
      </c>
      <c r="AA135" s="23">
        <f>VLOOKUP($B135,Data!$A$8:$GA$500,153,FALSE)</f>
        <v>0.10032338308457711</v>
      </c>
      <c r="AB135" s="23">
        <f>VLOOKUP($B135,Data!$A$8:$GA$500,154,FALSE)</f>
        <v>0.10602977667493796</v>
      </c>
      <c r="AC135" s="23">
        <f>VLOOKUP($B135,Data!$A$8:$GA$500,155,FALSE)</f>
        <v>0.10139303482587064</v>
      </c>
      <c r="AD135" s="23">
        <f>VLOOKUP($B135,Data!$A$8:$GA$500,156,FALSE)</f>
        <v>0.10524752475247524</v>
      </c>
      <c r="AE135" s="52">
        <f>VLOOKUP($B135,Data!$A$8:$GA$500,157,FALSE)</f>
        <v>0.10909313725490197</v>
      </c>
      <c r="AF135" s="52">
        <f>VLOOKUP($B135,Data!$A$8:$GA$500,158,FALSE)</f>
        <v>0.11364963503649635</v>
      </c>
      <c r="AG135" s="52">
        <f>VLOOKUP($B135,Data!$A$8:$GA$500,159,FALSE)</f>
        <v>0.11007334963325183</v>
      </c>
      <c r="AH135" s="52">
        <f>VLOOKUP($B135,Data!$A$8:$GA$500,160,FALSE)</f>
        <v>0.11234567901234568</v>
      </c>
    </row>
    <row r="136" spans="1:34" x14ac:dyDescent="0.25">
      <c r="A136" s="1"/>
      <c r="B136" s="17" t="s">
        <v>216</v>
      </c>
      <c r="C136" s="42" t="s">
        <v>517</v>
      </c>
      <c r="D136" t="s">
        <v>0</v>
      </c>
      <c r="E136" s="45" t="s">
        <v>216</v>
      </c>
      <c r="F136" s="45" t="s">
        <v>35</v>
      </c>
      <c r="G136" s="45" t="str">
        <f>""</f>
        <v/>
      </c>
      <c r="H136" s="23">
        <f>VLOOKUP($B136,Data!$A$8:$GA$500,134,FALSE)</f>
        <v>5.00253807106599E-2</v>
      </c>
      <c r="I136" s="23">
        <f>VLOOKUP($B136,Data!$A$8:$GA$500,135,FALSE)</f>
        <v>4.6005025125628138E-2</v>
      </c>
      <c r="J136" s="23">
        <f>VLOOKUP($B136,Data!$A$8:$GA$500,136,FALSE)</f>
        <v>4.6959798994974877E-2</v>
      </c>
      <c r="K136" s="23">
        <f>VLOOKUP($B136,Data!$A$8:$GA$500,137,FALSE)</f>
        <v>4.8280098280098278E-2</v>
      </c>
      <c r="L136" s="23">
        <f>VLOOKUP($B136,Data!$A$8:$GA$500,138,FALSE)</f>
        <v>4.6144578313253012E-2</v>
      </c>
      <c r="M136" s="23">
        <f>VLOOKUP($B136,Data!$A$8:$GA$500,139,FALSE)</f>
        <v>4.1033653846153845E-2</v>
      </c>
      <c r="N136" s="23">
        <f>VLOOKUP($B136,Data!$A$8:$GA$500,140,FALSE)</f>
        <v>3.7627906976744188E-2</v>
      </c>
      <c r="O136" s="23">
        <f>VLOOKUP($B136,Data!$A$8:$GA$500,141,FALSE)</f>
        <v>4.2610837438423643E-2</v>
      </c>
      <c r="P136" s="23">
        <f>VLOOKUP($B136,Data!$A$8:$GA$500,142,FALSE)</f>
        <v>4.4900990099009899E-2</v>
      </c>
      <c r="Q136" s="23">
        <f>VLOOKUP($B136,Data!$A$8:$GA$500,143,FALSE)</f>
        <v>4.5656565656565659E-2</v>
      </c>
      <c r="R136" s="23">
        <f>VLOOKUP($B136,Data!$A$8:$GA$500,144,FALSE)</f>
        <v>4.8571428571428571E-2</v>
      </c>
      <c r="S136" s="23">
        <f>VLOOKUP($B136,Data!$A$8:$GA$500,145,FALSE)</f>
        <v>6.0205128205128203E-2</v>
      </c>
      <c r="T136" s="23">
        <f>VLOOKUP($B136,Data!$A$8:$GA$500,146,FALSE)</f>
        <v>7.2821782178217817E-2</v>
      </c>
      <c r="U136" s="23">
        <f>VLOOKUP($B136,Data!$A$8:$GA$500,147,FALSE)</f>
        <v>6.9531615925058549E-2</v>
      </c>
      <c r="V136" s="23">
        <f>VLOOKUP($B136,Data!$A$8:$GA$500,148,FALSE)</f>
        <v>6.7477064220183486E-2</v>
      </c>
      <c r="W136" s="23">
        <f>VLOOKUP($B136,Data!$A$8:$GA$500,149,FALSE)</f>
        <v>7.4498886414253895E-2</v>
      </c>
      <c r="X136" s="23">
        <f>VLOOKUP($B136,Data!$A$8:$GA$500,150,FALSE)</f>
        <v>8.1308411214953275E-2</v>
      </c>
      <c r="Y136" s="23">
        <f>VLOOKUP($B136,Data!$A$8:$GA$500,151,FALSE)</f>
        <v>7.1301369863013705E-2</v>
      </c>
      <c r="Z136" s="23">
        <f>VLOOKUP($B136,Data!$A$8:$GA$500,152,FALSE)</f>
        <v>7.0209302325581396E-2</v>
      </c>
      <c r="AA136" s="23">
        <f>VLOOKUP($B136,Data!$A$8:$GA$500,153,FALSE)</f>
        <v>7.3634204275534437E-2</v>
      </c>
      <c r="AB136" s="23">
        <f>VLOOKUP($B136,Data!$A$8:$GA$500,154,FALSE)</f>
        <v>7.5829268292682925E-2</v>
      </c>
      <c r="AC136" s="23">
        <f>VLOOKUP($B136,Data!$A$8:$GA$500,155,FALSE)</f>
        <v>7.8914141414141409E-2</v>
      </c>
      <c r="AD136" s="23">
        <f>VLOOKUP($B136,Data!$A$8:$GA$500,156,FALSE)</f>
        <v>8.0620155038759689E-2</v>
      </c>
      <c r="AE136" s="52">
        <f>VLOOKUP($B136,Data!$A$8:$GA$500,157,FALSE)</f>
        <v>8.9466666666666667E-2</v>
      </c>
      <c r="AF136" s="52">
        <f>VLOOKUP($B136,Data!$A$8:$GA$500,158,FALSE)</f>
        <v>8.7822784810126578E-2</v>
      </c>
      <c r="AG136" s="52">
        <f>VLOOKUP($B136,Data!$A$8:$GA$500,159,FALSE)</f>
        <v>8.5999999999999993E-2</v>
      </c>
      <c r="AH136" s="52">
        <f>VLOOKUP($B136,Data!$A$8:$GA$500,160,FALSE)</f>
        <v>8.0204603580562667E-2</v>
      </c>
    </row>
    <row r="137" spans="1:34" x14ac:dyDescent="0.25">
      <c r="A137" s="1"/>
      <c r="B137" s="17" t="s">
        <v>217</v>
      </c>
      <c r="C137" s="42" t="s">
        <v>517</v>
      </c>
      <c r="D137" t="s">
        <v>0</v>
      </c>
      <c r="E137" s="45" t="s">
        <v>217</v>
      </c>
      <c r="F137" s="45" t="s">
        <v>44</v>
      </c>
      <c r="G137" s="45" t="str">
        <f>""</f>
        <v/>
      </c>
      <c r="H137" s="23">
        <f>VLOOKUP($B137,Data!$A$8:$GA$500,134,FALSE)</f>
        <v>2.8170731707317074E-2</v>
      </c>
      <c r="I137" s="23">
        <f>VLOOKUP($B137,Data!$A$8:$GA$500,135,FALSE)</f>
        <v>2.5751748251748252E-2</v>
      </c>
      <c r="J137" s="23">
        <f>VLOOKUP($B137,Data!$A$8:$GA$500,136,FALSE)</f>
        <v>2.7271157167530223E-2</v>
      </c>
      <c r="K137" s="23">
        <f>VLOOKUP($B137,Data!$A$8:$GA$500,137,FALSE)</f>
        <v>2.6205128205128204E-2</v>
      </c>
      <c r="L137" s="23">
        <f>VLOOKUP($B137,Data!$A$8:$GA$500,138,FALSE)</f>
        <v>2.4956369982547993E-2</v>
      </c>
      <c r="M137" s="23">
        <f>VLOOKUP($B137,Data!$A$8:$GA$500,139,FALSE)</f>
        <v>2.2671232876712327E-2</v>
      </c>
      <c r="N137" s="23">
        <f>VLOOKUP($B137,Data!$A$8:$GA$500,140,FALSE)</f>
        <v>2.2073813708260104E-2</v>
      </c>
      <c r="O137" s="23">
        <f>VLOOKUP($B137,Data!$A$8:$GA$500,141,FALSE)</f>
        <v>2.3672727272727272E-2</v>
      </c>
      <c r="P137" s="23">
        <f>VLOOKUP($B137,Data!$A$8:$GA$500,142,FALSE)</f>
        <v>2.5559701492537314E-2</v>
      </c>
      <c r="Q137" s="23">
        <f>VLOOKUP($B137,Data!$A$8:$GA$500,143,FALSE)</f>
        <v>2.4912959381044486E-2</v>
      </c>
      <c r="R137" s="23">
        <f>VLOOKUP($B137,Data!$A$8:$GA$500,144,FALSE)</f>
        <v>2.8202247191011234E-2</v>
      </c>
      <c r="S137" s="23">
        <f>VLOOKUP($B137,Data!$A$8:$GA$500,145,FALSE)</f>
        <v>3.7683615819209038E-2</v>
      </c>
      <c r="T137" s="23">
        <f>VLOOKUP($B137,Data!$A$8:$GA$500,146,FALSE)</f>
        <v>5.0055555555555555E-2</v>
      </c>
      <c r="U137" s="23">
        <f>VLOOKUP($B137,Data!$A$8:$GA$500,147,FALSE)</f>
        <v>4.7211367673179398E-2</v>
      </c>
      <c r="V137" s="23">
        <f>VLOOKUP($B137,Data!$A$8:$GA$500,148,FALSE)</f>
        <v>4.816216216216216E-2</v>
      </c>
      <c r="W137" s="23">
        <f>VLOOKUP($B137,Data!$A$8:$GA$500,149,FALSE)</f>
        <v>4.4293193717277489E-2</v>
      </c>
      <c r="X137" s="23">
        <f>VLOOKUP($B137,Data!$A$8:$GA$500,150,FALSE)</f>
        <v>4.3488773747841103E-2</v>
      </c>
      <c r="Y137" s="23">
        <f>VLOOKUP($B137,Data!$A$8:$GA$500,151,FALSE)</f>
        <v>3.8501742160278747E-2</v>
      </c>
      <c r="Z137" s="23">
        <f>VLOOKUP($B137,Data!$A$8:$GA$500,152,FALSE)</f>
        <v>3.6830122591943959E-2</v>
      </c>
      <c r="AA137" s="23">
        <f>VLOOKUP($B137,Data!$A$8:$GA$500,153,FALSE)</f>
        <v>3.6660839160839162E-2</v>
      </c>
      <c r="AB137" s="23">
        <f>VLOOKUP($B137,Data!$A$8:$GA$500,154,FALSE)</f>
        <v>4.0069565217391308E-2</v>
      </c>
      <c r="AC137" s="23">
        <f>VLOOKUP($B137,Data!$A$8:$GA$500,155,FALSE)</f>
        <v>3.8583916083916085E-2</v>
      </c>
      <c r="AD137" s="23">
        <f>VLOOKUP($B137,Data!$A$8:$GA$500,156,FALSE)</f>
        <v>4.1580817051509768E-2</v>
      </c>
      <c r="AE137" s="52">
        <f>VLOOKUP($B137,Data!$A$8:$GA$500,157,FALSE)</f>
        <v>4.4582593250444051E-2</v>
      </c>
      <c r="AF137" s="52">
        <f>VLOOKUP($B137,Data!$A$8:$GA$500,158,FALSE)</f>
        <v>5.1545623836126632E-2</v>
      </c>
      <c r="AG137" s="52">
        <f>VLOOKUP($B137,Data!$A$8:$GA$500,159,FALSE)</f>
        <v>4.7678916827852996E-2</v>
      </c>
      <c r="AH137" s="52">
        <f>VLOOKUP($B137,Data!$A$8:$GA$500,160,FALSE)</f>
        <v>4.5363984674329505E-2</v>
      </c>
    </row>
    <row r="138" spans="1:34" x14ac:dyDescent="0.25">
      <c r="A138" s="1"/>
      <c r="B138" s="17" t="s">
        <v>218</v>
      </c>
      <c r="C138" s="42" t="s">
        <v>518</v>
      </c>
      <c r="D138" t="s">
        <v>505</v>
      </c>
      <c r="E138" s="45" t="s">
        <v>218</v>
      </c>
      <c r="F138" s="45" t="s">
        <v>42</v>
      </c>
      <c r="G138" s="45" t="str">
        <f>""</f>
        <v/>
      </c>
      <c r="H138" s="23">
        <f>VLOOKUP($B138,Data!$A$8:$GA$500,134,FALSE)</f>
        <v>2.3954505686789151E-2</v>
      </c>
      <c r="I138" s="23">
        <f>VLOOKUP($B138,Data!$A$8:$GA$500,135,FALSE)</f>
        <v>2.3924495171202809E-2</v>
      </c>
      <c r="J138" s="23">
        <f>VLOOKUP($B138,Data!$A$8:$GA$500,136,FALSE)</f>
        <v>2.3422222222222223E-2</v>
      </c>
      <c r="K138" s="23">
        <f>VLOOKUP($B138,Data!$A$8:$GA$500,137,FALSE)</f>
        <v>2.2954747116237798E-2</v>
      </c>
      <c r="L138" s="23">
        <f>VLOOKUP($B138,Data!$A$8:$GA$500,138,FALSE)</f>
        <v>2.382326420198377E-2</v>
      </c>
      <c r="M138" s="23">
        <f>VLOOKUP($B138,Data!$A$8:$GA$500,139,FALSE)</f>
        <v>2.1477876106194692E-2</v>
      </c>
      <c r="N138" s="23">
        <f>VLOOKUP($B138,Data!$A$8:$GA$500,140,FALSE)</f>
        <v>1.9747606614447345E-2</v>
      </c>
      <c r="O138" s="23">
        <f>VLOOKUP($B138,Data!$A$8:$GA$500,141,FALSE)</f>
        <v>1.9006050129645635E-2</v>
      </c>
      <c r="P138" s="23">
        <f>VLOOKUP($B138,Data!$A$8:$GA$500,142,FALSE)</f>
        <v>2.0520381613183002E-2</v>
      </c>
      <c r="Q138" s="23">
        <f>VLOOKUP($B138,Data!$A$8:$GA$500,143,FALSE)</f>
        <v>2.0513698630136985E-2</v>
      </c>
      <c r="R138" s="23">
        <f>VLOOKUP($B138,Data!$A$8:$GA$500,144,FALSE)</f>
        <v>2.4136752136752138E-2</v>
      </c>
      <c r="S138" s="23">
        <f>VLOOKUP($B138,Data!$A$8:$GA$500,145,FALSE)</f>
        <v>2.8652246256239602E-2</v>
      </c>
      <c r="T138" s="23">
        <f>VLOOKUP($B138,Data!$A$8:$GA$500,146,FALSE)</f>
        <v>4.2342715231788078E-2</v>
      </c>
      <c r="U138" s="23">
        <f>VLOOKUP($B138,Data!$A$8:$GA$500,147,FALSE)</f>
        <v>4.4966722129783691E-2</v>
      </c>
      <c r="V138" s="23">
        <f>VLOOKUP($B138,Data!$A$8:$GA$500,148,FALSE)</f>
        <v>4.4360269360269364E-2</v>
      </c>
      <c r="W138" s="23">
        <f>VLOOKUP($B138,Data!$A$8:$GA$500,149,FALSE)</f>
        <v>4.4683219178082191E-2</v>
      </c>
      <c r="X138" s="23">
        <f>VLOOKUP($B138,Data!$A$8:$GA$500,150,FALSE)</f>
        <v>4.7977332170880557E-2</v>
      </c>
      <c r="Y138" s="23">
        <f>VLOOKUP($B138,Data!$A$8:$GA$500,151,FALSE)</f>
        <v>4.4341637010676158E-2</v>
      </c>
      <c r="Z138" s="23">
        <f>VLOOKUP($B138,Data!$A$8:$GA$500,152,FALSE)</f>
        <v>4.3946666666666669E-2</v>
      </c>
      <c r="AA138" s="23">
        <f>VLOOKUP($B138,Data!$A$8:$GA$500,153,FALSE)</f>
        <v>4.3057553956834534E-2</v>
      </c>
      <c r="AB138" s="23">
        <f>VLOOKUP($B138,Data!$A$8:$GA$500,154,FALSE)</f>
        <v>4.4480349344978166E-2</v>
      </c>
      <c r="AC138" s="23">
        <f>VLOOKUP($B138,Data!$A$8:$GA$500,155,FALSE)</f>
        <v>4.3387372013651879E-2</v>
      </c>
      <c r="AD138" s="23">
        <f>VLOOKUP($B138,Data!$A$8:$GA$500,156,FALSE)</f>
        <v>4.5769554247266614E-2</v>
      </c>
      <c r="AE138" s="52">
        <f>VLOOKUP($B138,Data!$A$8:$GA$500,157,FALSE)</f>
        <v>4.4589490968801312E-2</v>
      </c>
      <c r="AF138" s="52">
        <f>VLOOKUP($B138,Data!$A$8:$GA$500,158,FALSE)</f>
        <v>4.9209855564995755E-2</v>
      </c>
      <c r="AG138" s="52">
        <f>VLOOKUP($B138,Data!$A$8:$GA$500,159,FALSE)</f>
        <v>4.6094158674803834E-2</v>
      </c>
      <c r="AH138" s="52">
        <f>VLOOKUP($B138,Data!$A$8:$GA$500,160,FALSE)</f>
        <v>4.7674008810572689E-2</v>
      </c>
    </row>
    <row r="139" spans="1:34" x14ac:dyDescent="0.25">
      <c r="A139" s="1"/>
      <c r="B139" s="17" t="s">
        <v>219</v>
      </c>
      <c r="C139" s="42" t="s">
        <v>516</v>
      </c>
      <c r="D139" t="s">
        <v>505</v>
      </c>
      <c r="E139" s="45" t="s">
        <v>219</v>
      </c>
      <c r="F139" s="45" t="s">
        <v>49</v>
      </c>
      <c r="G139" s="45" t="str">
        <f>""</f>
        <v/>
      </c>
      <c r="H139" s="23">
        <f>VLOOKUP($B139,Data!$A$8:$GA$500,134,FALSE)</f>
        <v>2.0221445221445221E-2</v>
      </c>
      <c r="I139" s="23">
        <f>VLOOKUP($B139,Data!$A$8:$GA$500,135,FALSE)</f>
        <v>1.8983833718244802E-2</v>
      </c>
      <c r="J139" s="23">
        <f>VLOOKUP($B139,Data!$A$8:$GA$500,136,FALSE)</f>
        <v>1.8337155963302751E-2</v>
      </c>
      <c r="K139" s="23">
        <f>VLOOKUP($B139,Data!$A$8:$GA$500,137,FALSE)</f>
        <v>1.7389830508474577E-2</v>
      </c>
      <c r="L139" s="23">
        <f>VLOOKUP($B139,Data!$A$8:$GA$500,138,FALSE)</f>
        <v>1.8109965635738832E-2</v>
      </c>
      <c r="M139" s="23">
        <f>VLOOKUP($B139,Data!$A$8:$GA$500,139,FALSE)</f>
        <v>1.5990675990675992E-2</v>
      </c>
      <c r="N139" s="23">
        <f>VLOOKUP($B139,Data!$A$8:$GA$500,140,FALSE)</f>
        <v>1.6545240893066981E-2</v>
      </c>
      <c r="O139" s="23">
        <f>VLOOKUP($B139,Data!$A$8:$GA$500,141,FALSE)</f>
        <v>1.6269185360094449E-2</v>
      </c>
      <c r="P139" s="23">
        <f>VLOOKUP($B139,Data!$A$8:$GA$500,142,FALSE)</f>
        <v>1.7844522968197881E-2</v>
      </c>
      <c r="Q139" s="23">
        <f>VLOOKUP($B139,Data!$A$8:$GA$500,143,FALSE)</f>
        <v>1.680376028202115E-2</v>
      </c>
      <c r="R139" s="23">
        <f>VLOOKUP($B139,Data!$A$8:$GA$500,144,FALSE)</f>
        <v>2.0797619047619047E-2</v>
      </c>
      <c r="S139" s="23">
        <f>VLOOKUP($B139,Data!$A$8:$GA$500,145,FALSE)</f>
        <v>2.5650644783118407E-2</v>
      </c>
      <c r="T139" s="23">
        <f>VLOOKUP($B139,Data!$A$8:$GA$500,146,FALSE)</f>
        <v>3.5444059976931952E-2</v>
      </c>
      <c r="U139" s="23">
        <f>VLOOKUP($B139,Data!$A$8:$GA$500,147,FALSE)</f>
        <v>3.5347222222222224E-2</v>
      </c>
      <c r="V139" s="23">
        <f>VLOOKUP($B139,Data!$A$8:$GA$500,148,FALSE)</f>
        <v>3.4403669724770644E-2</v>
      </c>
      <c r="W139" s="23">
        <f>VLOOKUP($B139,Data!$A$8:$GA$500,149,FALSE)</f>
        <v>3.1711292200232825E-2</v>
      </c>
      <c r="X139" s="23">
        <f>VLOOKUP($B139,Data!$A$8:$GA$500,150,FALSE)</f>
        <v>3.4553990610328641E-2</v>
      </c>
      <c r="Y139" s="23">
        <f>VLOOKUP($B139,Data!$A$8:$GA$500,151,FALSE)</f>
        <v>2.9624413145539905E-2</v>
      </c>
      <c r="Z139" s="23">
        <f>VLOOKUP($B139,Data!$A$8:$GA$500,152,FALSE)</f>
        <v>2.8406658739595719E-2</v>
      </c>
      <c r="AA139" s="23">
        <f>VLOOKUP($B139,Data!$A$8:$GA$500,153,FALSE)</f>
        <v>2.7239336492890995E-2</v>
      </c>
      <c r="AB139" s="23">
        <f>VLOOKUP($B139,Data!$A$8:$GA$500,154,FALSE)</f>
        <v>3.2933333333333335E-2</v>
      </c>
      <c r="AC139" s="23">
        <f>VLOOKUP($B139,Data!$A$8:$GA$500,155,FALSE)</f>
        <v>3.1409147095179231E-2</v>
      </c>
      <c r="AD139" s="23">
        <f>VLOOKUP($B139,Data!$A$8:$GA$500,156,FALSE)</f>
        <v>3.3700495049504953E-2</v>
      </c>
      <c r="AE139" s="52">
        <f>VLOOKUP($B139,Data!$A$8:$GA$500,157,FALSE)</f>
        <v>3.2881773399014776E-2</v>
      </c>
      <c r="AF139" s="52">
        <f>VLOOKUP($B139,Data!$A$8:$GA$500,158,FALSE)</f>
        <v>3.8158220024721877E-2</v>
      </c>
      <c r="AG139" s="52">
        <f>VLOOKUP($B139,Data!$A$8:$GA$500,159,FALSE)</f>
        <v>3.2944038929440388E-2</v>
      </c>
      <c r="AH139" s="52">
        <f>VLOOKUP($B139,Data!$A$8:$GA$500,160,FALSE)</f>
        <v>3.3052503052503054E-2</v>
      </c>
    </row>
    <row r="140" spans="1:34" x14ac:dyDescent="0.25">
      <c r="A140" s="1"/>
      <c r="B140" s="17" t="s">
        <v>17</v>
      </c>
      <c r="C140" s="42" t="s">
        <v>518</v>
      </c>
      <c r="D140" t="s">
        <v>505</v>
      </c>
      <c r="E140" s="45" t="s">
        <v>17</v>
      </c>
      <c r="F140" s="45"/>
      <c r="G140" s="45"/>
      <c r="H140" s="23">
        <f>VLOOKUP($B140,Data!$A$8:$GA$500,134,FALSE)</f>
        <v>1.9196153148248955E-2</v>
      </c>
      <c r="I140" s="23">
        <f>VLOOKUP($B140,Data!$A$8:$GA$500,135,FALSE)</f>
        <v>1.8527982724491632E-2</v>
      </c>
      <c r="J140" s="23">
        <f>VLOOKUP($B140,Data!$A$8:$GA$500,136,FALSE)</f>
        <v>1.9296436968710435E-2</v>
      </c>
      <c r="K140" s="23">
        <f>VLOOKUP($B140,Data!$A$8:$GA$500,137,FALSE)</f>
        <v>1.7362637362637361E-2</v>
      </c>
      <c r="L140" s="23">
        <f>VLOOKUP($B140,Data!$A$8:$GA$500,138,FALSE)</f>
        <v>1.8350193121206549E-2</v>
      </c>
      <c r="M140" s="23">
        <f>VLOOKUP($B140,Data!$A$8:$GA$500,139,FALSE)</f>
        <v>1.6829268292682928E-2</v>
      </c>
      <c r="N140" s="23">
        <f>VLOOKUP($B140,Data!$A$8:$GA$500,140,FALSE)</f>
        <v>1.5740534521158128E-2</v>
      </c>
      <c r="O140" s="23">
        <f>VLOOKUP($B140,Data!$A$8:$GA$500,141,FALSE)</f>
        <v>1.3731644640234948E-2</v>
      </c>
      <c r="P140" s="23">
        <f>VLOOKUP($B140,Data!$A$8:$GA$500,142,FALSE)</f>
        <v>1.5223149492017416E-2</v>
      </c>
      <c r="Q140" s="23">
        <f>VLOOKUP($B140,Data!$A$8:$GA$500,143,FALSE)</f>
        <v>1.4935181850918256E-2</v>
      </c>
      <c r="R140" s="23">
        <f>VLOOKUP($B140,Data!$A$8:$GA$500,144,FALSE)</f>
        <v>1.7562949640287769E-2</v>
      </c>
      <c r="S140" s="23">
        <f>VLOOKUP($B140,Data!$A$8:$GA$500,145,FALSE)</f>
        <v>2.1844763423710792E-2</v>
      </c>
      <c r="T140" s="23">
        <f>VLOOKUP($B140,Data!$A$8:$GA$500,146,FALSE)</f>
        <v>3.2288195675292453E-2</v>
      </c>
      <c r="U140" s="23">
        <f>VLOOKUP($B140,Data!$A$8:$GA$500,147,FALSE)</f>
        <v>3.4438122332859172E-2</v>
      </c>
      <c r="V140" s="23">
        <f>VLOOKUP($B140,Data!$A$8:$GA$500,148,FALSE)</f>
        <v>3.4923212709620476E-2</v>
      </c>
      <c r="W140" s="23">
        <f>VLOOKUP($B140,Data!$A$8:$GA$500,149,FALSE)</f>
        <v>3.3722666666666665E-2</v>
      </c>
      <c r="X140" s="23">
        <f>VLOOKUP($B140,Data!$A$8:$GA$500,150,FALSE)</f>
        <v>3.4968197879858658E-2</v>
      </c>
      <c r="Y140" s="23">
        <f>VLOOKUP($B140,Data!$A$8:$GA$500,151,FALSE)</f>
        <v>3.1099384344766931E-2</v>
      </c>
      <c r="Z140" s="23">
        <f>VLOOKUP($B140,Data!$A$8:$GA$500,152,FALSE)</f>
        <v>3.0930518909410731E-2</v>
      </c>
      <c r="AA140" s="23">
        <f>VLOOKUP($B140,Data!$A$8:$GA$500,153,FALSE)</f>
        <v>2.9580530973451327E-2</v>
      </c>
      <c r="AB140" s="23">
        <f>VLOOKUP($B140,Data!$A$8:$GA$500,154,FALSE)</f>
        <v>3.1850995732574681E-2</v>
      </c>
      <c r="AC140" s="23">
        <f>VLOOKUP($B140,Data!$A$8:$GA$500,155,FALSE)</f>
        <v>3.0915542938254079E-2</v>
      </c>
      <c r="AD140" s="23">
        <f>VLOOKUP($B140,Data!$A$8:$GA$500,156,FALSE)</f>
        <v>3.2627956230144722E-2</v>
      </c>
      <c r="AE140" s="52">
        <f>VLOOKUP($B140,Data!$A$8:$GA$500,157,FALSE)</f>
        <v>3.1419320966048304E-2</v>
      </c>
      <c r="AF140" s="52">
        <f>VLOOKUP($B140,Data!$A$8:$GA$500,158,FALSE)</f>
        <v>3.3252781641168287E-2</v>
      </c>
      <c r="AG140" s="52">
        <f>VLOOKUP($B140,Data!$A$8:$GA$500,159,FALSE)</f>
        <v>3.0024200518582542E-2</v>
      </c>
      <c r="AH140" s="52">
        <f>VLOOKUP($B140,Data!$A$8:$GA$500,160,FALSE)</f>
        <v>3.0332294911734163E-2</v>
      </c>
    </row>
    <row r="141" spans="1:34" x14ac:dyDescent="0.25">
      <c r="A141" s="1"/>
      <c r="B141" s="17" t="s">
        <v>220</v>
      </c>
      <c r="C141" s="42" t="s">
        <v>518</v>
      </c>
      <c r="D141" t="s">
        <v>0</v>
      </c>
      <c r="E141" s="45" t="s">
        <v>220</v>
      </c>
      <c r="F141" s="45" t="s">
        <v>17</v>
      </c>
      <c r="G141" s="45" t="str">
        <f>""</f>
        <v/>
      </c>
      <c r="H141" s="23">
        <f>VLOOKUP($B141,Data!$A$8:$GA$500,134,FALSE)</f>
        <v>2.2461197339246119E-2</v>
      </c>
      <c r="I141" s="23">
        <f>VLOOKUP($B141,Data!$A$8:$GA$500,135,FALSE)</f>
        <v>1.965217391304348E-2</v>
      </c>
      <c r="J141" s="23">
        <f>VLOOKUP($B141,Data!$A$8:$GA$500,136,FALSE)</f>
        <v>2.1385281385281386E-2</v>
      </c>
      <c r="K141" s="23">
        <f>VLOOKUP($B141,Data!$A$8:$GA$500,137,FALSE)</f>
        <v>1.8927038626609442E-2</v>
      </c>
      <c r="L141" s="23">
        <f>VLOOKUP($B141,Data!$A$8:$GA$500,138,FALSE)</f>
        <v>2.0411255411255411E-2</v>
      </c>
      <c r="M141" s="23">
        <f>VLOOKUP($B141,Data!$A$8:$GA$500,139,FALSE)</f>
        <v>1.8829787234042553E-2</v>
      </c>
      <c r="N141" s="23">
        <f>VLOOKUP($B141,Data!$A$8:$GA$500,140,FALSE)</f>
        <v>1.6645569620253164E-2</v>
      </c>
      <c r="O141" s="23">
        <f>VLOOKUP($B141,Data!$A$8:$GA$500,141,FALSE)</f>
        <v>1.4594594594594595E-2</v>
      </c>
      <c r="P141" s="23">
        <f>VLOOKUP($B141,Data!$A$8:$GA$500,142,FALSE)</f>
        <v>1.526639344262295E-2</v>
      </c>
      <c r="Q141" s="23">
        <f>VLOOKUP($B141,Data!$A$8:$GA$500,143,FALSE)</f>
        <v>1.5963114754098361E-2</v>
      </c>
      <c r="R141" s="23">
        <f>VLOOKUP($B141,Data!$A$8:$GA$500,144,FALSE)</f>
        <v>1.7858585858585858E-2</v>
      </c>
      <c r="S141" s="23">
        <f>VLOOKUP($B141,Data!$A$8:$GA$500,145,FALSE)</f>
        <v>2.2723577235772358E-2</v>
      </c>
      <c r="T141" s="23">
        <f>VLOOKUP($B141,Data!$A$8:$GA$500,146,FALSE)</f>
        <v>3.2514970059880237E-2</v>
      </c>
      <c r="U141" s="23">
        <f>VLOOKUP($B141,Data!$A$8:$GA$500,147,FALSE)</f>
        <v>3.2798434442270062E-2</v>
      </c>
      <c r="V141" s="23">
        <f>VLOOKUP($B141,Data!$A$8:$GA$500,148,FALSE)</f>
        <v>3.4960474308300397E-2</v>
      </c>
      <c r="W141" s="23">
        <f>VLOOKUP($B141,Data!$A$8:$GA$500,149,FALSE)</f>
        <v>3.5639999999999998E-2</v>
      </c>
      <c r="X141" s="23">
        <f>VLOOKUP($B141,Data!$A$8:$GA$500,150,FALSE)</f>
        <v>3.8729166666666669E-2</v>
      </c>
      <c r="Y141" s="23">
        <f>VLOOKUP($B141,Data!$A$8:$GA$500,151,FALSE)</f>
        <v>3.3828920570264764E-2</v>
      </c>
      <c r="Z141" s="23">
        <f>VLOOKUP($B141,Data!$A$8:$GA$500,152,FALSE)</f>
        <v>3.31062124248497E-2</v>
      </c>
      <c r="AA141" s="23">
        <f>VLOOKUP($B141,Data!$A$8:$GA$500,153,FALSE)</f>
        <v>3.2586558044806514E-2</v>
      </c>
      <c r="AB141" s="23">
        <f>VLOOKUP($B141,Data!$A$8:$GA$500,154,FALSE)</f>
        <v>3.1823416506717848E-2</v>
      </c>
      <c r="AC141" s="23">
        <f>VLOOKUP($B141,Data!$A$8:$GA$500,155,FALSE)</f>
        <v>3.0468749999999999E-2</v>
      </c>
      <c r="AD141" s="23">
        <f>VLOOKUP($B141,Data!$A$8:$GA$500,156,FALSE)</f>
        <v>3.0536398467432949E-2</v>
      </c>
      <c r="AE141" s="52">
        <f>VLOOKUP($B141,Data!$A$8:$GA$500,157,FALSE)</f>
        <v>2.9395711500974659E-2</v>
      </c>
      <c r="AF141" s="52">
        <f>VLOOKUP($B141,Data!$A$8:$GA$500,158,FALSE)</f>
        <v>3.0195694716242661E-2</v>
      </c>
      <c r="AG141" s="52">
        <f>VLOOKUP($B141,Data!$A$8:$GA$500,159,FALSE)</f>
        <v>2.7822736030828518E-2</v>
      </c>
      <c r="AH141" s="52">
        <f>VLOOKUP($B141,Data!$A$8:$GA$500,160,FALSE)</f>
        <v>2.9078694817658349E-2</v>
      </c>
    </row>
    <row r="142" spans="1:34" x14ac:dyDescent="0.25">
      <c r="A142" s="1"/>
      <c r="B142" s="17" t="s">
        <v>221</v>
      </c>
      <c r="C142" s="42" t="s">
        <v>517</v>
      </c>
      <c r="D142" t="s">
        <v>0</v>
      </c>
      <c r="E142" s="45" t="s">
        <v>221</v>
      </c>
      <c r="F142" s="45" t="s">
        <v>506</v>
      </c>
      <c r="G142" s="45" t="str">
        <f>""</f>
        <v/>
      </c>
      <c r="H142" s="23">
        <f>VLOOKUP($B142,Data!$A$8:$GA$500,134,FALSE)</f>
        <v>2.1068376068376068E-2</v>
      </c>
      <c r="I142" s="23">
        <f>VLOOKUP($B142,Data!$A$8:$GA$500,135,FALSE)</f>
        <v>1.9636752136752138E-2</v>
      </c>
      <c r="J142" s="23">
        <f>VLOOKUP($B142,Data!$A$8:$GA$500,136,FALSE)</f>
        <v>1.976241900647948E-2</v>
      </c>
      <c r="K142" s="23">
        <f>VLOOKUP($B142,Data!$A$8:$GA$500,137,FALSE)</f>
        <v>2.0688172043010752E-2</v>
      </c>
      <c r="L142" s="23">
        <f>VLOOKUP($B142,Data!$A$8:$GA$500,138,FALSE)</f>
        <v>2.2167381974248928E-2</v>
      </c>
      <c r="M142" s="23">
        <f>VLOOKUP($B142,Data!$A$8:$GA$500,139,FALSE)</f>
        <v>1.9437229437229437E-2</v>
      </c>
      <c r="N142" s="23">
        <f>VLOOKUP($B142,Data!$A$8:$GA$500,140,FALSE)</f>
        <v>1.864406779661017E-2</v>
      </c>
      <c r="O142" s="23">
        <f>VLOOKUP($B142,Data!$A$8:$GA$500,141,FALSE)</f>
        <v>1.8042105263157894E-2</v>
      </c>
      <c r="P142" s="23">
        <f>VLOOKUP($B142,Data!$A$8:$GA$500,142,FALSE)</f>
        <v>2.0560344827586206E-2</v>
      </c>
      <c r="Q142" s="23">
        <f>VLOOKUP($B142,Data!$A$8:$GA$500,143,FALSE)</f>
        <v>1.8360995850622407E-2</v>
      </c>
      <c r="R142" s="23">
        <f>VLOOKUP($B142,Data!$A$8:$GA$500,144,FALSE)</f>
        <v>2.0448979591836735E-2</v>
      </c>
      <c r="S142" s="23">
        <f>VLOOKUP($B142,Data!$A$8:$GA$500,145,FALSE)</f>
        <v>3.1880165289256197E-2</v>
      </c>
      <c r="T142" s="23">
        <f>VLOOKUP($B142,Data!$A$8:$GA$500,146,FALSE)</f>
        <v>4.1902834008097169E-2</v>
      </c>
      <c r="U142" s="23">
        <f>VLOOKUP($B142,Data!$A$8:$GA$500,147,FALSE)</f>
        <v>4.0788954635108482E-2</v>
      </c>
      <c r="V142" s="23">
        <f>VLOOKUP($B142,Data!$A$8:$GA$500,148,FALSE)</f>
        <v>3.7714843749999998E-2</v>
      </c>
      <c r="W142" s="23">
        <f>VLOOKUP($B142,Data!$A$8:$GA$500,149,FALSE)</f>
        <v>3.6984435797665367E-2</v>
      </c>
      <c r="X142" s="23">
        <f>VLOOKUP($B142,Data!$A$8:$GA$500,150,FALSE)</f>
        <v>3.7651663405088062E-2</v>
      </c>
      <c r="Y142" s="23">
        <f>VLOOKUP($B142,Data!$A$8:$GA$500,151,FALSE)</f>
        <v>3.3717693836978133E-2</v>
      </c>
      <c r="Z142" s="23">
        <f>VLOOKUP($B142,Data!$A$8:$GA$500,152,FALSE)</f>
        <v>3.5750528541226213E-2</v>
      </c>
      <c r="AA142" s="23">
        <f>VLOOKUP($B142,Data!$A$8:$GA$500,153,FALSE)</f>
        <v>3.4979253112033197E-2</v>
      </c>
      <c r="AB142" s="23">
        <f>VLOOKUP($B142,Data!$A$8:$GA$500,154,FALSE)</f>
        <v>3.7737843551797039E-2</v>
      </c>
      <c r="AC142" s="23">
        <f>VLOOKUP($B142,Data!$A$8:$GA$500,155,FALSE)</f>
        <v>3.7398720682302773E-2</v>
      </c>
      <c r="AD142" s="23">
        <f>VLOOKUP($B142,Data!$A$8:$GA$500,156,FALSE)</f>
        <v>3.8370672097759677E-2</v>
      </c>
      <c r="AE142" s="52">
        <f>VLOOKUP($B142,Data!$A$8:$GA$500,157,FALSE)</f>
        <v>3.9401709401709402E-2</v>
      </c>
      <c r="AF142" s="52">
        <f>VLOOKUP($B142,Data!$A$8:$GA$500,158,FALSE)</f>
        <v>4.2055674518201282E-2</v>
      </c>
      <c r="AG142" s="52">
        <f>VLOOKUP($B142,Data!$A$8:$GA$500,159,FALSE)</f>
        <v>3.8053278688524587E-2</v>
      </c>
      <c r="AH142" s="52">
        <f>VLOOKUP($B142,Data!$A$8:$GA$500,160,FALSE)</f>
        <v>3.8181818181818185E-2</v>
      </c>
    </row>
    <row r="143" spans="1:34" x14ac:dyDescent="0.25">
      <c r="A143" s="1"/>
      <c r="B143" s="17" t="s">
        <v>223</v>
      </c>
      <c r="C143" s="42" t="s">
        <v>518</v>
      </c>
      <c r="D143" t="s">
        <v>505</v>
      </c>
      <c r="E143" s="45" t="s">
        <v>223</v>
      </c>
      <c r="F143" s="45" t="s">
        <v>42</v>
      </c>
      <c r="G143" s="45" t="str">
        <f>""</f>
        <v/>
      </c>
      <c r="H143" s="23">
        <f>VLOOKUP($B143,Data!$A$8:$GA$500,134,FALSE)</f>
        <v>2.9361538461538463E-2</v>
      </c>
      <c r="I143" s="23">
        <f>VLOOKUP($B143,Data!$A$8:$GA$500,135,FALSE)</f>
        <v>2.7749049429657793E-2</v>
      </c>
      <c r="J143" s="23">
        <f>VLOOKUP($B143,Data!$A$8:$GA$500,136,FALSE)</f>
        <v>3.0533642691415314E-2</v>
      </c>
      <c r="K143" s="23">
        <f>VLOOKUP($B143,Data!$A$8:$GA$500,137,FALSE)</f>
        <v>2.6984615384615385E-2</v>
      </c>
      <c r="L143" s="23">
        <f>VLOOKUP($B143,Data!$A$8:$GA$500,138,FALSE)</f>
        <v>2.7761075949367088E-2</v>
      </c>
      <c r="M143" s="23">
        <f>VLOOKUP($B143,Data!$A$8:$GA$500,139,FALSE)</f>
        <v>2.628708901363272E-2</v>
      </c>
      <c r="N143" s="23">
        <f>VLOOKUP($B143,Data!$A$8:$GA$500,140,FALSE)</f>
        <v>2.4962901896125309E-2</v>
      </c>
      <c r="O143" s="23">
        <f>VLOOKUP($B143,Data!$A$8:$GA$500,141,FALSE)</f>
        <v>2.4782608695652172E-2</v>
      </c>
      <c r="P143" s="23">
        <f>VLOOKUP($B143,Data!$A$8:$GA$500,142,FALSE)</f>
        <v>2.3981636060100169E-2</v>
      </c>
      <c r="Q143" s="23">
        <f>VLOOKUP($B143,Data!$A$8:$GA$500,143,FALSE)</f>
        <v>2.2522231204527083E-2</v>
      </c>
      <c r="R143" s="23">
        <f>VLOOKUP($B143,Data!$A$8:$GA$500,144,FALSE)</f>
        <v>2.4291277258566977E-2</v>
      </c>
      <c r="S143" s="23">
        <f>VLOOKUP($B143,Data!$A$8:$GA$500,145,FALSE)</f>
        <v>2.8588863463005338E-2</v>
      </c>
      <c r="T143" s="23">
        <f>VLOOKUP($B143,Data!$A$8:$GA$500,146,FALSE)</f>
        <v>4.123361603700848E-2</v>
      </c>
      <c r="U143" s="23">
        <f>VLOOKUP($B143,Data!$A$8:$GA$500,147,FALSE)</f>
        <v>4.3952234206471492E-2</v>
      </c>
      <c r="V143" s="23">
        <f>VLOOKUP($B143,Data!$A$8:$GA$500,148,FALSE)</f>
        <v>4.6222558667676002E-2</v>
      </c>
      <c r="W143" s="23">
        <f>VLOOKUP($B143,Data!$A$8:$GA$500,149,FALSE)</f>
        <v>4.5283714075165807E-2</v>
      </c>
      <c r="X143" s="23">
        <f>VLOOKUP($B143,Data!$A$8:$GA$500,150,FALSE)</f>
        <v>4.571018651362984E-2</v>
      </c>
      <c r="Y143" s="23">
        <f>VLOOKUP($B143,Data!$A$8:$GA$500,151,FALSE)</f>
        <v>3.9668348954578228E-2</v>
      </c>
      <c r="Z143" s="23">
        <f>VLOOKUP($B143,Data!$A$8:$GA$500,152,FALSE)</f>
        <v>3.9713024282560704E-2</v>
      </c>
      <c r="AA143" s="23">
        <f>VLOOKUP($B143,Data!$A$8:$GA$500,153,FALSE)</f>
        <v>3.7708174178762412E-2</v>
      </c>
      <c r="AB143" s="23">
        <f>VLOOKUP($B143,Data!$A$8:$GA$500,154,FALSE)</f>
        <v>3.7123695976154995E-2</v>
      </c>
      <c r="AC143" s="23">
        <f>VLOOKUP($B143,Data!$A$8:$GA$500,155,FALSE)</f>
        <v>3.5544041450777199E-2</v>
      </c>
      <c r="AD143" s="23">
        <f>VLOOKUP($B143,Data!$A$8:$GA$500,156,FALSE)</f>
        <v>3.83920704845815E-2</v>
      </c>
      <c r="AE143" s="52">
        <f>VLOOKUP($B143,Data!$A$8:$GA$500,157,FALSE)</f>
        <v>3.7772925764192139E-2</v>
      </c>
      <c r="AF143" s="52">
        <f>VLOOKUP($B143,Data!$A$8:$GA$500,158,FALSE)</f>
        <v>4.032424465733235E-2</v>
      </c>
      <c r="AG143" s="52">
        <f>VLOOKUP($B143,Data!$A$8:$GA$500,159,FALSE)</f>
        <v>3.7597305389221555E-2</v>
      </c>
      <c r="AH143" s="52">
        <f>VLOOKUP($B143,Data!$A$8:$GA$500,160,FALSE)</f>
        <v>3.584237165582068E-2</v>
      </c>
    </row>
    <row r="144" spans="1:34" x14ac:dyDescent="0.25">
      <c r="A144" s="1"/>
      <c r="B144" s="17" t="s">
        <v>224</v>
      </c>
      <c r="C144" s="42" t="s">
        <v>517</v>
      </c>
      <c r="D144" t="s">
        <v>0</v>
      </c>
      <c r="E144" s="45" t="s">
        <v>224</v>
      </c>
      <c r="F144" s="45" t="s">
        <v>37</v>
      </c>
      <c r="G144" s="45" t="str">
        <f>""</f>
        <v/>
      </c>
      <c r="H144" s="23">
        <f>VLOOKUP($B144,Data!$A$8:$GA$500,134,FALSE)</f>
        <v>1.7682709447415328E-2</v>
      </c>
      <c r="I144" s="23">
        <f>VLOOKUP($B144,Data!$A$8:$GA$500,135,FALSE)</f>
        <v>1.7853309481216457E-2</v>
      </c>
      <c r="J144" s="23">
        <f>VLOOKUP($B144,Data!$A$8:$GA$500,136,FALSE)</f>
        <v>1.7808471454880296E-2</v>
      </c>
      <c r="K144" s="23">
        <f>VLOOKUP($B144,Data!$A$8:$GA$500,137,FALSE)</f>
        <v>1.7449168207024031E-2</v>
      </c>
      <c r="L144" s="23">
        <f>VLOOKUP($B144,Data!$A$8:$GA$500,138,FALSE)</f>
        <v>1.8773234200743494E-2</v>
      </c>
      <c r="M144" s="23">
        <f>VLOOKUP($B144,Data!$A$8:$GA$500,139,FALSE)</f>
        <v>1.730841121495327E-2</v>
      </c>
      <c r="N144" s="23">
        <f>VLOOKUP($B144,Data!$A$8:$GA$500,140,FALSE)</f>
        <v>1.6290018832391714E-2</v>
      </c>
      <c r="O144" s="23">
        <f>VLOOKUP($B144,Data!$A$8:$GA$500,141,FALSE)</f>
        <v>1.5938104448742746E-2</v>
      </c>
      <c r="P144" s="23">
        <f>VLOOKUP($B144,Data!$A$8:$GA$500,142,FALSE)</f>
        <v>1.7788461538461538E-2</v>
      </c>
      <c r="Q144" s="23">
        <f>VLOOKUP($B144,Data!$A$8:$GA$500,143,FALSE)</f>
        <v>1.5463137996219282E-2</v>
      </c>
      <c r="R144" s="23">
        <f>VLOOKUP($B144,Data!$A$8:$GA$500,144,FALSE)</f>
        <v>1.9494382022471911E-2</v>
      </c>
      <c r="S144" s="23">
        <f>VLOOKUP($B144,Data!$A$8:$GA$500,145,FALSE)</f>
        <v>2.434622467771639E-2</v>
      </c>
      <c r="T144" s="23">
        <f>VLOOKUP($B144,Data!$A$8:$GA$500,146,FALSE)</f>
        <v>3.960377358490566E-2</v>
      </c>
      <c r="U144" s="23">
        <f>VLOOKUP($B144,Data!$A$8:$GA$500,147,FALSE)</f>
        <v>3.8950276243093926E-2</v>
      </c>
      <c r="V144" s="23">
        <f>VLOOKUP($B144,Data!$A$8:$GA$500,148,FALSE)</f>
        <v>3.7122302158273383E-2</v>
      </c>
      <c r="W144" s="23">
        <f>VLOOKUP($B144,Data!$A$8:$GA$500,149,FALSE)</f>
        <v>3.4683098591549298E-2</v>
      </c>
      <c r="X144" s="23">
        <f>VLOOKUP($B144,Data!$A$8:$GA$500,150,FALSE)</f>
        <v>3.4654867256637169E-2</v>
      </c>
      <c r="Y144" s="23">
        <f>VLOOKUP($B144,Data!$A$8:$GA$500,151,FALSE)</f>
        <v>3.1417769376181473E-2</v>
      </c>
      <c r="Z144" s="23">
        <f>VLOOKUP($B144,Data!$A$8:$GA$500,152,FALSE)</f>
        <v>3.0476190476190476E-2</v>
      </c>
      <c r="AA144" s="23">
        <f>VLOOKUP($B144,Data!$A$8:$GA$500,153,FALSE)</f>
        <v>2.9749518304431601E-2</v>
      </c>
      <c r="AB144" s="23">
        <f>VLOOKUP($B144,Data!$A$8:$GA$500,154,FALSE)</f>
        <v>3.2085769980506822E-2</v>
      </c>
      <c r="AC144" s="23">
        <f>VLOOKUP($B144,Data!$A$8:$GA$500,155,FALSE)</f>
        <v>3.1262135922330098E-2</v>
      </c>
      <c r="AD144" s="23">
        <f>VLOOKUP($B144,Data!$A$8:$GA$500,156,FALSE)</f>
        <v>3.4387351778656129E-2</v>
      </c>
      <c r="AE144" s="52">
        <f>VLOOKUP($B144,Data!$A$8:$GA$500,157,FALSE)</f>
        <v>3.368951612903226E-2</v>
      </c>
      <c r="AF144" s="52">
        <f>VLOOKUP($B144,Data!$A$8:$GA$500,158,FALSE)</f>
        <v>3.6165703275529863E-2</v>
      </c>
      <c r="AG144" s="52">
        <f>VLOOKUP($B144,Data!$A$8:$GA$500,159,FALSE)</f>
        <v>3.2068311195445919E-2</v>
      </c>
      <c r="AH144" s="52">
        <f>VLOOKUP($B144,Data!$A$8:$GA$500,160,FALSE)</f>
        <v>3.2538759689922481E-2</v>
      </c>
    </row>
    <row r="145" spans="1:34" x14ac:dyDescent="0.25">
      <c r="A145" s="1"/>
      <c r="B145" s="17" t="s">
        <v>225</v>
      </c>
      <c r="C145" s="42" t="s">
        <v>517</v>
      </c>
      <c r="D145" t="s">
        <v>0</v>
      </c>
      <c r="E145" s="45" t="s">
        <v>225</v>
      </c>
      <c r="F145" s="45" t="s">
        <v>26</v>
      </c>
      <c r="G145" s="45" t="str">
        <f>""</f>
        <v/>
      </c>
      <c r="H145" s="23">
        <f>VLOOKUP($B145,Data!$A$8:$GA$500,134,FALSE)</f>
        <v>1.3634945397815913E-2</v>
      </c>
      <c r="I145" s="23">
        <f>VLOOKUP($B145,Data!$A$8:$GA$500,135,FALSE)</f>
        <v>1.3412322274881516E-2</v>
      </c>
      <c r="J145" s="23">
        <f>VLOOKUP($B145,Data!$A$8:$GA$500,136,FALSE)</f>
        <v>1.2972972972972972E-2</v>
      </c>
      <c r="K145" s="23">
        <f>VLOOKUP($B145,Data!$A$8:$GA$500,137,FALSE)</f>
        <v>1.2270531400966183E-2</v>
      </c>
      <c r="L145" s="23">
        <f>VLOOKUP($B145,Data!$A$8:$GA$500,138,FALSE)</f>
        <v>1.2934609250398724E-2</v>
      </c>
      <c r="M145" s="23">
        <f>VLOOKUP($B145,Data!$A$8:$GA$500,139,FALSE)</f>
        <v>1.0294117647058823E-2</v>
      </c>
      <c r="N145" s="23">
        <f>VLOOKUP($B145,Data!$A$8:$GA$500,140,FALSE)</f>
        <v>9.4680851063829782E-3</v>
      </c>
      <c r="O145" s="23">
        <f>VLOOKUP($B145,Data!$A$8:$GA$500,141,FALSE)</f>
        <v>1.004594180704441E-2</v>
      </c>
      <c r="P145" s="23">
        <f>VLOOKUP($B145,Data!$A$8:$GA$500,142,FALSE)</f>
        <v>1.0325077399380805E-2</v>
      </c>
      <c r="Q145" s="23">
        <f>VLOOKUP($B145,Data!$A$8:$GA$500,143,FALSE)</f>
        <v>1.0502354788069074E-2</v>
      </c>
      <c r="R145" s="23">
        <f>VLOOKUP($B145,Data!$A$8:$GA$500,144,FALSE)</f>
        <v>1.3212598425196851E-2</v>
      </c>
      <c r="S145" s="23">
        <f>VLOOKUP($B145,Data!$A$8:$GA$500,145,FALSE)</f>
        <v>1.8632872503840246E-2</v>
      </c>
      <c r="T145" s="23">
        <f>VLOOKUP($B145,Data!$A$8:$GA$500,146,FALSE)</f>
        <v>2.7003058103975536E-2</v>
      </c>
      <c r="U145" s="23">
        <f>VLOOKUP($B145,Data!$A$8:$GA$500,147,FALSE)</f>
        <v>2.7629179331306992E-2</v>
      </c>
      <c r="V145" s="23">
        <f>VLOOKUP($B145,Data!$A$8:$GA$500,148,FALSE)</f>
        <v>2.8159509202453987E-2</v>
      </c>
      <c r="W145" s="23">
        <f>VLOOKUP($B145,Data!$A$8:$GA$500,149,FALSE)</f>
        <v>2.7835365853658537E-2</v>
      </c>
      <c r="X145" s="23">
        <f>VLOOKUP($B145,Data!$A$8:$GA$500,150,FALSE)</f>
        <v>2.7278287461773701E-2</v>
      </c>
      <c r="Y145" s="23">
        <f>VLOOKUP($B145,Data!$A$8:$GA$500,151,FALSE)</f>
        <v>2.2169954476479514E-2</v>
      </c>
      <c r="Z145" s="23">
        <f>VLOOKUP($B145,Data!$A$8:$GA$500,152,FALSE)</f>
        <v>2.1283185840707965E-2</v>
      </c>
      <c r="AA145" s="23">
        <f>VLOOKUP($B145,Data!$A$8:$GA$500,153,FALSE)</f>
        <v>2.118181818181818E-2</v>
      </c>
      <c r="AB145" s="23">
        <f>VLOOKUP($B145,Data!$A$8:$GA$500,154,FALSE)</f>
        <v>2.2499999999999999E-2</v>
      </c>
      <c r="AC145" s="23">
        <f>VLOOKUP($B145,Data!$A$8:$GA$500,155,FALSE)</f>
        <v>2.24E-2</v>
      </c>
      <c r="AD145" s="23">
        <f>VLOOKUP($B145,Data!$A$8:$GA$500,156,FALSE)</f>
        <v>2.2748447204968943E-2</v>
      </c>
      <c r="AE145" s="52">
        <f>VLOOKUP($B145,Data!$A$8:$GA$500,157,FALSE)</f>
        <v>2.0606060606060607E-2</v>
      </c>
      <c r="AF145" s="52">
        <f>VLOOKUP($B145,Data!$A$8:$GA$500,158,FALSE)</f>
        <v>2.2608024691358024E-2</v>
      </c>
      <c r="AG145" s="52">
        <f>VLOOKUP($B145,Data!$A$8:$GA$500,159,FALSE)</f>
        <v>2.0171339563862929E-2</v>
      </c>
      <c r="AH145" s="52">
        <f>VLOOKUP($B145,Data!$A$8:$GA$500,160,FALSE)</f>
        <v>2.0482115085536549E-2</v>
      </c>
    </row>
    <row r="146" spans="1:34" x14ac:dyDescent="0.25">
      <c r="A146" s="1"/>
      <c r="B146" s="17" t="s">
        <v>226</v>
      </c>
      <c r="C146" s="42" t="s">
        <v>518</v>
      </c>
      <c r="D146" t="s">
        <v>505</v>
      </c>
      <c r="E146" s="45" t="s">
        <v>226</v>
      </c>
      <c r="F146" s="45" t="s">
        <v>42</v>
      </c>
      <c r="G146" s="45" t="str">
        <f>""</f>
        <v/>
      </c>
      <c r="H146" s="23">
        <f>VLOOKUP($B146,Data!$A$8:$GA$500,134,FALSE)</f>
        <v>2.9731270358306187E-2</v>
      </c>
      <c r="I146" s="23">
        <f>VLOOKUP($B146,Data!$A$8:$GA$500,135,FALSE)</f>
        <v>2.9166666666666667E-2</v>
      </c>
      <c r="J146" s="23">
        <f>VLOOKUP($B146,Data!$A$8:$GA$500,136,FALSE)</f>
        <v>2.855392156862745E-2</v>
      </c>
      <c r="K146" s="23">
        <f>VLOOKUP($B146,Data!$A$8:$GA$500,137,FALSE)</f>
        <v>2.6339712918660288E-2</v>
      </c>
      <c r="L146" s="23">
        <f>VLOOKUP($B146,Data!$A$8:$GA$500,138,FALSE)</f>
        <v>2.6916932907348243E-2</v>
      </c>
      <c r="M146" s="23">
        <f>VLOOKUP($B146,Data!$A$8:$GA$500,139,FALSE)</f>
        <v>2.3681274900398407E-2</v>
      </c>
      <c r="N146" s="23">
        <f>VLOOKUP($B146,Data!$A$8:$GA$500,140,FALSE)</f>
        <v>2.3319772172497966E-2</v>
      </c>
      <c r="O146" s="23">
        <f>VLOOKUP($B146,Data!$A$8:$GA$500,141,FALSE)</f>
        <v>2.2963590177815411E-2</v>
      </c>
      <c r="P146" s="23">
        <f>VLOOKUP($B146,Data!$A$8:$GA$500,142,FALSE)</f>
        <v>2.2765780730897009E-2</v>
      </c>
      <c r="Q146" s="23">
        <f>VLOOKUP($B146,Data!$A$8:$GA$500,143,FALSE)</f>
        <v>2.1964882943143811E-2</v>
      </c>
      <c r="R146" s="23">
        <f>VLOOKUP($B146,Data!$A$8:$GA$500,144,FALSE)</f>
        <v>2.4809716599190283E-2</v>
      </c>
      <c r="S146" s="23">
        <f>VLOOKUP($B146,Data!$A$8:$GA$500,145,FALSE)</f>
        <v>2.894001643385374E-2</v>
      </c>
      <c r="T146" s="23">
        <f>VLOOKUP($B146,Data!$A$8:$GA$500,146,FALSE)</f>
        <v>3.9600000000000003E-2</v>
      </c>
      <c r="U146" s="23">
        <f>VLOOKUP($B146,Data!$A$8:$GA$500,147,FALSE)</f>
        <v>4.2155737704918032E-2</v>
      </c>
      <c r="V146" s="23">
        <f>VLOOKUP($B146,Data!$A$8:$GA$500,148,FALSE)</f>
        <v>4.4530874097834801E-2</v>
      </c>
      <c r="W146" s="23">
        <f>VLOOKUP($B146,Data!$A$8:$GA$500,149,FALSE)</f>
        <v>4.3763693270735524E-2</v>
      </c>
      <c r="X146" s="23">
        <f>VLOOKUP($B146,Data!$A$8:$GA$500,150,FALSE)</f>
        <v>4.3924349881796693E-2</v>
      </c>
      <c r="Y146" s="23">
        <f>VLOOKUP($B146,Data!$A$8:$GA$500,151,FALSE)</f>
        <v>3.8513719512195121E-2</v>
      </c>
      <c r="Z146" s="23">
        <f>VLOOKUP($B146,Data!$A$8:$GA$500,152,FALSE)</f>
        <v>3.8392036753445637E-2</v>
      </c>
      <c r="AA146" s="23">
        <f>VLOOKUP($B146,Data!$A$8:$GA$500,153,FALSE)</f>
        <v>3.7892690513219286E-2</v>
      </c>
      <c r="AB146" s="23">
        <f>VLOOKUP($B146,Data!$A$8:$GA$500,154,FALSE)</f>
        <v>3.9141762452107279E-2</v>
      </c>
      <c r="AC146" s="23">
        <f>VLOOKUP($B146,Data!$A$8:$GA$500,155,FALSE)</f>
        <v>3.9718749999999997E-2</v>
      </c>
      <c r="AD146" s="23">
        <f>VLOOKUP($B146,Data!$A$8:$GA$500,156,FALSE)</f>
        <v>4.2321839080459771E-2</v>
      </c>
      <c r="AE146" s="52">
        <f>VLOOKUP($B146,Data!$A$8:$GA$500,157,FALSE)</f>
        <v>4.0871559633027521E-2</v>
      </c>
      <c r="AF146" s="52">
        <f>VLOOKUP($B146,Data!$A$8:$GA$500,158,FALSE)</f>
        <v>4.0421686746987949E-2</v>
      </c>
      <c r="AG146" s="52">
        <f>VLOOKUP($B146,Data!$A$8:$GA$500,159,FALSE)</f>
        <v>3.6032934131736527E-2</v>
      </c>
      <c r="AH146" s="52">
        <f>VLOOKUP($B146,Data!$A$8:$GA$500,160,FALSE)</f>
        <v>3.7430981595092026E-2</v>
      </c>
    </row>
    <row r="147" spans="1:34" x14ac:dyDescent="0.25">
      <c r="A147" s="1"/>
      <c r="B147" s="17" t="s">
        <v>227</v>
      </c>
      <c r="C147" s="42" t="s">
        <v>516</v>
      </c>
      <c r="D147" t="s">
        <v>0</v>
      </c>
      <c r="E147" s="45" t="s">
        <v>227</v>
      </c>
      <c r="F147" s="45" t="s">
        <v>32</v>
      </c>
      <c r="G147" s="45" t="str">
        <f>""</f>
        <v/>
      </c>
      <c r="H147" s="23">
        <f>VLOOKUP($B147,Data!$A$8:$GA$500,134,FALSE)</f>
        <v>1.3649553571428571E-2</v>
      </c>
      <c r="I147" s="23">
        <f>VLOOKUP($B147,Data!$A$8:$GA$500,135,FALSE)</f>
        <v>1.3367231638418079E-2</v>
      </c>
      <c r="J147" s="23">
        <f>VLOOKUP($B147,Data!$A$8:$GA$500,136,FALSE)</f>
        <v>1.4921348314606741E-2</v>
      </c>
      <c r="K147" s="23">
        <f>VLOOKUP($B147,Data!$A$8:$GA$500,137,FALSE)</f>
        <v>1.5033860045146726E-2</v>
      </c>
      <c r="L147" s="23">
        <f>VLOOKUP($B147,Data!$A$8:$GA$500,138,FALSE)</f>
        <v>1.471783295711061E-2</v>
      </c>
      <c r="M147" s="23">
        <f>VLOOKUP($B147,Data!$A$8:$GA$500,139,FALSE)</f>
        <v>1.2900677200902934E-2</v>
      </c>
      <c r="N147" s="23">
        <f>VLOOKUP($B147,Data!$A$8:$GA$500,140,FALSE)</f>
        <v>1.2482678983833718E-2</v>
      </c>
      <c r="O147" s="23">
        <f>VLOOKUP($B147,Data!$A$8:$GA$500,141,FALSE)</f>
        <v>1.1708428246013668E-2</v>
      </c>
      <c r="P147" s="23">
        <f>VLOOKUP($B147,Data!$A$8:$GA$500,142,FALSE)</f>
        <v>1.3397508493771235E-2</v>
      </c>
      <c r="Q147" s="23">
        <f>VLOOKUP($B147,Data!$A$8:$GA$500,143,FALSE)</f>
        <v>1.388826815642458E-2</v>
      </c>
      <c r="R147" s="23">
        <f>VLOOKUP($B147,Data!$A$8:$GA$500,144,FALSE)</f>
        <v>1.5398428731762065E-2</v>
      </c>
      <c r="S147" s="23">
        <f>VLOOKUP($B147,Data!$A$8:$GA$500,145,FALSE)</f>
        <v>2.188422247446084E-2</v>
      </c>
      <c r="T147" s="23">
        <f>VLOOKUP($B147,Data!$A$8:$GA$500,146,FALSE)</f>
        <v>3.2386363636363637E-2</v>
      </c>
      <c r="U147" s="23">
        <f>VLOOKUP($B147,Data!$A$8:$GA$500,147,FALSE)</f>
        <v>3.2610669693530082E-2</v>
      </c>
      <c r="V147" s="23">
        <f>VLOOKUP($B147,Data!$A$8:$GA$500,148,FALSE)</f>
        <v>3.1218961625282166E-2</v>
      </c>
      <c r="W147" s="23">
        <f>VLOOKUP($B147,Data!$A$8:$GA$500,149,FALSE)</f>
        <v>2.9613196814562003E-2</v>
      </c>
      <c r="X147" s="23">
        <f>VLOOKUP($B147,Data!$A$8:$GA$500,150,FALSE)</f>
        <v>3.1362048894062862E-2</v>
      </c>
      <c r="Y147" s="23">
        <f>VLOOKUP($B147,Data!$A$8:$GA$500,151,FALSE)</f>
        <v>2.7464788732394368E-2</v>
      </c>
      <c r="Z147" s="23">
        <f>VLOOKUP($B147,Data!$A$8:$GA$500,152,FALSE)</f>
        <v>2.6279342723004695E-2</v>
      </c>
      <c r="AA147" s="23">
        <f>VLOOKUP($B147,Data!$A$8:$GA$500,153,FALSE)</f>
        <v>2.4734356552538372E-2</v>
      </c>
      <c r="AB147" s="23">
        <f>VLOOKUP($B147,Data!$A$8:$GA$500,154,FALSE)</f>
        <v>2.7064965197215778E-2</v>
      </c>
      <c r="AC147" s="23">
        <f>VLOOKUP($B147,Data!$A$8:$GA$500,155,FALSE)</f>
        <v>2.6380510440835267E-2</v>
      </c>
      <c r="AD147" s="23">
        <f>VLOOKUP($B147,Data!$A$8:$GA$500,156,FALSE)</f>
        <v>2.9976553341148886E-2</v>
      </c>
      <c r="AE147" s="52">
        <f>VLOOKUP($B147,Data!$A$8:$GA$500,157,FALSE)</f>
        <v>2.7900943396226414E-2</v>
      </c>
      <c r="AF147" s="52">
        <f>VLOOKUP($B147,Data!$A$8:$GA$500,158,FALSE)</f>
        <v>3.1158748551564312E-2</v>
      </c>
      <c r="AG147" s="52">
        <f>VLOOKUP($B147,Data!$A$8:$GA$500,159,FALSE)</f>
        <v>2.7807424593967518E-2</v>
      </c>
      <c r="AH147" s="52">
        <f>VLOOKUP($B147,Data!$A$8:$GA$500,160,FALSE)</f>
        <v>2.8488636363636365E-2</v>
      </c>
    </row>
    <row r="148" spans="1:34" x14ac:dyDescent="0.25">
      <c r="A148" s="1"/>
      <c r="B148" s="17" t="s">
        <v>228</v>
      </c>
      <c r="C148" s="42" t="s">
        <v>517</v>
      </c>
      <c r="D148" t="s">
        <v>0</v>
      </c>
      <c r="E148" s="45" t="s">
        <v>228</v>
      </c>
      <c r="F148" s="45" t="s">
        <v>14</v>
      </c>
      <c r="G148" s="45" t="str">
        <f>""</f>
        <v/>
      </c>
      <c r="H148" s="23">
        <f>VLOOKUP($B148,Data!$A$8:$GA$500,134,FALSE)</f>
        <v>3.4602272727272725E-2</v>
      </c>
      <c r="I148" s="23">
        <f>VLOOKUP($B148,Data!$A$8:$GA$500,135,FALSE)</f>
        <v>3.2598870056497177E-2</v>
      </c>
      <c r="J148" s="23">
        <f>VLOOKUP($B148,Data!$A$8:$GA$500,136,FALSE)</f>
        <v>2.6508379888268156E-2</v>
      </c>
      <c r="K148" s="23">
        <f>VLOOKUP($B148,Data!$A$8:$GA$500,137,FALSE)</f>
        <v>2.8357771260997068E-2</v>
      </c>
      <c r="L148" s="23">
        <f>VLOOKUP($B148,Data!$A$8:$GA$500,138,FALSE)</f>
        <v>3.2390670553935859E-2</v>
      </c>
      <c r="M148" s="23">
        <f>VLOOKUP($B148,Data!$A$8:$GA$500,139,FALSE)</f>
        <v>2.6323119777158774E-2</v>
      </c>
      <c r="N148" s="23">
        <f>VLOOKUP($B148,Data!$A$8:$GA$500,140,FALSE)</f>
        <v>2.6560693641618498E-2</v>
      </c>
      <c r="O148" s="23">
        <f>VLOOKUP($B148,Data!$A$8:$GA$500,141,FALSE)</f>
        <v>2.6647887323943662E-2</v>
      </c>
      <c r="P148" s="23">
        <f>VLOOKUP($B148,Data!$A$8:$GA$500,142,FALSE)</f>
        <v>3.1564245810055867E-2</v>
      </c>
      <c r="Q148" s="23">
        <f>VLOOKUP($B148,Data!$A$8:$GA$500,143,FALSE)</f>
        <v>3.0280112044817929E-2</v>
      </c>
      <c r="R148" s="23">
        <f>VLOOKUP($B148,Data!$A$8:$GA$500,144,FALSE)</f>
        <v>3.2010723860589813E-2</v>
      </c>
      <c r="S148" s="23">
        <f>VLOOKUP($B148,Data!$A$8:$GA$500,145,FALSE)</f>
        <v>4.2688172043010751E-2</v>
      </c>
      <c r="T148" s="23">
        <f>VLOOKUP($B148,Data!$A$8:$GA$500,146,FALSE)</f>
        <v>5.8055555555555555E-2</v>
      </c>
      <c r="U148" s="23">
        <f>VLOOKUP($B148,Data!$A$8:$GA$500,147,FALSE)</f>
        <v>5.6331521739130433E-2</v>
      </c>
      <c r="V148" s="23">
        <f>VLOOKUP($B148,Data!$A$8:$GA$500,148,FALSE)</f>
        <v>5.4584450402144775E-2</v>
      </c>
      <c r="W148" s="23">
        <f>VLOOKUP($B148,Data!$A$8:$GA$500,149,FALSE)</f>
        <v>5.4640000000000001E-2</v>
      </c>
      <c r="X148" s="23">
        <f>VLOOKUP($B148,Data!$A$8:$GA$500,150,FALSE)</f>
        <v>5.4214659685863871E-2</v>
      </c>
      <c r="Y148" s="23">
        <f>VLOOKUP($B148,Data!$A$8:$GA$500,151,FALSE)</f>
        <v>4.7972972972972976E-2</v>
      </c>
      <c r="Z148" s="23">
        <f>VLOOKUP($B148,Data!$A$8:$GA$500,152,FALSE)</f>
        <v>4.7650273224043714E-2</v>
      </c>
      <c r="AA148" s="23">
        <f>VLOOKUP($B148,Data!$A$8:$GA$500,153,FALSE)</f>
        <v>4.3280839895013121E-2</v>
      </c>
      <c r="AB148" s="23">
        <f>VLOOKUP($B148,Data!$A$8:$GA$500,154,FALSE)</f>
        <v>5.2295081967213115E-2</v>
      </c>
      <c r="AC148" s="23">
        <f>VLOOKUP($B148,Data!$A$8:$GA$500,155,FALSE)</f>
        <v>5.045714285714286E-2</v>
      </c>
      <c r="AD148" s="23">
        <f>VLOOKUP($B148,Data!$A$8:$GA$500,156,FALSE)</f>
        <v>5.5426136363636365E-2</v>
      </c>
      <c r="AE148" s="52">
        <f>VLOOKUP($B148,Data!$A$8:$GA$500,157,FALSE)</f>
        <v>5.2686980609418281E-2</v>
      </c>
      <c r="AF148" s="52">
        <f>VLOOKUP($B148,Data!$A$8:$GA$500,158,FALSE)</f>
        <v>5.8194070080862532E-2</v>
      </c>
      <c r="AG148" s="52">
        <f>VLOOKUP($B148,Data!$A$8:$GA$500,159,FALSE)</f>
        <v>4.8811881188118814E-2</v>
      </c>
      <c r="AH148" s="52">
        <f>VLOOKUP($B148,Data!$A$8:$GA$500,160,FALSE)</f>
        <v>4.7696078431372552E-2</v>
      </c>
    </row>
    <row r="149" spans="1:34" x14ac:dyDescent="0.25">
      <c r="A149" s="1"/>
      <c r="B149" s="17" t="s">
        <v>230</v>
      </c>
      <c r="C149" s="42" t="s">
        <v>516</v>
      </c>
      <c r="D149" t="s">
        <v>0</v>
      </c>
      <c r="E149" s="45" t="s">
        <v>230</v>
      </c>
      <c r="F149" s="45" t="s">
        <v>40</v>
      </c>
      <c r="G149" s="45" t="str">
        <f>""</f>
        <v/>
      </c>
      <c r="H149" s="23">
        <f>VLOOKUP($B149,Data!$A$8:$GA$500,134,FALSE)</f>
        <v>4.2504145936981756E-2</v>
      </c>
      <c r="I149" s="23">
        <f>VLOOKUP($B149,Data!$A$8:$GA$500,135,FALSE)</f>
        <v>3.9411764705882354E-2</v>
      </c>
      <c r="J149" s="23">
        <f>VLOOKUP($B149,Data!$A$8:$GA$500,136,FALSE)</f>
        <v>3.8700305810397552E-2</v>
      </c>
      <c r="K149" s="23">
        <f>VLOOKUP($B149,Data!$A$8:$GA$500,137,FALSE)</f>
        <v>3.5584218512898329E-2</v>
      </c>
      <c r="L149" s="23">
        <f>VLOOKUP($B149,Data!$A$8:$GA$500,138,FALSE)</f>
        <v>3.8018018018018018E-2</v>
      </c>
      <c r="M149" s="23">
        <f>VLOOKUP($B149,Data!$A$8:$GA$500,139,FALSE)</f>
        <v>3.5633587786259545E-2</v>
      </c>
      <c r="N149" s="23">
        <f>VLOOKUP($B149,Data!$A$8:$GA$500,140,FALSE)</f>
        <v>3.4839203675344564E-2</v>
      </c>
      <c r="O149" s="23">
        <f>VLOOKUP($B149,Data!$A$8:$GA$500,141,FALSE)</f>
        <v>3.1540832049306626E-2</v>
      </c>
      <c r="P149" s="23">
        <f>VLOOKUP($B149,Data!$A$8:$GA$500,142,FALSE)</f>
        <v>3.4146341463414637E-2</v>
      </c>
      <c r="Q149" s="23">
        <f>VLOOKUP($B149,Data!$A$8:$GA$500,143,FALSE)</f>
        <v>3.4727272727272725E-2</v>
      </c>
      <c r="R149" s="23">
        <f>VLOOKUP($B149,Data!$A$8:$GA$500,144,FALSE)</f>
        <v>3.8065967016491752E-2</v>
      </c>
      <c r="S149" s="23">
        <f>VLOOKUP($B149,Data!$A$8:$GA$500,145,FALSE)</f>
        <v>4.4131097560975607E-2</v>
      </c>
      <c r="T149" s="23">
        <f>VLOOKUP($B149,Data!$A$8:$GA$500,146,FALSE)</f>
        <v>5.9819819819819819E-2</v>
      </c>
      <c r="U149" s="23">
        <f>VLOOKUP($B149,Data!$A$8:$GA$500,147,FALSE)</f>
        <v>5.6366322008862629E-2</v>
      </c>
      <c r="V149" s="23">
        <f>VLOOKUP($B149,Data!$A$8:$GA$500,148,FALSE)</f>
        <v>5.7704918032786885E-2</v>
      </c>
      <c r="W149" s="23">
        <f>VLOOKUP($B149,Data!$A$8:$GA$500,149,FALSE)</f>
        <v>5.7194570135746609E-2</v>
      </c>
      <c r="X149" s="23">
        <f>VLOOKUP($B149,Data!$A$8:$GA$500,150,FALSE)</f>
        <v>5.7413010590015127E-2</v>
      </c>
      <c r="Y149" s="23">
        <f>VLOOKUP($B149,Data!$A$8:$GA$500,151,FALSE)</f>
        <v>5.3137254901960786E-2</v>
      </c>
      <c r="Z149" s="23">
        <f>VLOOKUP($B149,Data!$A$8:$GA$500,152,FALSE)</f>
        <v>5.3999999999999999E-2</v>
      </c>
      <c r="AA149" s="23">
        <f>VLOOKUP($B149,Data!$A$8:$GA$500,153,FALSE)</f>
        <v>5.3796296296296293E-2</v>
      </c>
      <c r="AB149" s="23">
        <f>VLOOKUP($B149,Data!$A$8:$GA$500,154,FALSE)</f>
        <v>6.0184899845916795E-2</v>
      </c>
      <c r="AC149" s="23">
        <f>VLOOKUP($B149,Data!$A$8:$GA$500,155,FALSE)</f>
        <v>6.1552795031055901E-2</v>
      </c>
      <c r="AD149" s="23">
        <f>VLOOKUP($B149,Data!$A$8:$GA$500,156,FALSE)</f>
        <v>6.6414790996784559E-2</v>
      </c>
      <c r="AE149" s="52">
        <f>VLOOKUP($B149,Data!$A$8:$GA$500,157,FALSE)</f>
        <v>6.2884902840059792E-2</v>
      </c>
      <c r="AF149" s="52">
        <f>VLOOKUP($B149,Data!$A$8:$GA$500,158,FALSE)</f>
        <v>6.6790490341753342E-2</v>
      </c>
      <c r="AG149" s="52">
        <f>VLOOKUP($B149,Data!$A$8:$GA$500,159,FALSE)</f>
        <v>6.3416789396170833E-2</v>
      </c>
      <c r="AH149" s="52">
        <f>VLOOKUP($B149,Data!$A$8:$GA$500,160,FALSE)</f>
        <v>5.9040114613180518E-2</v>
      </c>
    </row>
    <row r="150" spans="1:34" x14ac:dyDescent="0.25">
      <c r="A150" s="1"/>
      <c r="B150" s="17" t="s">
        <v>231</v>
      </c>
      <c r="C150" s="42" t="s">
        <v>516</v>
      </c>
      <c r="D150" t="s">
        <v>505</v>
      </c>
      <c r="E150" s="45" t="s">
        <v>231</v>
      </c>
      <c r="F150" s="45" t="s">
        <v>44</v>
      </c>
      <c r="G150" s="45" t="str">
        <f>""</f>
        <v/>
      </c>
      <c r="H150" s="23">
        <f>VLOOKUP($B150,Data!$A$8:$GA$500,134,FALSE)</f>
        <v>3.7348242811501599E-2</v>
      </c>
      <c r="I150" s="23">
        <f>VLOOKUP($B150,Data!$A$8:$GA$500,135,FALSE)</f>
        <v>2.8978930307941655E-2</v>
      </c>
      <c r="J150" s="23">
        <f>VLOOKUP($B150,Data!$A$8:$GA$500,136,FALSE)</f>
        <v>3.0953947368421053E-2</v>
      </c>
      <c r="K150" s="23">
        <f>VLOOKUP($B150,Data!$A$8:$GA$500,137,FALSE)</f>
        <v>3.8145695364238411E-2</v>
      </c>
      <c r="L150" s="23">
        <f>VLOOKUP($B150,Data!$A$8:$GA$500,138,FALSE)</f>
        <v>3.6893687707641197E-2</v>
      </c>
      <c r="M150" s="23">
        <f>VLOOKUP($B150,Data!$A$8:$GA$500,139,FALSE)</f>
        <v>2.5542763157894739E-2</v>
      </c>
      <c r="N150" s="23">
        <f>VLOOKUP($B150,Data!$A$8:$GA$500,140,FALSE)</f>
        <v>2.432520325203252E-2</v>
      </c>
      <c r="O150" s="23">
        <f>VLOOKUP($B150,Data!$A$8:$GA$500,141,FALSE)</f>
        <v>3.0897226753670473E-2</v>
      </c>
      <c r="P150" s="23">
        <f>VLOOKUP($B150,Data!$A$8:$GA$500,142,FALSE)</f>
        <v>2.9901639344262296E-2</v>
      </c>
      <c r="Q150" s="23">
        <f>VLOOKUP($B150,Data!$A$8:$GA$500,143,FALSE)</f>
        <v>2.2422258592471357E-2</v>
      </c>
      <c r="R150" s="23">
        <f>VLOOKUP($B150,Data!$A$8:$GA$500,144,FALSE)</f>
        <v>2.7029702970297029E-2</v>
      </c>
      <c r="S150" s="23">
        <f>VLOOKUP($B150,Data!$A$8:$GA$500,145,FALSE)</f>
        <v>4.0933977455716586E-2</v>
      </c>
      <c r="T150" s="23">
        <f>VLOOKUP($B150,Data!$A$8:$GA$500,146,FALSE)</f>
        <v>5.6965742251223493E-2</v>
      </c>
      <c r="U150" s="23">
        <f>VLOOKUP($B150,Data!$A$8:$GA$500,147,FALSE)</f>
        <v>4.7931034482758622E-2</v>
      </c>
      <c r="V150" s="23">
        <f>VLOOKUP($B150,Data!$A$8:$GA$500,148,FALSE)</f>
        <v>5.3724832214765102E-2</v>
      </c>
      <c r="W150" s="23">
        <f>VLOOKUP($B150,Data!$A$8:$GA$500,149,FALSE)</f>
        <v>6.0836177474402731E-2</v>
      </c>
      <c r="X150" s="23">
        <f>VLOOKUP($B150,Data!$A$8:$GA$500,150,FALSE)</f>
        <v>6.218213058419244E-2</v>
      </c>
      <c r="Y150" s="23">
        <f>VLOOKUP($B150,Data!$A$8:$GA$500,151,FALSE)</f>
        <v>4.8818342151675485E-2</v>
      </c>
      <c r="Z150" s="23">
        <f>VLOOKUP($B150,Data!$A$8:$GA$500,152,FALSE)</f>
        <v>4.7384341637010677E-2</v>
      </c>
      <c r="AA150" s="23">
        <f>VLOOKUP($B150,Data!$A$8:$GA$500,153,FALSE)</f>
        <v>5.9256637168141592E-2</v>
      </c>
      <c r="AB150" s="23">
        <f>VLOOKUP($B150,Data!$A$8:$GA$500,154,FALSE)</f>
        <v>6.2513181019332162E-2</v>
      </c>
      <c r="AC150" s="23">
        <f>VLOOKUP($B150,Data!$A$8:$GA$500,155,FALSE)</f>
        <v>4.6778169014084506E-2</v>
      </c>
      <c r="AD150" s="23">
        <f>VLOOKUP($B150,Data!$A$8:$GA$500,156,FALSE)</f>
        <v>5.1780104712041884E-2</v>
      </c>
      <c r="AE150" s="52">
        <f>VLOOKUP($B150,Data!$A$8:$GA$500,157,FALSE)</f>
        <v>6.3750000000000001E-2</v>
      </c>
      <c r="AF150" s="52">
        <f>VLOOKUP($B150,Data!$A$8:$GA$500,158,FALSE)</f>
        <v>6.6201022146507665E-2</v>
      </c>
      <c r="AG150" s="52">
        <f>VLOOKUP($B150,Data!$A$8:$GA$500,159,FALSE)</f>
        <v>5.01006711409396E-2</v>
      </c>
      <c r="AH150" s="52">
        <f>VLOOKUP($B150,Data!$A$8:$GA$500,160,FALSE)</f>
        <v>4.9405940594059408E-2</v>
      </c>
    </row>
    <row r="151" spans="1:34" x14ac:dyDescent="0.25">
      <c r="A151" s="1"/>
      <c r="B151" s="17" t="s">
        <v>232</v>
      </c>
      <c r="C151" s="42"/>
      <c r="D151" t="s">
        <v>505</v>
      </c>
      <c r="E151" s="45" t="s">
        <v>232</v>
      </c>
      <c r="F151" s="45" t="s">
        <v>508</v>
      </c>
      <c r="G151" s="45" t="str">
        <f>""</f>
        <v/>
      </c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52"/>
      <c r="AF151" s="52"/>
      <c r="AG151" s="52"/>
      <c r="AH151" s="52"/>
    </row>
    <row r="152" spans="1:34" x14ac:dyDescent="0.25">
      <c r="A152" s="1"/>
      <c r="B152" s="17" t="s">
        <v>233</v>
      </c>
      <c r="C152" s="42" t="s">
        <v>518</v>
      </c>
      <c r="D152" t="s">
        <v>505</v>
      </c>
      <c r="E152" s="45" t="s">
        <v>233</v>
      </c>
      <c r="F152" s="45" t="s">
        <v>42</v>
      </c>
      <c r="G152" s="45" t="str">
        <f>""</f>
        <v/>
      </c>
      <c r="H152" s="23">
        <f>VLOOKUP($B152,Data!$A$8:$GA$500,134,FALSE)</f>
        <v>6.9601769911504421E-2</v>
      </c>
      <c r="I152" s="23">
        <f>VLOOKUP($B152,Data!$A$8:$GA$500,135,FALSE)</f>
        <v>6.8892543859649116E-2</v>
      </c>
      <c r="J152" s="23">
        <f>VLOOKUP($B152,Data!$A$8:$GA$500,136,FALSE)</f>
        <v>6.4786324786324789E-2</v>
      </c>
      <c r="K152" s="23">
        <f>VLOOKUP($B152,Data!$A$8:$GA$500,137,FALSE)</f>
        <v>5.6812627291242361E-2</v>
      </c>
      <c r="L152" s="23">
        <f>VLOOKUP($B152,Data!$A$8:$GA$500,138,FALSE)</f>
        <v>5.6769690927218348E-2</v>
      </c>
      <c r="M152" s="23">
        <f>VLOOKUP($B152,Data!$A$8:$GA$500,139,FALSE)</f>
        <v>5.127470355731225E-2</v>
      </c>
      <c r="N152" s="23">
        <f>VLOOKUP($B152,Data!$A$8:$GA$500,140,FALSE)</f>
        <v>5.1495422177009156E-2</v>
      </c>
      <c r="O152" s="23">
        <f>VLOOKUP($B152,Data!$A$8:$GA$500,141,FALSE)</f>
        <v>4.7976539589442813E-2</v>
      </c>
      <c r="P152" s="23">
        <f>VLOOKUP($B152,Data!$A$8:$GA$500,142,FALSE)</f>
        <v>4.7858546168958745E-2</v>
      </c>
      <c r="Q152" s="23">
        <f>VLOOKUP($B152,Data!$A$8:$GA$500,143,FALSE)</f>
        <v>4.7554455445544555E-2</v>
      </c>
      <c r="R152" s="23">
        <f>VLOOKUP($B152,Data!$A$8:$GA$500,144,FALSE)</f>
        <v>4.7878495660559309E-2</v>
      </c>
      <c r="S152" s="23">
        <f>VLOOKUP($B152,Data!$A$8:$GA$500,145,FALSE)</f>
        <v>5.4500978473581214E-2</v>
      </c>
      <c r="T152" s="23">
        <f>VLOOKUP($B152,Data!$A$8:$GA$500,146,FALSE)</f>
        <v>6.4970930232558136E-2</v>
      </c>
      <c r="U152" s="23">
        <f>VLOOKUP($B152,Data!$A$8:$GA$500,147,FALSE)</f>
        <v>6.9631067961165055E-2</v>
      </c>
      <c r="V152" s="23">
        <f>VLOOKUP($B152,Data!$A$8:$GA$500,148,FALSE)</f>
        <v>7.6348588120740024E-2</v>
      </c>
      <c r="W152" s="23">
        <f>VLOOKUP($B152,Data!$A$8:$GA$500,149,FALSE)</f>
        <v>7.4587677725118484E-2</v>
      </c>
      <c r="X152" s="23">
        <f>VLOOKUP($B152,Data!$A$8:$GA$500,150,FALSE)</f>
        <v>7.2247403210576017E-2</v>
      </c>
      <c r="Y152" s="23">
        <f>VLOOKUP($B152,Data!$A$8:$GA$500,151,FALSE)</f>
        <v>6.8710601719197711E-2</v>
      </c>
      <c r="Z152" s="23">
        <f>VLOOKUP($B152,Data!$A$8:$GA$500,152,FALSE)</f>
        <v>6.9200385356454716E-2</v>
      </c>
      <c r="AA152" s="23">
        <f>VLOOKUP($B152,Data!$A$8:$GA$500,153,FALSE)</f>
        <v>6.6910331384015601E-2</v>
      </c>
      <c r="AB152" s="23">
        <f>VLOOKUP($B152,Data!$A$8:$GA$500,154,FALSE)</f>
        <v>6.7236714975845407E-2</v>
      </c>
      <c r="AC152" s="23">
        <f>VLOOKUP($B152,Data!$A$8:$GA$500,155,FALSE)</f>
        <v>6.8013245033112582E-2</v>
      </c>
      <c r="AD152" s="23">
        <f>VLOOKUP($B152,Data!$A$8:$GA$500,156,FALSE)</f>
        <v>6.7365542388331812E-2</v>
      </c>
      <c r="AE152" s="52">
        <f>VLOOKUP($B152,Data!$A$8:$GA$500,157,FALSE)</f>
        <v>6.4538943598925688E-2</v>
      </c>
      <c r="AF152" s="52">
        <f>VLOOKUP($B152,Data!$A$8:$GA$500,158,FALSE)</f>
        <v>6.4473214285714286E-2</v>
      </c>
      <c r="AG152" s="52">
        <f>VLOOKUP($B152,Data!$A$8:$GA$500,159,FALSE)</f>
        <v>5.9841688654353561E-2</v>
      </c>
      <c r="AH152" s="52">
        <f>VLOOKUP($B152,Data!$A$8:$GA$500,160,FALSE)</f>
        <v>6.1392857142857145E-2</v>
      </c>
    </row>
    <row r="153" spans="1:34" x14ac:dyDescent="0.25">
      <c r="A153" s="1"/>
      <c r="B153" s="17" t="s">
        <v>234</v>
      </c>
      <c r="C153" s="42" t="s">
        <v>518</v>
      </c>
      <c r="D153" t="s">
        <v>505</v>
      </c>
      <c r="E153" s="45" t="s">
        <v>234</v>
      </c>
      <c r="F153" s="45" t="s">
        <v>42</v>
      </c>
      <c r="G153" s="45" t="str">
        <f>""</f>
        <v/>
      </c>
      <c r="H153" s="23">
        <f>VLOOKUP($B153,Data!$A$8:$GA$500,134,FALSE)</f>
        <v>3.1736596736596734E-2</v>
      </c>
      <c r="I153" s="23">
        <f>VLOOKUP($B153,Data!$A$8:$GA$500,135,FALSE)</f>
        <v>3.2251184834123224E-2</v>
      </c>
      <c r="J153" s="23">
        <f>VLOOKUP($B153,Data!$A$8:$GA$500,136,FALSE)</f>
        <v>3.0849514563106795E-2</v>
      </c>
      <c r="K153" s="23">
        <f>VLOOKUP($B153,Data!$A$8:$GA$500,137,FALSE)</f>
        <v>3.2139240506329117E-2</v>
      </c>
      <c r="L153" s="23">
        <f>VLOOKUP($B153,Data!$A$8:$GA$500,138,FALSE)</f>
        <v>3.2079081632653064E-2</v>
      </c>
      <c r="M153" s="23">
        <f>VLOOKUP($B153,Data!$A$8:$GA$500,139,FALSE)</f>
        <v>2.8656716417910448E-2</v>
      </c>
      <c r="N153" s="23">
        <f>VLOOKUP($B153,Data!$A$8:$GA$500,140,FALSE)</f>
        <v>2.7188655980271269E-2</v>
      </c>
      <c r="O153" s="23">
        <f>VLOOKUP($B153,Data!$A$8:$GA$500,141,FALSE)</f>
        <v>2.5000000000000001E-2</v>
      </c>
      <c r="P153" s="23">
        <f>VLOOKUP($B153,Data!$A$8:$GA$500,142,FALSE)</f>
        <v>2.5762711864406779E-2</v>
      </c>
      <c r="Q153" s="23">
        <f>VLOOKUP($B153,Data!$A$8:$GA$500,143,FALSE)</f>
        <v>2.6317073170731706E-2</v>
      </c>
      <c r="R153" s="23">
        <f>VLOOKUP($B153,Data!$A$8:$GA$500,144,FALSE)</f>
        <v>2.7047387606318349E-2</v>
      </c>
      <c r="S153" s="23">
        <f>VLOOKUP($B153,Data!$A$8:$GA$500,145,FALSE)</f>
        <v>3.0240096038415366E-2</v>
      </c>
      <c r="T153" s="23">
        <f>VLOOKUP($B153,Data!$A$8:$GA$500,146,FALSE)</f>
        <v>3.705673758865248E-2</v>
      </c>
      <c r="U153" s="23">
        <f>VLOOKUP($B153,Data!$A$8:$GA$500,147,FALSE)</f>
        <v>4.0401948842874541E-2</v>
      </c>
      <c r="V153" s="23">
        <f>VLOOKUP($B153,Data!$A$8:$GA$500,148,FALSE)</f>
        <v>4.4234567901234569E-2</v>
      </c>
      <c r="W153" s="23">
        <f>VLOOKUP($B153,Data!$A$8:$GA$500,149,FALSE)</f>
        <v>4.4874999999999998E-2</v>
      </c>
      <c r="X153" s="23">
        <f>VLOOKUP($B153,Data!$A$8:$GA$500,150,FALSE)</f>
        <v>4.531887755102041E-2</v>
      </c>
      <c r="Y153" s="23">
        <f>VLOOKUP($B153,Data!$A$8:$GA$500,151,FALSE)</f>
        <v>4.2745849297573434E-2</v>
      </c>
      <c r="Z153" s="23">
        <f>VLOOKUP($B153,Data!$A$8:$GA$500,152,FALSE)</f>
        <v>4.5129870129870131E-2</v>
      </c>
      <c r="AA153" s="23">
        <f>VLOOKUP($B153,Data!$A$8:$GA$500,153,FALSE)</f>
        <v>4.4377406931964056E-2</v>
      </c>
      <c r="AB153" s="23">
        <f>VLOOKUP($B153,Data!$A$8:$GA$500,154,FALSE)</f>
        <v>4.485897435897436E-2</v>
      </c>
      <c r="AC153" s="23">
        <f>VLOOKUP($B153,Data!$A$8:$GA$500,155,FALSE)</f>
        <v>4.3911392405063289E-2</v>
      </c>
      <c r="AD153" s="23">
        <f>VLOOKUP($B153,Data!$A$8:$GA$500,156,FALSE)</f>
        <v>4.2616940581542348E-2</v>
      </c>
      <c r="AE153" s="52">
        <f>VLOOKUP($B153,Data!$A$8:$GA$500,157,FALSE)</f>
        <v>4.2576923076923075E-2</v>
      </c>
      <c r="AF153" s="52">
        <f>VLOOKUP($B153,Data!$A$8:$GA$500,158,FALSE)</f>
        <v>4.0953575909661227E-2</v>
      </c>
      <c r="AG153" s="52">
        <f>VLOOKUP($B153,Data!$A$8:$GA$500,159,FALSE)</f>
        <v>3.9425287356321836E-2</v>
      </c>
      <c r="AH153" s="52">
        <f>VLOOKUP($B153,Data!$A$8:$GA$500,160,FALSE)</f>
        <v>3.821608040201005E-2</v>
      </c>
    </row>
    <row r="154" spans="1:34" x14ac:dyDescent="0.25">
      <c r="A154" s="1"/>
      <c r="B154" s="17" t="s">
        <v>235</v>
      </c>
      <c r="C154" s="42" t="s">
        <v>517</v>
      </c>
      <c r="D154" t="s">
        <v>505</v>
      </c>
      <c r="E154" s="45" t="s">
        <v>235</v>
      </c>
      <c r="F154" s="45"/>
      <c r="G154" s="45"/>
      <c r="H154" s="23">
        <f>VLOOKUP($B154,Data!$A$8:$GA$500,134,FALSE)</f>
        <v>2.777811049558317E-2</v>
      </c>
      <c r="I154" s="23">
        <f>VLOOKUP($B154,Data!$A$8:$GA$500,135,FALSE)</f>
        <v>2.6672195416164054E-2</v>
      </c>
      <c r="J154" s="23">
        <f>VLOOKUP($B154,Data!$A$8:$GA$500,136,FALSE)</f>
        <v>2.5208458308338334E-2</v>
      </c>
      <c r="K154" s="23">
        <f>VLOOKUP($B154,Data!$A$8:$GA$500,137,FALSE)</f>
        <v>2.3954077829133742E-2</v>
      </c>
      <c r="L154" s="23">
        <f>VLOOKUP($B154,Data!$A$8:$GA$500,138,FALSE)</f>
        <v>2.4694633857100506E-2</v>
      </c>
      <c r="M154" s="23">
        <f>VLOOKUP($B154,Data!$A$8:$GA$500,139,FALSE)</f>
        <v>2.1642740861328991E-2</v>
      </c>
      <c r="N154" s="23">
        <f>VLOOKUP($B154,Data!$A$8:$GA$500,140,FALSE)</f>
        <v>2.0274538745387455E-2</v>
      </c>
      <c r="O154" s="23">
        <f>VLOOKUP($B154,Data!$A$8:$GA$500,141,FALSE)</f>
        <v>1.8939171319424037E-2</v>
      </c>
      <c r="P154" s="23">
        <f>VLOOKUP($B154,Data!$A$8:$GA$500,142,FALSE)</f>
        <v>1.9859216893972725E-2</v>
      </c>
      <c r="Q154" s="23">
        <f>VLOOKUP($B154,Data!$A$8:$GA$500,143,FALSE)</f>
        <v>1.9568978155695645E-2</v>
      </c>
      <c r="R154" s="23">
        <f>VLOOKUP($B154,Data!$A$8:$GA$500,144,FALSE)</f>
        <v>2.2344989714957391E-2</v>
      </c>
      <c r="S154" s="23">
        <f>VLOOKUP($B154,Data!$A$8:$GA$500,145,FALSE)</f>
        <v>2.9192884445751251E-2</v>
      </c>
      <c r="T154" s="23">
        <f>VLOOKUP($B154,Data!$A$8:$GA$500,146,FALSE)</f>
        <v>4.0180758017492713E-2</v>
      </c>
      <c r="U154" s="23">
        <f>VLOOKUP($B154,Data!$A$8:$GA$500,147,FALSE)</f>
        <v>3.9516550522648082E-2</v>
      </c>
      <c r="V154" s="23">
        <f>VLOOKUP($B154,Data!$A$8:$GA$500,148,FALSE)</f>
        <v>4.04578488372093E-2</v>
      </c>
      <c r="W154" s="23">
        <f>VLOOKUP($B154,Data!$A$8:$GA$500,149,FALSE)</f>
        <v>4.053878376426405E-2</v>
      </c>
      <c r="X154" s="23">
        <f>VLOOKUP($B154,Data!$A$8:$GA$500,150,FALSE)</f>
        <v>4.2407327275349779E-2</v>
      </c>
      <c r="Y154" s="23">
        <f>VLOOKUP($B154,Data!$A$8:$GA$500,151,FALSE)</f>
        <v>3.6759752411112713E-2</v>
      </c>
      <c r="Z154" s="23">
        <f>VLOOKUP($B154,Data!$A$8:$GA$500,152,FALSE)</f>
        <v>3.5487421383647799E-2</v>
      </c>
      <c r="AA154" s="23">
        <f>VLOOKUP($B154,Data!$A$8:$GA$500,153,FALSE)</f>
        <v>3.5773299028016008E-2</v>
      </c>
      <c r="AB154" s="23">
        <f>VLOOKUP($B154,Data!$A$8:$GA$500,154,FALSE)</f>
        <v>3.8903188903188904E-2</v>
      </c>
      <c r="AC154" s="23">
        <f>VLOOKUP($B154,Data!$A$8:$GA$500,155,FALSE)</f>
        <v>3.8040251213245786E-2</v>
      </c>
      <c r="AD154" s="23">
        <f>VLOOKUP($B154,Data!$A$8:$GA$500,156,FALSE)</f>
        <v>4.0133788784514658E-2</v>
      </c>
      <c r="AE154" s="52">
        <f>VLOOKUP($B154,Data!$A$8:$GA$500,157,FALSE)</f>
        <v>4.1531647378196888E-2</v>
      </c>
      <c r="AF154" s="52">
        <f>VLOOKUP($B154,Data!$A$8:$GA$500,158,FALSE)</f>
        <v>4.4679505605058928E-2</v>
      </c>
      <c r="AG154" s="52">
        <f>VLOOKUP($B154,Data!$A$8:$GA$500,159,FALSE)</f>
        <v>4.1692708333333335E-2</v>
      </c>
      <c r="AH154" s="52">
        <f>VLOOKUP($B154,Data!$A$8:$GA$500,160,FALSE)</f>
        <v>4.1032418224299066E-2</v>
      </c>
    </row>
    <row r="155" spans="1:34" x14ac:dyDescent="0.25">
      <c r="A155" s="1"/>
      <c r="B155" s="17" t="s">
        <v>236</v>
      </c>
      <c r="C155" s="42" t="s">
        <v>517</v>
      </c>
      <c r="D155" t="s">
        <v>0</v>
      </c>
      <c r="E155" s="45" t="s">
        <v>236</v>
      </c>
      <c r="F155" s="45" t="s">
        <v>45</v>
      </c>
      <c r="G155" s="45" t="s">
        <v>15</v>
      </c>
      <c r="H155" s="23">
        <f>VLOOKUP($B155,Data!$A$8:$GA$500,134,FALSE)</f>
        <v>2.6635294117647059E-2</v>
      </c>
      <c r="I155" s="23">
        <f>VLOOKUP($B155,Data!$A$8:$GA$500,135,FALSE)</f>
        <v>2.6329411764705882E-2</v>
      </c>
      <c r="J155" s="23">
        <f>VLOOKUP($B155,Data!$A$8:$GA$500,136,FALSE)</f>
        <v>2.5740740740740741E-2</v>
      </c>
      <c r="K155" s="23">
        <f>VLOOKUP($B155,Data!$A$8:$GA$500,137,FALSE)</f>
        <v>2.5109649122807019E-2</v>
      </c>
      <c r="L155" s="23">
        <f>VLOOKUP($B155,Data!$A$8:$GA$500,138,FALSE)</f>
        <v>2.5490196078431372E-2</v>
      </c>
      <c r="M155" s="23">
        <f>VLOOKUP($B155,Data!$A$8:$GA$500,139,FALSE)</f>
        <v>2.3171247357293871E-2</v>
      </c>
      <c r="N155" s="23">
        <f>VLOOKUP($B155,Data!$A$8:$GA$500,140,FALSE)</f>
        <v>2.1051546391752576E-2</v>
      </c>
      <c r="O155" s="23">
        <f>VLOOKUP($B155,Data!$A$8:$GA$500,141,FALSE)</f>
        <v>1.9056224899598392E-2</v>
      </c>
      <c r="P155" s="23">
        <f>VLOOKUP($B155,Data!$A$8:$GA$500,142,FALSE)</f>
        <v>2.3849372384937239E-2</v>
      </c>
      <c r="Q155" s="23">
        <f>VLOOKUP($B155,Data!$A$8:$GA$500,143,FALSE)</f>
        <v>2.3545647558386413E-2</v>
      </c>
      <c r="R155" s="23">
        <f>VLOOKUP($B155,Data!$A$8:$GA$500,144,FALSE)</f>
        <v>2.9126637554585152E-2</v>
      </c>
      <c r="S155" s="23">
        <f>VLOOKUP($B155,Data!$A$8:$GA$500,145,FALSE)</f>
        <v>3.8126361655773419E-2</v>
      </c>
      <c r="T155" s="23">
        <f>VLOOKUP($B155,Data!$A$8:$GA$500,146,FALSE)</f>
        <v>5.0405982905982909E-2</v>
      </c>
      <c r="U155" s="23">
        <f>VLOOKUP($B155,Data!$A$8:$GA$500,147,FALSE)</f>
        <v>5.1791044776119406E-2</v>
      </c>
      <c r="V155" s="23">
        <f>VLOOKUP($B155,Data!$A$8:$GA$500,148,FALSE)</f>
        <v>4.9025423728813557E-2</v>
      </c>
      <c r="W155" s="23">
        <f>VLOOKUP($B155,Data!$A$8:$GA$500,149,FALSE)</f>
        <v>4.7420042643923244E-2</v>
      </c>
      <c r="X155" s="23">
        <f>VLOOKUP($B155,Data!$A$8:$GA$500,150,FALSE)</f>
        <v>4.866812227074236E-2</v>
      </c>
      <c r="Y155" s="23">
        <f>VLOOKUP($B155,Data!$A$8:$GA$500,151,FALSE)</f>
        <v>4.3782608695652175E-2</v>
      </c>
      <c r="Z155" s="23">
        <f>VLOOKUP($B155,Data!$A$8:$GA$500,152,FALSE)</f>
        <v>4.0191897654584224E-2</v>
      </c>
      <c r="AA155" s="23">
        <f>VLOOKUP($B155,Data!$A$8:$GA$500,153,FALSE)</f>
        <v>4.0041841004184099E-2</v>
      </c>
      <c r="AB155" s="23">
        <f>VLOOKUP($B155,Data!$A$8:$GA$500,154,FALSE)</f>
        <v>4.206122448979592E-2</v>
      </c>
      <c r="AC155" s="23">
        <f>VLOOKUP($B155,Data!$A$8:$GA$500,155,FALSE)</f>
        <v>4.0811359026369169E-2</v>
      </c>
      <c r="AD155" s="23">
        <f>VLOOKUP($B155,Data!$A$8:$GA$500,156,FALSE)</f>
        <v>4.2154150197628457E-2</v>
      </c>
      <c r="AE155" s="52">
        <f>VLOOKUP($B155,Data!$A$8:$GA$500,157,FALSE)</f>
        <v>4.1932270916334662E-2</v>
      </c>
      <c r="AF155" s="52">
        <f>VLOOKUP($B155,Data!$A$8:$GA$500,158,FALSE)</f>
        <v>4.6626984126984128E-2</v>
      </c>
      <c r="AG155" s="52">
        <f>VLOOKUP($B155,Data!$A$8:$GA$500,159,FALSE)</f>
        <v>4.7412008281573499E-2</v>
      </c>
      <c r="AH155" s="52">
        <f>VLOOKUP($B155,Data!$A$8:$GA$500,160,FALSE)</f>
        <v>4.8941908713692944E-2</v>
      </c>
    </row>
    <row r="156" spans="1:34" x14ac:dyDescent="0.25">
      <c r="A156" s="1"/>
      <c r="B156" s="17" t="s">
        <v>237</v>
      </c>
      <c r="C156" s="42" t="s">
        <v>516</v>
      </c>
      <c r="D156" t="s">
        <v>0</v>
      </c>
      <c r="E156" s="45" t="s">
        <v>504</v>
      </c>
      <c r="F156" s="45" t="s">
        <v>32</v>
      </c>
      <c r="G156" s="45" t="s">
        <v>40</v>
      </c>
      <c r="H156" s="23">
        <f>VLOOKUP($B156,Data!$A$8:$GA$500,134,FALSE)</f>
        <v>2.9365079365079365E-2</v>
      </c>
      <c r="I156" s="23">
        <f>VLOOKUP($B156,Data!$A$8:$GA$500,135,FALSE)</f>
        <v>2.8641390205371247E-2</v>
      </c>
      <c r="J156" s="23">
        <f>VLOOKUP($B156,Data!$A$8:$GA$500,136,FALSE)</f>
        <v>2.5314465408805033E-2</v>
      </c>
      <c r="K156" s="23">
        <f>VLOOKUP($B156,Data!$A$8:$GA$500,137,FALSE)</f>
        <v>2.6049382716049382E-2</v>
      </c>
      <c r="L156" s="23">
        <f>VLOOKUP($B156,Data!$A$8:$GA$500,138,FALSE)</f>
        <v>2.8555729984301413E-2</v>
      </c>
      <c r="M156" s="23">
        <f>VLOOKUP($B156,Data!$A$8:$GA$500,139,FALSE)</f>
        <v>2.5008156606851548E-2</v>
      </c>
      <c r="N156" s="23">
        <f>VLOOKUP($B156,Data!$A$8:$GA$500,140,FALSE)</f>
        <v>2.4412265758091994E-2</v>
      </c>
      <c r="O156" s="23">
        <f>VLOOKUP($B156,Data!$A$8:$GA$500,141,FALSE)</f>
        <v>2.5402684563758389E-2</v>
      </c>
      <c r="P156" s="23">
        <f>VLOOKUP($B156,Data!$A$8:$GA$500,142,FALSE)</f>
        <v>2.7258883248730964E-2</v>
      </c>
      <c r="Q156" s="23">
        <f>VLOOKUP($B156,Data!$A$8:$GA$500,143,FALSE)</f>
        <v>2.5714285714285714E-2</v>
      </c>
      <c r="R156" s="23">
        <f>VLOOKUP($B156,Data!$A$8:$GA$500,144,FALSE)</f>
        <v>2.7656500802568217E-2</v>
      </c>
      <c r="S156" s="23">
        <f>VLOOKUP($B156,Data!$A$8:$GA$500,145,FALSE)</f>
        <v>3.5932475884244371E-2</v>
      </c>
      <c r="T156" s="23">
        <f>VLOOKUP($B156,Data!$A$8:$GA$500,146,FALSE)</f>
        <v>4.6116352201257864E-2</v>
      </c>
      <c r="U156" s="23">
        <f>VLOOKUP($B156,Data!$A$8:$GA$500,147,FALSE)</f>
        <v>4.2218844984802432E-2</v>
      </c>
      <c r="V156" s="23">
        <f>VLOOKUP($B156,Data!$A$8:$GA$500,148,FALSE)</f>
        <v>4.2530674846625767E-2</v>
      </c>
      <c r="W156" s="23">
        <f>VLOOKUP($B156,Data!$A$8:$GA$500,149,FALSE)</f>
        <v>4.6745655608214851E-2</v>
      </c>
      <c r="X156" s="23">
        <f>VLOOKUP($B156,Data!$A$8:$GA$500,150,FALSE)</f>
        <v>4.6713395638629286E-2</v>
      </c>
      <c r="Y156" s="23">
        <f>VLOOKUP($B156,Data!$A$8:$GA$500,151,FALSE)</f>
        <v>3.9164086687306504E-2</v>
      </c>
      <c r="Z156" s="23">
        <f>VLOOKUP($B156,Data!$A$8:$GA$500,152,FALSE)</f>
        <v>3.7981366459627332E-2</v>
      </c>
      <c r="AA156" s="23">
        <f>VLOOKUP($B156,Data!$A$8:$GA$500,153,FALSE)</f>
        <v>4.0124031007751935E-2</v>
      </c>
      <c r="AB156" s="23">
        <f>VLOOKUP($B156,Data!$A$8:$GA$500,154,FALSE)</f>
        <v>4.4150943396226418E-2</v>
      </c>
      <c r="AC156" s="23">
        <f>VLOOKUP($B156,Data!$A$8:$GA$500,155,FALSE)</f>
        <v>3.7706146926536732E-2</v>
      </c>
      <c r="AD156" s="23">
        <f>VLOOKUP($B156,Data!$A$8:$GA$500,156,FALSE)</f>
        <v>3.9588839941262846E-2</v>
      </c>
      <c r="AE156" s="52">
        <f>VLOOKUP($B156,Data!$A$8:$GA$500,157,FALSE)</f>
        <v>4.0443490701001429E-2</v>
      </c>
      <c r="AF156" s="52">
        <f>VLOOKUP($B156,Data!$A$8:$GA$500,158,FALSE)</f>
        <v>4.4896142433234421E-2</v>
      </c>
      <c r="AG156" s="52">
        <f>VLOOKUP($B156,Data!$A$8:$GA$500,159,FALSE)</f>
        <v>4.2496099843993759E-2</v>
      </c>
      <c r="AH156" s="52">
        <f>VLOOKUP($B156,Data!$A$8:$GA$500,160,FALSE)</f>
        <v>4.4029126213592236E-2</v>
      </c>
    </row>
    <row r="157" spans="1:34" x14ac:dyDescent="0.25">
      <c r="A157" s="1"/>
      <c r="B157" s="17" t="s">
        <v>238</v>
      </c>
      <c r="C157" s="42" t="s">
        <v>518</v>
      </c>
      <c r="D157" t="s">
        <v>505</v>
      </c>
      <c r="E157" s="45" t="s">
        <v>512</v>
      </c>
      <c r="F157" s="45" t="s">
        <v>52</v>
      </c>
      <c r="H157" s="23">
        <f>VLOOKUP($B157,Data!$A$8:$GA$500,134,FALSE)</f>
        <v>7.7874476987447705E-2</v>
      </c>
      <c r="I157" s="23">
        <f>VLOOKUP($B157,Data!$A$8:$GA$500,135,FALSE)</f>
        <v>7.5661948376353039E-2</v>
      </c>
      <c r="J157" s="23">
        <f>VLOOKUP($B157,Data!$A$8:$GA$500,136,FALSE)</f>
        <v>7.1468646864686472E-2</v>
      </c>
      <c r="K157" s="23">
        <f>VLOOKUP($B157,Data!$A$8:$GA$500,137,FALSE)</f>
        <v>7.1995053586150035E-2</v>
      </c>
      <c r="L157" s="23">
        <f>VLOOKUP($B157,Data!$A$8:$GA$500,138,FALSE)</f>
        <v>7.3235294117647065E-2</v>
      </c>
      <c r="M157" s="23">
        <f>VLOOKUP($B157,Data!$A$8:$GA$500,139,FALSE)</f>
        <v>6.9810231023102312E-2</v>
      </c>
      <c r="N157" s="23">
        <f>VLOOKUP($B157,Data!$A$8:$GA$500,140,FALSE)</f>
        <v>6.5808580858085802E-2</v>
      </c>
      <c r="O157" s="23">
        <f>VLOOKUP($B157,Data!$A$8:$GA$500,141,FALSE)</f>
        <v>6.0852965069049553E-2</v>
      </c>
      <c r="P157" s="23">
        <f>VLOOKUP($B157,Data!$A$8:$GA$500,142,FALSE)</f>
        <v>6.5735294117647058E-2</v>
      </c>
      <c r="Q157" s="23">
        <f>VLOOKUP($B157,Data!$A$8:$GA$500,143,FALSE)</f>
        <v>6.7608874281018902E-2</v>
      </c>
      <c r="R157" s="23">
        <f>VLOOKUP($B157,Data!$A$8:$GA$500,144,FALSE)</f>
        <v>7.5270157938487112E-2</v>
      </c>
      <c r="S157" s="23">
        <f>VLOOKUP($B157,Data!$A$8:$GA$500,145,FALSE)</f>
        <v>9.6861063464837055E-2</v>
      </c>
      <c r="T157" s="23">
        <f>VLOOKUP($B157,Data!$A$8:$GA$500,146,FALSE)</f>
        <v>0.11266556291390728</v>
      </c>
      <c r="U157" s="23">
        <f>VLOOKUP($B157,Data!$A$8:$GA$500,147,FALSE)</f>
        <v>0.11034257748776509</v>
      </c>
      <c r="V157" s="23">
        <f>VLOOKUP($B157,Data!$A$8:$GA$500,148,FALSE)</f>
        <v>0.1092989524576954</v>
      </c>
      <c r="W157" s="23">
        <f>VLOOKUP($B157,Data!$A$8:$GA$500,149,FALSE)</f>
        <v>0.11257635082223963</v>
      </c>
      <c r="X157" s="23">
        <f>VLOOKUP($B157,Data!$A$8:$GA$500,150,FALSE)</f>
        <v>0.11723622047244095</v>
      </c>
      <c r="Y157" s="23">
        <f>VLOOKUP($B157,Data!$A$8:$GA$500,151,FALSE)</f>
        <v>0.106530931871574</v>
      </c>
      <c r="Z157" s="23">
        <f>VLOOKUP($B157,Data!$A$8:$GA$500,152,FALSE)</f>
        <v>9.9883359253499227E-2</v>
      </c>
      <c r="AA157" s="23">
        <f>VLOOKUP($B157,Data!$A$8:$GA$500,153,FALSE)</f>
        <v>0.10124031007751938</v>
      </c>
      <c r="AB157" s="23">
        <f>VLOOKUP($B157,Data!$A$8:$GA$500,154,FALSE)</f>
        <v>0.10627675840978593</v>
      </c>
      <c r="AC157" s="23">
        <f>VLOOKUP($B157,Data!$A$8:$GA$500,155,FALSE)</f>
        <v>0.10974164133738602</v>
      </c>
      <c r="AD157" s="23">
        <f>VLOOKUP($B157,Data!$A$8:$GA$500,156,FALSE)</f>
        <v>0.10852719033232629</v>
      </c>
      <c r="AE157" s="52">
        <f>VLOOKUP($B157,Data!$A$8:$GA$500,157,FALSE)</f>
        <v>0.11117558402411454</v>
      </c>
      <c r="AF157" s="52">
        <f>VLOOKUP($B157,Data!$A$8:$GA$500,158,FALSE)</f>
        <v>0.11925038639876352</v>
      </c>
      <c r="AG157" s="52">
        <f>VLOOKUP($B157,Data!$A$8:$GA$500,159,FALSE)</f>
        <v>0.11299924069855732</v>
      </c>
      <c r="AH157" s="52">
        <f>VLOOKUP($B157,Data!$A$8:$GA$500,160,FALSE)</f>
        <v>0.11464313123561012</v>
      </c>
    </row>
    <row r="158" spans="1:34" x14ac:dyDescent="0.25">
      <c r="A158" s="1"/>
      <c r="B158" s="17" t="s">
        <v>239</v>
      </c>
      <c r="C158" s="42" t="s">
        <v>518</v>
      </c>
      <c r="D158" t="s">
        <v>505</v>
      </c>
      <c r="E158" s="45" t="s">
        <v>239</v>
      </c>
      <c r="F158" s="45" t="s">
        <v>42</v>
      </c>
      <c r="H158" s="23">
        <f>VLOOKUP($B158,Data!$A$8:$GA$500,134,FALSE)</f>
        <v>1.7136258660508084E-2</v>
      </c>
      <c r="I158" s="23">
        <f>VLOOKUP($B158,Data!$A$8:$GA$500,135,FALSE)</f>
        <v>1.6104651162790699E-2</v>
      </c>
      <c r="J158" s="23">
        <f>VLOOKUP($B158,Data!$A$8:$GA$500,136,FALSE)</f>
        <v>1.591907514450867E-2</v>
      </c>
      <c r="K158" s="23">
        <f>VLOOKUP($B158,Data!$A$8:$GA$500,137,FALSE)</f>
        <v>1.4443181818181819E-2</v>
      </c>
      <c r="L158" s="23">
        <f>VLOOKUP($B158,Data!$A$8:$GA$500,138,FALSE)</f>
        <v>1.4234234234234235E-2</v>
      </c>
      <c r="M158" s="23">
        <f>VLOOKUP($B158,Data!$A$8:$GA$500,139,FALSE)</f>
        <v>1.2650334075723831E-2</v>
      </c>
      <c r="N158" s="23">
        <f>VLOOKUP($B158,Data!$A$8:$GA$500,140,FALSE)</f>
        <v>1.3356164383561644E-2</v>
      </c>
      <c r="O158" s="23">
        <f>VLOOKUP($B158,Data!$A$8:$GA$500,141,FALSE)</f>
        <v>1.2344665885111371E-2</v>
      </c>
      <c r="P158" s="23">
        <f>VLOOKUP($B158,Data!$A$8:$GA$500,142,FALSE)</f>
        <v>1.2497096399535425E-2</v>
      </c>
      <c r="Q158" s="23">
        <f>VLOOKUP($B158,Data!$A$8:$GA$500,143,FALSE)</f>
        <v>1.2090592334494773E-2</v>
      </c>
      <c r="R158" s="23">
        <f>VLOOKUP($B158,Data!$A$8:$GA$500,144,FALSE)</f>
        <v>1.4364060676779464E-2</v>
      </c>
      <c r="S158" s="23">
        <f>VLOOKUP($B158,Data!$A$8:$GA$500,145,FALSE)</f>
        <v>1.7325056433408578E-2</v>
      </c>
      <c r="T158" s="23">
        <f>VLOOKUP($B158,Data!$A$8:$GA$500,146,FALSE)</f>
        <v>2.5681818181818181E-2</v>
      </c>
      <c r="U158" s="23">
        <f>VLOOKUP($B158,Data!$A$8:$GA$500,147,FALSE)</f>
        <v>2.640176600441501E-2</v>
      </c>
      <c r="V158" s="23">
        <f>VLOOKUP($B158,Data!$A$8:$GA$500,148,FALSE)</f>
        <v>2.8615049073064339E-2</v>
      </c>
      <c r="W158" s="23">
        <f>VLOOKUP($B158,Data!$A$8:$GA$500,149,FALSE)</f>
        <v>2.6266375545851529E-2</v>
      </c>
      <c r="X158" s="23">
        <f>VLOOKUP($B158,Data!$A$8:$GA$500,150,FALSE)</f>
        <v>2.5932960893854749E-2</v>
      </c>
      <c r="Y158" s="23">
        <f>VLOOKUP($B158,Data!$A$8:$GA$500,151,FALSE)</f>
        <v>2.196885428253615E-2</v>
      </c>
      <c r="Z158" s="23">
        <f>VLOOKUP($B158,Data!$A$8:$GA$500,152,FALSE)</f>
        <v>2.1805405405405407E-2</v>
      </c>
      <c r="AA158" s="23">
        <f>VLOOKUP($B158,Data!$A$8:$GA$500,153,FALSE)</f>
        <v>2.0510869565217391E-2</v>
      </c>
      <c r="AB158" s="23">
        <f>VLOOKUP($B158,Data!$A$8:$GA$500,154,FALSE)</f>
        <v>2.1247288503253796E-2</v>
      </c>
      <c r="AC158" s="23">
        <f>VLOOKUP($B158,Data!$A$8:$GA$500,155,FALSE)</f>
        <v>2.0716648291069461E-2</v>
      </c>
      <c r="AD158" s="23">
        <f>VLOOKUP($B158,Data!$A$8:$GA$500,156,FALSE)</f>
        <v>2.2706935123042504E-2</v>
      </c>
      <c r="AE158" s="52">
        <f>VLOOKUP($B158,Data!$A$8:$GA$500,157,FALSE)</f>
        <v>2.2748603351955308E-2</v>
      </c>
      <c r="AF158" s="52">
        <f>VLOOKUP($B158,Data!$A$8:$GA$500,158,FALSE)</f>
        <v>2.3936651583710406E-2</v>
      </c>
      <c r="AG158" s="52">
        <f>VLOOKUP($B158,Data!$A$8:$GA$500,159,FALSE)</f>
        <v>2.0928411633109621E-2</v>
      </c>
      <c r="AH158" s="52">
        <f>VLOOKUP($B158,Data!$A$8:$GA$500,160,FALSE)</f>
        <v>2.2740331491712708E-2</v>
      </c>
    </row>
    <row r="159" spans="1:34" x14ac:dyDescent="0.25">
      <c r="A159" s="1"/>
      <c r="B159" s="17" t="s">
        <v>240</v>
      </c>
      <c r="C159" s="42" t="s">
        <v>518</v>
      </c>
      <c r="D159" t="s">
        <v>505</v>
      </c>
      <c r="E159" s="45" t="s">
        <v>240</v>
      </c>
      <c r="F159" s="45" t="s">
        <v>36</v>
      </c>
      <c r="H159" s="23">
        <f>VLOOKUP($B159,Data!$A$8:$GA$500,134,FALSE)</f>
        <v>3.0812437311935809E-2</v>
      </c>
      <c r="I159" s="23">
        <f>VLOOKUP($B159,Data!$A$8:$GA$500,135,FALSE)</f>
        <v>3.0513336688475088E-2</v>
      </c>
      <c r="J159" s="23">
        <f>VLOOKUP($B159,Data!$A$8:$GA$500,136,FALSE)</f>
        <v>3.1731358529111339E-2</v>
      </c>
      <c r="K159" s="23">
        <f>VLOOKUP($B159,Data!$A$8:$GA$500,137,FALSE)</f>
        <v>3.1656314699792958E-2</v>
      </c>
      <c r="L159" s="23">
        <f>VLOOKUP($B159,Data!$A$8:$GA$500,138,FALSE)</f>
        <v>3.3466666666666665E-2</v>
      </c>
      <c r="M159" s="23">
        <f>VLOOKUP($B159,Data!$A$8:$GA$500,139,FALSE)</f>
        <v>3.0870236869207004E-2</v>
      </c>
      <c r="N159" s="23">
        <f>VLOOKUP($B159,Data!$A$8:$GA$500,140,FALSE)</f>
        <v>2.9371543489190549E-2</v>
      </c>
      <c r="O159" s="23">
        <f>VLOOKUP($B159,Data!$A$8:$GA$500,141,FALSE)</f>
        <v>2.8786653185035389E-2</v>
      </c>
      <c r="P159" s="23">
        <f>VLOOKUP($B159,Data!$A$8:$GA$500,142,FALSE)</f>
        <v>3.0976720647773279E-2</v>
      </c>
      <c r="Q159" s="23">
        <f>VLOOKUP($B159,Data!$A$8:$GA$500,143,FALSE)</f>
        <v>3.1327967806841044E-2</v>
      </c>
      <c r="R159" s="23">
        <f>VLOOKUP($B159,Data!$A$8:$GA$500,144,FALSE)</f>
        <v>3.5471792311532704E-2</v>
      </c>
      <c r="S159" s="23">
        <f>VLOOKUP($B159,Data!$A$8:$GA$500,145,FALSE)</f>
        <v>4.4192422731804584E-2</v>
      </c>
      <c r="T159" s="23">
        <f>VLOOKUP($B159,Data!$A$8:$GA$500,146,FALSE)</f>
        <v>5.6169895678092399E-2</v>
      </c>
      <c r="U159" s="23">
        <f>VLOOKUP($B159,Data!$A$8:$GA$500,147,FALSE)</f>
        <v>5.9945082376435345E-2</v>
      </c>
      <c r="V159" s="23">
        <f>VLOOKUP($B159,Data!$A$8:$GA$500,148,FALSE)</f>
        <v>6.1801397205588825E-2</v>
      </c>
      <c r="W159" s="23">
        <f>VLOOKUP($B159,Data!$A$8:$GA$500,149,FALSE)</f>
        <v>6.0444220090863199E-2</v>
      </c>
      <c r="X159" s="23">
        <f>VLOOKUP($B159,Data!$A$8:$GA$500,150,FALSE)</f>
        <v>6.1135678391959797E-2</v>
      </c>
      <c r="Y159" s="23">
        <f>VLOOKUP($B159,Data!$A$8:$GA$500,151,FALSE)</f>
        <v>5.3869371598218703E-2</v>
      </c>
      <c r="Z159" s="23">
        <f>VLOOKUP($B159,Data!$A$8:$GA$500,152,FALSE)</f>
        <v>5.6091139240506328E-2</v>
      </c>
      <c r="AA159" s="23">
        <f>VLOOKUP($B159,Data!$A$8:$GA$500,153,FALSE)</f>
        <v>5.4177777777777776E-2</v>
      </c>
      <c r="AB159" s="23">
        <f>VLOOKUP($B159,Data!$A$8:$GA$500,154,FALSE)</f>
        <v>5.7658196312904836E-2</v>
      </c>
      <c r="AC159" s="23">
        <f>VLOOKUP($B159,Data!$A$8:$GA$500,155,FALSE)</f>
        <v>5.8445911630269173E-2</v>
      </c>
      <c r="AD159" s="23">
        <f>VLOOKUP($B159,Data!$A$8:$GA$500,156,FALSE)</f>
        <v>6.2214901165737455E-2</v>
      </c>
      <c r="AE159" s="52">
        <f>VLOOKUP($B159,Data!$A$8:$GA$500,157,FALSE)</f>
        <v>6.3357142857142862E-2</v>
      </c>
      <c r="AF159" s="52">
        <f>VLOOKUP($B159,Data!$A$8:$GA$500,158,FALSE)</f>
        <v>6.6034925526450947E-2</v>
      </c>
      <c r="AG159" s="52">
        <f>VLOOKUP($B159,Data!$A$8:$GA$500,159,FALSE)</f>
        <v>6.370597243491577E-2</v>
      </c>
      <c r="AH159" s="52">
        <f>VLOOKUP($B159,Data!$A$8:$GA$500,160,FALSE)</f>
        <v>6.4862944162436542E-2</v>
      </c>
    </row>
    <row r="160" spans="1:34" x14ac:dyDescent="0.25">
      <c r="A160" s="1"/>
      <c r="B160" s="17" t="s">
        <v>241</v>
      </c>
      <c r="C160" s="42" t="s">
        <v>518</v>
      </c>
      <c r="D160" t="s">
        <v>505</v>
      </c>
      <c r="E160" s="45" t="s">
        <v>241</v>
      </c>
      <c r="F160" s="45" t="s">
        <v>39</v>
      </c>
      <c r="H160" s="23">
        <f>VLOOKUP($B160,Data!$A$8:$GA$500,134,FALSE)</f>
        <v>6.249632892804699E-2</v>
      </c>
      <c r="I160" s="23">
        <f>VLOOKUP($B160,Data!$A$8:$GA$500,135,FALSE)</f>
        <v>6.1183431952662723E-2</v>
      </c>
      <c r="J160" s="23">
        <f>VLOOKUP($B160,Data!$A$8:$GA$500,136,FALSE)</f>
        <v>5.8764705882352941E-2</v>
      </c>
      <c r="K160" s="23">
        <f>VLOOKUP($B160,Data!$A$8:$GA$500,137,FALSE)</f>
        <v>5.8289473684210523E-2</v>
      </c>
      <c r="L160" s="23">
        <f>VLOOKUP($B160,Data!$A$8:$GA$500,138,FALSE)</f>
        <v>6.029197080291971E-2</v>
      </c>
      <c r="M160" s="23">
        <f>VLOOKUP($B160,Data!$A$8:$GA$500,139,FALSE)</f>
        <v>5.5807860262008735E-2</v>
      </c>
      <c r="N160" s="23">
        <f>VLOOKUP($B160,Data!$A$8:$GA$500,140,FALSE)</f>
        <v>5.5808823529411765E-2</v>
      </c>
      <c r="O160" s="23">
        <f>VLOOKUP($B160,Data!$A$8:$GA$500,141,FALSE)</f>
        <v>5.6438152011922503E-2</v>
      </c>
      <c r="P160" s="23">
        <f>VLOOKUP($B160,Data!$A$8:$GA$500,142,FALSE)</f>
        <v>5.9069069069069072E-2</v>
      </c>
      <c r="Q160" s="23">
        <f>VLOOKUP($B160,Data!$A$8:$GA$500,143,FALSE)</f>
        <v>5.9196428571428573E-2</v>
      </c>
      <c r="R160" s="23">
        <f>VLOOKUP($B160,Data!$A$8:$GA$500,144,FALSE)</f>
        <v>6.5230998509687041E-2</v>
      </c>
      <c r="S160" s="23">
        <f>VLOOKUP($B160,Data!$A$8:$GA$500,145,FALSE)</f>
        <v>7.591044776119403E-2</v>
      </c>
      <c r="T160" s="23">
        <f>VLOOKUP($B160,Data!$A$8:$GA$500,146,FALSE)</f>
        <v>9.0440528634361236E-2</v>
      </c>
      <c r="U160" s="23">
        <f>VLOOKUP($B160,Data!$A$8:$GA$500,147,FALSE)</f>
        <v>9.1967694566813515E-2</v>
      </c>
      <c r="V160" s="23">
        <f>VLOOKUP($B160,Data!$A$8:$GA$500,148,FALSE)</f>
        <v>9.1900584795321635E-2</v>
      </c>
      <c r="W160" s="23">
        <f>VLOOKUP($B160,Data!$A$8:$GA$500,149,FALSE)</f>
        <v>9.3023952095808382E-2</v>
      </c>
      <c r="X160" s="23">
        <f>VLOOKUP($B160,Data!$A$8:$GA$500,150,FALSE)</f>
        <v>9.2684766214177983E-2</v>
      </c>
      <c r="Y160" s="23">
        <f>VLOOKUP($B160,Data!$A$8:$GA$500,151,FALSE)</f>
        <v>8.1619190404797606E-2</v>
      </c>
      <c r="Z160" s="23">
        <f>VLOOKUP($B160,Data!$A$8:$GA$500,152,FALSE)</f>
        <v>8.3828828828828833E-2</v>
      </c>
      <c r="AA160" s="23">
        <f>VLOOKUP($B160,Data!$A$8:$GA$500,153,FALSE)</f>
        <v>8.3611940298507464E-2</v>
      </c>
      <c r="AB160" s="23">
        <f>VLOOKUP($B160,Data!$A$8:$GA$500,154,FALSE)</f>
        <v>9.0445765230312031E-2</v>
      </c>
      <c r="AC160" s="23">
        <f>VLOOKUP($B160,Data!$A$8:$GA$500,155,FALSE)</f>
        <v>8.4663742690058483E-2</v>
      </c>
      <c r="AD160" s="23">
        <f>VLOOKUP($B160,Data!$A$8:$GA$500,156,FALSE)</f>
        <v>8.9885386819484242E-2</v>
      </c>
      <c r="AE160" s="52">
        <f>VLOOKUP($B160,Data!$A$8:$GA$500,157,FALSE)</f>
        <v>8.8879432624113477E-2</v>
      </c>
      <c r="AF160" s="52">
        <f>VLOOKUP($B160,Data!$A$8:$GA$500,158,FALSE)</f>
        <v>9.4107648725212462E-2</v>
      </c>
      <c r="AG160" s="52">
        <f>VLOOKUP($B160,Data!$A$8:$GA$500,159,FALSE)</f>
        <v>8.9494949494949488E-2</v>
      </c>
      <c r="AH160" s="52">
        <f>VLOOKUP($B160,Data!$A$8:$GA$500,160,FALSE)</f>
        <v>9.0555555555555556E-2</v>
      </c>
    </row>
    <row r="161" spans="1:34" x14ac:dyDescent="0.25">
      <c r="A161" s="1"/>
      <c r="B161" s="17" t="s">
        <v>242</v>
      </c>
      <c r="C161" s="42" t="s">
        <v>518</v>
      </c>
      <c r="D161" t="s">
        <v>505</v>
      </c>
      <c r="E161" s="45" t="s">
        <v>242</v>
      </c>
      <c r="F161" s="45" t="s">
        <v>42</v>
      </c>
      <c r="H161" s="23">
        <f>VLOOKUP($B161,Data!$A$8:$GA$500,134,FALSE)</f>
        <v>6.7782546494992851E-2</v>
      </c>
      <c r="I161" s="23">
        <f>VLOOKUP($B161,Data!$A$8:$GA$500,135,FALSE)</f>
        <v>6.8086696562032881E-2</v>
      </c>
      <c r="J161" s="23">
        <f>VLOOKUP($B161,Data!$A$8:$GA$500,136,FALSE)</f>
        <v>6.7286652078774614E-2</v>
      </c>
      <c r="K161" s="23">
        <f>VLOOKUP($B161,Data!$A$8:$GA$500,137,FALSE)</f>
        <v>6.1647887323943662E-2</v>
      </c>
      <c r="L161" s="23">
        <f>VLOOKUP($B161,Data!$A$8:$GA$500,138,FALSE)</f>
        <v>5.8992460589444823E-2</v>
      </c>
      <c r="M161" s="23">
        <f>VLOOKUP($B161,Data!$A$8:$GA$500,139,FALSE)</f>
        <v>5.2457516339869281E-2</v>
      </c>
      <c r="N161" s="23">
        <f>VLOOKUP($B161,Data!$A$8:$GA$500,140,FALSE)</f>
        <v>5.1865524060646012E-2</v>
      </c>
      <c r="O161" s="23">
        <f>VLOOKUP($B161,Data!$A$8:$GA$500,141,FALSE)</f>
        <v>4.6827541827541827E-2</v>
      </c>
      <c r="P161" s="23">
        <f>VLOOKUP($B161,Data!$A$8:$GA$500,142,FALSE)</f>
        <v>4.5290771175726927E-2</v>
      </c>
      <c r="Q161" s="23">
        <f>VLOOKUP($B161,Data!$A$8:$GA$500,143,FALSE)</f>
        <v>4.413727959697733E-2</v>
      </c>
      <c r="R161" s="23">
        <f>VLOOKUP($B161,Data!$A$8:$GA$500,144,FALSE)</f>
        <v>4.6923076923076922E-2</v>
      </c>
      <c r="S161" s="23">
        <f>VLOOKUP($B161,Data!$A$8:$GA$500,145,FALSE)</f>
        <v>5.2577580747308422E-2</v>
      </c>
      <c r="T161" s="23">
        <f>VLOOKUP($B161,Data!$A$8:$GA$500,146,FALSE)</f>
        <v>6.1540388227927366E-2</v>
      </c>
      <c r="U161" s="23">
        <f>VLOOKUP($B161,Data!$A$8:$GA$500,147,FALSE)</f>
        <v>6.5220588235294114E-2</v>
      </c>
      <c r="V161" s="23">
        <f>VLOOKUP($B161,Data!$A$8:$GA$500,148,FALSE)</f>
        <v>6.6318615751789975E-2</v>
      </c>
      <c r="W161" s="23">
        <f>VLOOKUP($B161,Data!$A$8:$GA$500,149,FALSE)</f>
        <v>6.6182136602451841E-2</v>
      </c>
      <c r="X161" s="23">
        <f>VLOOKUP($B161,Data!$A$8:$GA$500,150,FALSE)</f>
        <v>6.840579710144927E-2</v>
      </c>
      <c r="Y161" s="23">
        <f>VLOOKUP($B161,Data!$A$8:$GA$500,151,FALSE)</f>
        <v>6.393356643356643E-2</v>
      </c>
      <c r="Z161" s="23">
        <f>VLOOKUP($B161,Data!$A$8:$GA$500,152,FALSE)</f>
        <v>6.4041055718475071E-2</v>
      </c>
      <c r="AA161" s="23">
        <f>VLOOKUP($B161,Data!$A$8:$GA$500,153,FALSE)</f>
        <v>6.3205882352941181E-2</v>
      </c>
      <c r="AB161" s="23">
        <f>VLOOKUP($B161,Data!$A$8:$GA$500,154,FALSE)</f>
        <v>6.6407255705090693E-2</v>
      </c>
      <c r="AC161" s="23">
        <f>VLOOKUP($B161,Data!$A$8:$GA$500,155,FALSE)</f>
        <v>6.8111563044741433E-2</v>
      </c>
      <c r="AD161" s="23">
        <f>VLOOKUP($B161,Data!$A$8:$GA$500,156,FALSE)</f>
        <v>7.0914844649021869E-2</v>
      </c>
      <c r="AE161" s="52">
        <f>VLOOKUP($B161,Data!$A$8:$GA$500,157,FALSE)</f>
        <v>6.9643882825962095E-2</v>
      </c>
      <c r="AF161" s="52">
        <f>VLOOKUP($B161,Data!$A$8:$GA$500,158,FALSE)</f>
        <v>7.1872093023255812E-2</v>
      </c>
      <c r="AG161" s="52">
        <f>VLOOKUP($B161,Data!$A$8:$GA$500,159,FALSE)</f>
        <v>6.9219941348973607E-2</v>
      </c>
      <c r="AH161" s="52">
        <f>VLOOKUP($B161,Data!$A$8:$GA$500,160,FALSE)</f>
        <v>6.8217416715371126E-2</v>
      </c>
    </row>
    <row r="162" spans="1:34" x14ac:dyDescent="0.25">
      <c r="A162" s="1"/>
      <c r="B162" s="17" t="s">
        <v>14</v>
      </c>
      <c r="C162" s="42" t="s">
        <v>517</v>
      </c>
      <c r="D162" t="s">
        <v>505</v>
      </c>
      <c r="E162" s="45" t="s">
        <v>14</v>
      </c>
      <c r="F162" s="45"/>
      <c r="H162" s="23">
        <f>VLOOKUP($B162,Data!$A$8:$GA$500,134,FALSE)</f>
        <v>2.6016995118423432E-2</v>
      </c>
      <c r="I162" s="23">
        <f>VLOOKUP($B162,Data!$A$8:$GA$500,135,FALSE)</f>
        <v>2.4773706896551725E-2</v>
      </c>
      <c r="J162" s="23">
        <f>VLOOKUP($B162,Data!$A$8:$GA$500,136,FALSE)</f>
        <v>2.4211282788357887E-2</v>
      </c>
      <c r="K162" s="23">
        <f>VLOOKUP($B162,Data!$A$8:$GA$500,137,FALSE)</f>
        <v>2.3985650224215248E-2</v>
      </c>
      <c r="L162" s="23">
        <f>VLOOKUP($B162,Data!$A$8:$GA$500,138,FALSE)</f>
        <v>2.5615870153291254E-2</v>
      </c>
      <c r="M162" s="23">
        <f>VLOOKUP($B162,Data!$A$8:$GA$500,139,FALSE)</f>
        <v>2.187132418463732E-2</v>
      </c>
      <c r="N162" s="23">
        <f>VLOOKUP($B162,Data!$A$8:$GA$500,140,FALSE)</f>
        <v>2.2249598286020352E-2</v>
      </c>
      <c r="O162" s="23">
        <f>VLOOKUP($B162,Data!$A$8:$GA$500,141,FALSE)</f>
        <v>2.127956230144723E-2</v>
      </c>
      <c r="P162" s="23">
        <f>VLOOKUP($B162,Data!$A$8:$GA$500,142,FALSE)</f>
        <v>2.3123128412894135E-2</v>
      </c>
      <c r="Q162" s="23">
        <f>VLOOKUP($B162,Data!$A$8:$GA$500,143,FALSE)</f>
        <v>2.2461349262122277E-2</v>
      </c>
      <c r="R162" s="23">
        <f>VLOOKUP($B162,Data!$A$8:$GA$500,144,FALSE)</f>
        <v>2.6394788506157417E-2</v>
      </c>
      <c r="S162" s="23">
        <f>VLOOKUP($B162,Data!$A$8:$GA$500,145,FALSE)</f>
        <v>3.3974497126436784E-2</v>
      </c>
      <c r="T162" s="23">
        <f>VLOOKUP($B162,Data!$A$8:$GA$500,146,FALSE)</f>
        <v>4.4880460183354308E-2</v>
      </c>
      <c r="U162" s="23">
        <f>VLOOKUP($B162,Data!$A$8:$GA$500,147,FALSE)</f>
        <v>4.4563879840752808E-2</v>
      </c>
      <c r="V162" s="23">
        <f>VLOOKUP($B162,Data!$A$8:$GA$500,148,FALSE)</f>
        <v>4.4272825694695053E-2</v>
      </c>
      <c r="W162" s="23">
        <f>VLOOKUP($B162,Data!$A$8:$GA$500,149,FALSE)</f>
        <v>4.3047358834244077E-2</v>
      </c>
      <c r="X162" s="23">
        <f>VLOOKUP($B162,Data!$A$8:$GA$500,150,FALSE)</f>
        <v>4.2855583848672246E-2</v>
      </c>
      <c r="Y162" s="23">
        <f>VLOOKUP($B162,Data!$A$8:$GA$500,151,FALSE)</f>
        <v>3.7139765554553651E-2</v>
      </c>
      <c r="Z162" s="23">
        <f>VLOOKUP($B162,Data!$A$8:$GA$500,152,FALSE)</f>
        <v>3.6986155484558039E-2</v>
      </c>
      <c r="AA162" s="23">
        <f>VLOOKUP($B162,Data!$A$8:$GA$500,153,FALSE)</f>
        <v>3.529917529391121E-2</v>
      </c>
      <c r="AB162" s="23">
        <f>VLOOKUP($B162,Data!$A$8:$GA$500,154,FALSE)</f>
        <v>3.8884203127745563E-2</v>
      </c>
      <c r="AC162" s="23">
        <f>VLOOKUP($B162,Data!$A$8:$GA$500,155,FALSE)</f>
        <v>3.8566595441595443E-2</v>
      </c>
      <c r="AD162" s="23">
        <f>VLOOKUP($B162,Data!$A$8:$GA$500,156,FALSE)</f>
        <v>4.2386444286728178E-2</v>
      </c>
      <c r="AE162" s="52">
        <f>VLOOKUP($B162,Data!$A$8:$GA$500,157,FALSE)</f>
        <v>4.0944676409185803E-2</v>
      </c>
      <c r="AF162" s="52">
        <f>VLOOKUP($B162,Data!$A$8:$GA$500,158,FALSE)</f>
        <v>4.407187718073971E-2</v>
      </c>
      <c r="AG162" s="52">
        <f>VLOOKUP($B162,Data!$A$8:$GA$500,159,FALSE)</f>
        <v>4.0403044455976478E-2</v>
      </c>
      <c r="AH162" s="52">
        <f>VLOOKUP($B162,Data!$A$8:$GA$500,160,FALSE)</f>
        <v>4.0903508771929824E-2</v>
      </c>
    </row>
    <row r="163" spans="1:34" x14ac:dyDescent="0.25">
      <c r="A163" s="1"/>
      <c r="B163" s="17" t="s">
        <v>243</v>
      </c>
      <c r="C163" s="42" t="s">
        <v>517</v>
      </c>
      <c r="D163" t="s">
        <v>0</v>
      </c>
      <c r="E163" s="45" t="s">
        <v>243</v>
      </c>
      <c r="F163" s="45" t="s">
        <v>14</v>
      </c>
      <c r="H163" s="23">
        <f>VLOOKUP($B163,Data!$A$8:$GA$500,134,FALSE)</f>
        <v>2.5740479548660086E-2</v>
      </c>
      <c r="I163" s="23">
        <f>VLOOKUP($B163,Data!$A$8:$GA$500,135,FALSE)</f>
        <v>2.4567723342939482E-2</v>
      </c>
      <c r="J163" s="23">
        <f>VLOOKUP($B163,Data!$A$8:$GA$500,136,FALSE)</f>
        <v>2.6607407407407406E-2</v>
      </c>
      <c r="K163" s="23">
        <f>VLOOKUP($B163,Data!$A$8:$GA$500,137,FALSE)</f>
        <v>2.7937685459940652E-2</v>
      </c>
      <c r="L163" s="23">
        <f>VLOOKUP($B163,Data!$A$8:$GA$500,138,FALSE)</f>
        <v>2.9290030211480363E-2</v>
      </c>
      <c r="M163" s="23">
        <f>VLOOKUP($B163,Data!$A$8:$GA$500,139,FALSE)</f>
        <v>2.218130311614731E-2</v>
      </c>
      <c r="N163" s="23">
        <f>VLOOKUP($B163,Data!$A$8:$GA$500,140,FALSE)</f>
        <v>2.1749999999999999E-2</v>
      </c>
      <c r="O163" s="23">
        <f>VLOOKUP($B163,Data!$A$8:$GA$500,141,FALSE)</f>
        <v>2.2930780559646539E-2</v>
      </c>
      <c r="P163" s="23">
        <f>VLOOKUP($B163,Data!$A$8:$GA$500,142,FALSE)</f>
        <v>2.4863636363636362E-2</v>
      </c>
      <c r="Q163" s="23">
        <f>VLOOKUP($B163,Data!$A$8:$GA$500,143,FALSE)</f>
        <v>2.1938931297709924E-2</v>
      </c>
      <c r="R163" s="23">
        <f>VLOOKUP($B163,Data!$A$8:$GA$500,144,FALSE)</f>
        <v>2.6869158878504672E-2</v>
      </c>
      <c r="S163" s="23">
        <f>VLOOKUP($B163,Data!$A$8:$GA$500,145,FALSE)</f>
        <v>3.448854961832061E-2</v>
      </c>
      <c r="T163" s="23">
        <f>VLOOKUP($B163,Data!$A$8:$GA$500,146,FALSE)</f>
        <v>4.03862660944206E-2</v>
      </c>
      <c r="U163" s="23">
        <f>VLOOKUP($B163,Data!$A$8:$GA$500,147,FALSE)</f>
        <v>4.0259740259740259E-2</v>
      </c>
      <c r="V163" s="23">
        <f>VLOOKUP($B163,Data!$A$8:$GA$500,148,FALSE)</f>
        <v>4.0715328467153283E-2</v>
      </c>
      <c r="W163" s="23">
        <f>VLOOKUP($B163,Data!$A$8:$GA$500,149,FALSE)</f>
        <v>3.9814814814814817E-2</v>
      </c>
      <c r="X163" s="23">
        <f>VLOOKUP($B163,Data!$A$8:$GA$500,150,FALSE)</f>
        <v>3.8210678210678209E-2</v>
      </c>
      <c r="Y163" s="23">
        <f>VLOOKUP($B163,Data!$A$8:$GA$500,151,FALSE)</f>
        <v>3.4420600858369101E-2</v>
      </c>
      <c r="Z163" s="23">
        <f>VLOOKUP($B163,Data!$A$8:$GA$500,152,FALSE)</f>
        <v>3.5070422535211268E-2</v>
      </c>
      <c r="AA163" s="23">
        <f>VLOOKUP($B163,Data!$A$8:$GA$500,153,FALSE)</f>
        <v>3.5021216407355019E-2</v>
      </c>
      <c r="AB163" s="23">
        <f>VLOOKUP($B163,Data!$A$8:$GA$500,154,FALSE)</f>
        <v>3.5860139860139861E-2</v>
      </c>
      <c r="AC163" s="23">
        <f>VLOOKUP($B163,Data!$A$8:$GA$500,155,FALSE)</f>
        <v>3.712011577424023E-2</v>
      </c>
      <c r="AD163" s="23">
        <f>VLOOKUP($B163,Data!$A$8:$GA$500,156,FALSE)</f>
        <v>4.1087570621468929E-2</v>
      </c>
      <c r="AE163" s="52">
        <f>VLOOKUP($B163,Data!$A$8:$GA$500,157,FALSE)</f>
        <v>4.0920679886685553E-2</v>
      </c>
      <c r="AF163" s="52">
        <f>VLOOKUP($B163,Data!$A$8:$GA$500,158,FALSE)</f>
        <v>4.1570827489481064E-2</v>
      </c>
      <c r="AG163" s="52">
        <f>VLOOKUP($B163,Data!$A$8:$GA$500,159,FALSE)</f>
        <v>4.1007407407407409E-2</v>
      </c>
      <c r="AH163" s="52">
        <f>VLOOKUP($B163,Data!$A$8:$GA$500,160,FALSE)</f>
        <v>4.1653786707882536E-2</v>
      </c>
    </row>
    <row r="164" spans="1:34" x14ac:dyDescent="0.25">
      <c r="A164" s="1"/>
      <c r="B164" s="17" t="s">
        <v>244</v>
      </c>
      <c r="C164" s="42" t="s">
        <v>518</v>
      </c>
      <c r="D164" t="s">
        <v>505</v>
      </c>
      <c r="E164" s="45" t="s">
        <v>244</v>
      </c>
      <c r="F164" s="45" t="s">
        <v>36</v>
      </c>
      <c r="H164" s="23">
        <f>VLOOKUP($B164,Data!$A$8:$GA$500,134,FALSE)</f>
        <v>3.5587937151545866E-2</v>
      </c>
      <c r="I164" s="23">
        <f>VLOOKUP($B164,Data!$A$8:$GA$500,135,FALSE)</f>
        <v>3.4747225647348952E-2</v>
      </c>
      <c r="J164" s="23">
        <f>VLOOKUP($B164,Data!$A$8:$GA$500,136,FALSE)</f>
        <v>3.509653465346535E-2</v>
      </c>
      <c r="K164" s="23">
        <f>VLOOKUP($B164,Data!$A$8:$GA$500,137,FALSE)</f>
        <v>3.3007736943907157E-2</v>
      </c>
      <c r="L164" s="23">
        <f>VLOOKUP($B164,Data!$A$8:$GA$500,138,FALSE)</f>
        <v>3.3782991202346041E-2</v>
      </c>
      <c r="M164" s="23">
        <f>VLOOKUP($B164,Data!$A$8:$GA$500,139,FALSE)</f>
        <v>3.1042989741084513E-2</v>
      </c>
      <c r="N164" s="23">
        <f>VLOOKUP($B164,Data!$A$8:$GA$500,140,FALSE)</f>
        <v>3.0333983422720624E-2</v>
      </c>
      <c r="O164" s="23">
        <f>VLOOKUP($B164,Data!$A$8:$GA$500,141,FALSE)</f>
        <v>2.9429488762657448E-2</v>
      </c>
      <c r="P164" s="23">
        <f>VLOOKUP($B164,Data!$A$8:$GA$500,142,FALSE)</f>
        <v>3.061020258725897E-2</v>
      </c>
      <c r="Q164" s="23">
        <f>VLOOKUP($B164,Data!$A$8:$GA$500,143,FALSE)</f>
        <v>3.1239221483123924E-2</v>
      </c>
      <c r="R164" s="23">
        <f>VLOOKUP($B164,Data!$A$8:$GA$500,144,FALSE)</f>
        <v>3.5741556534508077E-2</v>
      </c>
      <c r="S164" s="23">
        <f>VLOOKUP($B164,Data!$A$8:$GA$500,145,FALSE)</f>
        <v>4.336202656173143E-2</v>
      </c>
      <c r="T164" s="23">
        <f>VLOOKUP($B164,Data!$A$8:$GA$500,146,FALSE)</f>
        <v>5.5762164846077461E-2</v>
      </c>
      <c r="U164" s="23">
        <f>VLOOKUP($B164,Data!$A$8:$GA$500,147,FALSE)</f>
        <v>5.9920119820269596E-2</v>
      </c>
      <c r="V164" s="23">
        <f>VLOOKUP($B164,Data!$A$8:$GA$500,148,FALSE)</f>
        <v>5.930368922550696E-2</v>
      </c>
      <c r="W164" s="23">
        <f>VLOOKUP($B164,Data!$A$8:$GA$500,149,FALSE)</f>
        <v>5.8480058365758758E-2</v>
      </c>
      <c r="X164" s="23">
        <f>VLOOKUP($B164,Data!$A$8:$GA$500,150,FALSE)</f>
        <v>6.0434992750120833E-2</v>
      </c>
      <c r="Y164" s="23">
        <f>VLOOKUP($B164,Data!$A$8:$GA$500,151,FALSE)</f>
        <v>5.326718639262934E-2</v>
      </c>
      <c r="Z164" s="23">
        <f>VLOOKUP($B164,Data!$A$8:$GA$500,152,FALSE)</f>
        <v>5.4905207583393331E-2</v>
      </c>
      <c r="AA164" s="23">
        <f>VLOOKUP($B164,Data!$A$8:$GA$500,153,FALSE)</f>
        <v>5.3732630570196456E-2</v>
      </c>
      <c r="AB164" s="23">
        <f>VLOOKUP($B164,Data!$A$8:$GA$500,154,FALSE)</f>
        <v>5.621333333333333E-2</v>
      </c>
      <c r="AC164" s="23">
        <f>VLOOKUP($B164,Data!$A$8:$GA$500,155,FALSE)</f>
        <v>5.3001443001443001E-2</v>
      </c>
      <c r="AD164" s="23">
        <f>VLOOKUP($B164,Data!$A$8:$GA$500,156,FALSE)</f>
        <v>5.7478991596638655E-2</v>
      </c>
      <c r="AE164" s="52">
        <f>VLOOKUP($B164,Data!$A$8:$GA$500,157,FALSE)</f>
        <v>5.8569007263922515E-2</v>
      </c>
      <c r="AF164" s="52">
        <f>VLOOKUP($B164,Data!$A$8:$GA$500,158,FALSE)</f>
        <v>6.1074598224994003E-2</v>
      </c>
      <c r="AG164" s="52">
        <f>VLOOKUP($B164,Data!$A$8:$GA$500,159,FALSE)</f>
        <v>5.9230396902226527E-2</v>
      </c>
      <c r="AH164" s="52">
        <f>VLOOKUP($B164,Data!$A$8:$GA$500,160,FALSE)</f>
        <v>5.9042273704322905E-2</v>
      </c>
    </row>
    <row r="165" spans="1:34" x14ac:dyDescent="0.25">
      <c r="A165" s="1"/>
      <c r="B165" s="17" t="s">
        <v>245</v>
      </c>
      <c r="C165" s="42" t="s">
        <v>518</v>
      </c>
      <c r="D165" t="s">
        <v>505</v>
      </c>
      <c r="E165" s="45" t="s">
        <v>245</v>
      </c>
      <c r="F165" s="45" t="s">
        <v>37</v>
      </c>
      <c r="G165" s="45" t="str">
        <f>""</f>
        <v/>
      </c>
      <c r="H165" s="23">
        <f>VLOOKUP($B165,Data!$A$8:$GA$500,134,FALSE)</f>
        <v>6.5726807888970049E-2</v>
      </c>
      <c r="I165" s="23">
        <f>VLOOKUP($B165,Data!$A$8:$GA$500,135,FALSE)</f>
        <v>6.3407620416966209E-2</v>
      </c>
      <c r="J165" s="23">
        <f>VLOOKUP($B165,Data!$A$8:$GA$500,136,FALSE)</f>
        <v>6.3688981868898181E-2</v>
      </c>
      <c r="K165" s="23">
        <f>VLOOKUP($B165,Data!$A$8:$GA$500,137,FALSE)</f>
        <v>5.7270251872021782E-2</v>
      </c>
      <c r="L165" s="23">
        <f>VLOOKUP($B165,Data!$A$8:$GA$500,138,FALSE)</f>
        <v>5.911825017088175E-2</v>
      </c>
      <c r="M165" s="23">
        <f>VLOOKUP($B165,Data!$A$8:$GA$500,139,FALSE)</f>
        <v>5.7457279562542721E-2</v>
      </c>
      <c r="N165" s="23">
        <f>VLOOKUP($B165,Data!$A$8:$GA$500,140,FALSE)</f>
        <v>5.2461122379986479E-2</v>
      </c>
      <c r="O165" s="23">
        <f>VLOOKUP($B165,Data!$A$8:$GA$500,141,FALSE)</f>
        <v>4.7790463398253859E-2</v>
      </c>
      <c r="P165" s="23">
        <f>VLOOKUP($B165,Data!$A$8:$GA$500,142,FALSE)</f>
        <v>5.0261569416498994E-2</v>
      </c>
      <c r="Q165" s="23">
        <f>VLOOKUP($B165,Data!$A$8:$GA$500,143,FALSE)</f>
        <v>5.296070460704607E-2</v>
      </c>
      <c r="R165" s="23">
        <f>VLOOKUP($B165,Data!$A$8:$GA$500,144,FALSE)</f>
        <v>5.8725895316804409E-2</v>
      </c>
      <c r="S165" s="23">
        <f>VLOOKUP($B165,Data!$A$8:$GA$500,145,FALSE)</f>
        <v>6.3883495145631061E-2</v>
      </c>
      <c r="T165" s="23">
        <f>VLOOKUP($B165,Data!$A$8:$GA$500,146,FALSE)</f>
        <v>7.9018531228551819E-2</v>
      </c>
      <c r="U165" s="23">
        <f>VLOOKUP($B165,Data!$A$8:$GA$500,147,FALSE)</f>
        <v>8.3850340136054427E-2</v>
      </c>
      <c r="V165" s="23">
        <f>VLOOKUP($B165,Data!$A$8:$GA$500,148,FALSE)</f>
        <v>8.9596719070403286E-2</v>
      </c>
      <c r="W165" s="23">
        <f>VLOOKUP($B165,Data!$A$8:$GA$500,149,FALSE)</f>
        <v>8.7295988934993088E-2</v>
      </c>
      <c r="X165" s="23">
        <f>VLOOKUP($B165,Data!$A$8:$GA$500,150,FALSE)</f>
        <v>9.0714786264891378E-2</v>
      </c>
      <c r="Y165" s="23">
        <f>VLOOKUP($B165,Data!$A$8:$GA$500,151,FALSE)</f>
        <v>8.2522839072382295E-2</v>
      </c>
      <c r="Z165" s="23">
        <f>VLOOKUP($B165,Data!$A$8:$GA$500,152,FALSE)</f>
        <v>8.0780487804878051E-2</v>
      </c>
      <c r="AA165" s="23">
        <f>VLOOKUP($B165,Data!$A$8:$GA$500,153,FALSE)</f>
        <v>7.4813535911602211E-2</v>
      </c>
      <c r="AB165" s="23">
        <f>VLOOKUP($B165,Data!$A$8:$GA$500,154,FALSE)</f>
        <v>8.2793103448275868E-2</v>
      </c>
      <c r="AC165" s="23">
        <f>VLOOKUP($B165,Data!$A$8:$GA$500,155,FALSE)</f>
        <v>8.4624396967608539E-2</v>
      </c>
      <c r="AD165" s="23">
        <f>VLOOKUP($B165,Data!$A$8:$GA$500,156,FALSE)</f>
        <v>8.6843899113837761E-2</v>
      </c>
      <c r="AE165" s="52">
        <f>VLOOKUP($B165,Data!$A$8:$GA$500,157,FALSE)</f>
        <v>8.3342447026657551E-2</v>
      </c>
      <c r="AF165" s="52">
        <f>VLOOKUP($B165,Data!$A$8:$GA$500,158,FALSE)</f>
        <v>8.8273769386378959E-2</v>
      </c>
      <c r="AG165" s="52">
        <f>VLOOKUP($B165,Data!$A$8:$GA$500,159,FALSE)</f>
        <v>8.6320375335120644E-2</v>
      </c>
      <c r="AH165" s="52">
        <f>VLOOKUP($B165,Data!$A$8:$GA$500,160,FALSE)</f>
        <v>8.5634178905206942E-2</v>
      </c>
    </row>
    <row r="166" spans="1:34" x14ac:dyDescent="0.25">
      <c r="A166" s="1"/>
      <c r="B166" s="17" t="s">
        <v>246</v>
      </c>
      <c r="C166" s="42" t="s">
        <v>517</v>
      </c>
      <c r="D166" t="s">
        <v>505</v>
      </c>
      <c r="E166" s="45" t="s">
        <v>246</v>
      </c>
      <c r="F166" s="45"/>
      <c r="G166" s="45"/>
      <c r="H166" s="23">
        <f>VLOOKUP($B166,Data!$A$8:$GA$500,134,FALSE)</f>
        <v>1.7769483427888921E-2</v>
      </c>
      <c r="I166" s="23">
        <f>VLOOKUP($B166,Data!$A$8:$GA$500,135,FALSE)</f>
        <v>1.6516283238721244E-2</v>
      </c>
      <c r="J166" s="23">
        <f>VLOOKUP($B166,Data!$A$8:$GA$500,136,FALSE)</f>
        <v>1.6953662182361735E-2</v>
      </c>
      <c r="K166" s="23">
        <f>VLOOKUP($B166,Data!$A$8:$GA$500,137,FALSE)</f>
        <v>1.5888790298728188E-2</v>
      </c>
      <c r="L166" s="23">
        <f>VLOOKUP($B166,Data!$A$8:$GA$500,138,FALSE)</f>
        <v>1.6834275513240106E-2</v>
      </c>
      <c r="M166" s="23">
        <f>VLOOKUP($B166,Data!$A$8:$GA$500,139,FALSE)</f>
        <v>1.5605700712589073E-2</v>
      </c>
      <c r="N166" s="23">
        <f>VLOOKUP($B166,Data!$A$8:$GA$500,140,FALSE)</f>
        <v>1.4602137767220903E-2</v>
      </c>
      <c r="O166" s="23">
        <f>VLOOKUP($B166,Data!$A$8:$GA$500,141,FALSE)</f>
        <v>1.3413897280966768E-2</v>
      </c>
      <c r="P166" s="23">
        <f>VLOOKUP($B166,Data!$A$8:$GA$500,142,FALSE)</f>
        <v>1.4436429215509469E-2</v>
      </c>
      <c r="Q166" s="23">
        <f>VLOOKUP($B166,Data!$A$8:$GA$500,143,FALSE)</f>
        <v>1.401860744297719E-2</v>
      </c>
      <c r="R166" s="23">
        <f>VLOOKUP($B166,Data!$A$8:$GA$500,144,FALSE)</f>
        <v>1.7339068525660042E-2</v>
      </c>
      <c r="S166" s="23">
        <f>VLOOKUP($B166,Data!$A$8:$GA$500,145,FALSE)</f>
        <v>2.2445620223398001E-2</v>
      </c>
      <c r="T166" s="23">
        <f>VLOOKUP($B166,Data!$A$8:$GA$500,146,FALSE)</f>
        <v>3.4391330166270787E-2</v>
      </c>
      <c r="U166" s="23">
        <f>VLOOKUP($B166,Data!$A$8:$GA$500,147,FALSE)</f>
        <v>3.5587263442475217E-2</v>
      </c>
      <c r="V166" s="23">
        <f>VLOOKUP($B166,Data!$A$8:$GA$500,148,FALSE)</f>
        <v>3.5720351835001517E-2</v>
      </c>
      <c r="W166" s="23">
        <f>VLOOKUP($B166,Data!$A$8:$GA$500,149,FALSE)</f>
        <v>3.2904290429042901E-2</v>
      </c>
      <c r="X166" s="23">
        <f>VLOOKUP($B166,Data!$A$8:$GA$500,150,FALSE)</f>
        <v>3.3582497721057432E-2</v>
      </c>
      <c r="Y166" s="23">
        <f>VLOOKUP($B166,Data!$A$8:$GA$500,151,FALSE)</f>
        <v>2.8603658536585367E-2</v>
      </c>
      <c r="Z166" s="23">
        <f>VLOOKUP($B166,Data!$A$8:$GA$500,152,FALSE)</f>
        <v>2.79031760715387E-2</v>
      </c>
      <c r="AA166" s="23">
        <f>VLOOKUP($B166,Data!$A$8:$GA$500,153,FALSE)</f>
        <v>2.7678571428571427E-2</v>
      </c>
      <c r="AB166" s="23">
        <f>VLOOKUP($B166,Data!$A$8:$GA$500,154,FALSE)</f>
        <v>2.934487021013597E-2</v>
      </c>
      <c r="AC166" s="23">
        <f>VLOOKUP($B166,Data!$A$8:$GA$500,155,FALSE)</f>
        <v>2.8525502318392581E-2</v>
      </c>
      <c r="AD166" s="23">
        <f>VLOOKUP($B166,Data!$A$8:$GA$500,156,FALSE)</f>
        <v>2.9768996960486321E-2</v>
      </c>
      <c r="AE166" s="52">
        <f>VLOOKUP($B166,Data!$A$8:$GA$500,157,FALSE)</f>
        <v>2.901883353584447E-2</v>
      </c>
      <c r="AF166" s="52">
        <f>VLOOKUP($B166,Data!$A$8:$GA$500,158,FALSE)</f>
        <v>3.1906193625977151E-2</v>
      </c>
      <c r="AG166" s="52">
        <f>VLOOKUP($B166,Data!$A$8:$GA$500,159,FALSE)</f>
        <v>2.9311692215208896E-2</v>
      </c>
      <c r="AH166" s="52">
        <f>VLOOKUP($B166,Data!$A$8:$GA$500,160,FALSE)</f>
        <v>2.892716832880024E-2</v>
      </c>
    </row>
    <row r="167" spans="1:34" x14ac:dyDescent="0.25">
      <c r="A167" s="1"/>
      <c r="B167" s="17" t="s">
        <v>247</v>
      </c>
      <c r="C167" s="42" t="s">
        <v>517</v>
      </c>
      <c r="D167" t="s">
        <v>0</v>
      </c>
      <c r="E167" s="45" t="s">
        <v>247</v>
      </c>
      <c r="F167" s="45" t="s">
        <v>35</v>
      </c>
      <c r="G167" s="45" t="s">
        <v>26</v>
      </c>
      <c r="H167" s="23">
        <f>VLOOKUP($B167,Data!$A$8:$GA$500,134,FALSE)</f>
        <v>2.2373271889400921E-2</v>
      </c>
      <c r="I167" s="23">
        <f>VLOOKUP($B167,Data!$A$8:$GA$500,135,FALSE)</f>
        <v>1.9800884955752211E-2</v>
      </c>
      <c r="J167" s="23">
        <f>VLOOKUP($B167,Data!$A$8:$GA$500,136,FALSE)</f>
        <v>2.147126436781609E-2</v>
      </c>
      <c r="K167" s="23">
        <f>VLOOKUP($B167,Data!$A$8:$GA$500,137,FALSE)</f>
        <v>2.0393518518518519E-2</v>
      </c>
      <c r="L167" s="23">
        <f>VLOOKUP($B167,Data!$A$8:$GA$500,138,FALSE)</f>
        <v>1.9908883826879272E-2</v>
      </c>
      <c r="M167" s="23">
        <f>VLOOKUP($B167,Data!$A$8:$GA$500,139,FALSE)</f>
        <v>1.7365967365967367E-2</v>
      </c>
      <c r="N167" s="23">
        <f>VLOOKUP($B167,Data!$A$8:$GA$500,140,FALSE)</f>
        <v>1.5604395604395605E-2</v>
      </c>
      <c r="O167" s="23">
        <f>VLOOKUP($B167,Data!$A$8:$GA$500,141,FALSE)</f>
        <v>1.571111111111111E-2</v>
      </c>
      <c r="P167" s="23">
        <f>VLOOKUP($B167,Data!$A$8:$GA$500,142,FALSE)</f>
        <v>1.5760869565217391E-2</v>
      </c>
      <c r="Q167" s="23">
        <f>VLOOKUP($B167,Data!$A$8:$GA$500,143,FALSE)</f>
        <v>1.6175213675213674E-2</v>
      </c>
      <c r="R167" s="23">
        <f>VLOOKUP($B167,Data!$A$8:$GA$500,144,FALSE)</f>
        <v>1.9486607142857142E-2</v>
      </c>
      <c r="S167" s="23">
        <f>VLOOKUP($B167,Data!$A$8:$GA$500,145,FALSE)</f>
        <v>2.8040089086859687E-2</v>
      </c>
      <c r="T167" s="23">
        <f>VLOOKUP($B167,Data!$A$8:$GA$500,146,FALSE)</f>
        <v>3.8533333333333336E-2</v>
      </c>
      <c r="U167" s="23">
        <f>VLOOKUP($B167,Data!$A$8:$GA$500,147,FALSE)</f>
        <v>3.4727668845315904E-2</v>
      </c>
      <c r="V167" s="23">
        <f>VLOOKUP($B167,Data!$A$8:$GA$500,148,FALSE)</f>
        <v>3.560919540229885E-2</v>
      </c>
      <c r="W167" s="23">
        <f>VLOOKUP($B167,Data!$A$8:$GA$500,149,FALSE)</f>
        <v>3.6247139588100684E-2</v>
      </c>
      <c r="X167" s="23">
        <f>VLOOKUP($B167,Data!$A$8:$GA$500,150,FALSE)</f>
        <v>3.7377777777777781E-2</v>
      </c>
      <c r="Y167" s="23">
        <f>VLOOKUP($B167,Data!$A$8:$GA$500,151,FALSE)</f>
        <v>3.2304147465437791E-2</v>
      </c>
      <c r="Z167" s="23">
        <f>VLOOKUP($B167,Data!$A$8:$GA$500,152,FALSE)</f>
        <v>2.9692982456140351E-2</v>
      </c>
      <c r="AA167" s="23">
        <f>VLOOKUP($B167,Data!$A$8:$GA$500,153,FALSE)</f>
        <v>2.75E-2</v>
      </c>
      <c r="AB167" s="23">
        <f>VLOOKUP($B167,Data!$A$8:$GA$500,154,FALSE)</f>
        <v>3.0975609756097561E-2</v>
      </c>
      <c r="AC167" s="23">
        <f>VLOOKUP($B167,Data!$A$8:$GA$500,155,FALSE)</f>
        <v>2.7595744680851065E-2</v>
      </c>
      <c r="AD167" s="23">
        <f>VLOOKUP($B167,Data!$A$8:$GA$500,156,FALSE)</f>
        <v>3.0354166666666668E-2</v>
      </c>
      <c r="AE167" s="52">
        <f>VLOOKUP($B167,Data!$A$8:$GA$500,157,FALSE)</f>
        <v>3.0513918629550323E-2</v>
      </c>
      <c r="AF167" s="52">
        <f>VLOOKUP($B167,Data!$A$8:$GA$500,158,FALSE)</f>
        <v>3.6129753914988814E-2</v>
      </c>
      <c r="AG167" s="52">
        <f>VLOOKUP($B167,Data!$A$8:$GA$500,159,FALSE)</f>
        <v>3.272311212814645E-2</v>
      </c>
      <c r="AH167" s="52">
        <f>VLOOKUP($B167,Data!$A$8:$GA$500,160,FALSE)</f>
        <v>3.2171945701357466E-2</v>
      </c>
    </row>
    <row r="168" spans="1:34" x14ac:dyDescent="0.25">
      <c r="A168" s="1"/>
      <c r="B168" s="17" t="s">
        <v>248</v>
      </c>
      <c r="C168" s="42" t="s">
        <v>518</v>
      </c>
      <c r="D168" t="s">
        <v>505</v>
      </c>
      <c r="E168" s="45" t="s">
        <v>248</v>
      </c>
      <c r="F168" s="45" t="s">
        <v>42</v>
      </c>
      <c r="H168" s="23">
        <f>VLOOKUP($B168,Data!$A$8:$GA$500,134,FALSE)</f>
        <v>5.9555722891566264E-2</v>
      </c>
      <c r="I168" s="23">
        <f>VLOOKUP($B168,Data!$A$8:$GA$500,135,FALSE)</f>
        <v>5.6726190476190479E-2</v>
      </c>
      <c r="J168" s="23">
        <f>VLOOKUP($B168,Data!$A$8:$GA$500,136,FALSE)</f>
        <v>5.6801173881144536E-2</v>
      </c>
      <c r="K168" s="23">
        <f>VLOOKUP($B168,Data!$A$8:$GA$500,137,FALSE)</f>
        <v>5.2204379562043796E-2</v>
      </c>
      <c r="L168" s="23">
        <f>VLOOKUP($B168,Data!$A$8:$GA$500,138,FALSE)</f>
        <v>5.1024531024531028E-2</v>
      </c>
      <c r="M168" s="23">
        <f>VLOOKUP($B168,Data!$A$8:$GA$500,139,FALSE)</f>
        <v>4.5520459440057427E-2</v>
      </c>
      <c r="N168" s="23">
        <f>VLOOKUP($B168,Data!$A$8:$GA$500,140,FALSE)</f>
        <v>4.3816460305899488E-2</v>
      </c>
      <c r="O168" s="23">
        <f>VLOOKUP($B168,Data!$A$8:$GA$500,141,FALSE)</f>
        <v>4.1776315789473682E-2</v>
      </c>
      <c r="P168" s="23">
        <f>VLOOKUP($B168,Data!$A$8:$GA$500,142,FALSE)</f>
        <v>4.2413294797687864E-2</v>
      </c>
      <c r="Q168" s="23">
        <f>VLOOKUP($B168,Data!$A$8:$GA$500,143,FALSE)</f>
        <v>4.0474168435951877E-2</v>
      </c>
      <c r="R168" s="23">
        <f>VLOOKUP($B168,Data!$A$8:$GA$500,144,FALSE)</f>
        <v>4.2769230769230768E-2</v>
      </c>
      <c r="S168" s="23">
        <f>VLOOKUP($B168,Data!$A$8:$GA$500,145,FALSE)</f>
        <v>4.7241857241857241E-2</v>
      </c>
      <c r="T168" s="23">
        <f>VLOOKUP($B168,Data!$A$8:$GA$500,146,FALSE)</f>
        <v>5.8695652173913045E-2</v>
      </c>
      <c r="U168" s="23">
        <f>VLOOKUP($B168,Data!$A$8:$GA$500,147,FALSE)</f>
        <v>6.2772346368715079E-2</v>
      </c>
      <c r="V168" s="23">
        <f>VLOOKUP($B168,Data!$A$8:$GA$500,148,FALSE)</f>
        <v>6.7903225806451611E-2</v>
      </c>
      <c r="W168" s="23">
        <f>VLOOKUP($B168,Data!$A$8:$GA$500,149,FALSE)</f>
        <v>6.2057220708446867E-2</v>
      </c>
      <c r="X168" s="23">
        <f>VLOOKUP($B168,Data!$A$8:$GA$500,150,FALSE)</f>
        <v>6.6961483594864479E-2</v>
      </c>
      <c r="Y168" s="23">
        <f>VLOOKUP($B168,Data!$A$8:$GA$500,151,FALSE)</f>
        <v>6.2335867311679338E-2</v>
      </c>
      <c r="Z168" s="23">
        <f>VLOOKUP($B168,Data!$A$8:$GA$500,152,FALSE)</f>
        <v>6.6916548797736911E-2</v>
      </c>
      <c r="AA168" s="23">
        <f>VLOOKUP($B168,Data!$A$8:$GA$500,153,FALSE)</f>
        <v>6.8055353241077934E-2</v>
      </c>
      <c r="AB168" s="23">
        <f>VLOOKUP($B168,Data!$A$8:$GA$500,154,FALSE)</f>
        <v>6.7981715893108294E-2</v>
      </c>
      <c r="AC168" s="23">
        <f>VLOOKUP($B168,Data!$A$8:$GA$500,155,FALSE)</f>
        <v>6.9563072586328406E-2</v>
      </c>
      <c r="AD168" s="23">
        <f>VLOOKUP($B168,Data!$A$8:$GA$500,156,FALSE)</f>
        <v>7.5927221833449965E-2</v>
      </c>
      <c r="AE168" s="52">
        <f>VLOOKUP($B168,Data!$A$8:$GA$500,157,FALSE)</f>
        <v>7.4573041637261819E-2</v>
      </c>
      <c r="AF168" s="52">
        <f>VLOOKUP($B168,Data!$A$8:$GA$500,158,FALSE)</f>
        <v>7.6179146256123167E-2</v>
      </c>
      <c r="AG168" s="52">
        <f>VLOOKUP($B168,Data!$A$8:$GA$500,159,FALSE)</f>
        <v>7.4981765134937997E-2</v>
      </c>
      <c r="AH168" s="52">
        <f>VLOOKUP($B168,Data!$A$8:$GA$500,160,FALSE)</f>
        <v>7.1640735502121647E-2</v>
      </c>
    </row>
    <row r="169" spans="1:34" x14ac:dyDescent="0.25">
      <c r="A169" s="1"/>
      <c r="B169" s="17" t="s">
        <v>249</v>
      </c>
      <c r="C169" s="42" t="s">
        <v>517</v>
      </c>
      <c r="D169" t="s">
        <v>0</v>
      </c>
      <c r="E169" s="45" t="s">
        <v>249</v>
      </c>
      <c r="F169" s="45" t="s">
        <v>31</v>
      </c>
      <c r="G169" s="45" t="s">
        <v>46</v>
      </c>
      <c r="H169" s="23">
        <f>VLOOKUP($B169,Data!$A$8:$GA$500,134,FALSE)</f>
        <v>2.1094420600858369E-2</v>
      </c>
      <c r="I169" s="23">
        <f>VLOOKUP($B169,Data!$A$8:$GA$500,135,FALSE)</f>
        <v>1.7836134453781512E-2</v>
      </c>
      <c r="J169" s="23">
        <f>VLOOKUP($B169,Data!$A$8:$GA$500,136,FALSE)</f>
        <v>1.68944099378882E-2</v>
      </c>
      <c r="K169" s="23">
        <f>VLOOKUP($B169,Data!$A$8:$GA$500,137,FALSE)</f>
        <v>1.6496945010183301E-2</v>
      </c>
      <c r="L169" s="23">
        <f>VLOOKUP($B169,Data!$A$8:$GA$500,138,FALSE)</f>
        <v>1.6614481409001958E-2</v>
      </c>
      <c r="M169" s="23">
        <f>VLOOKUP($B169,Data!$A$8:$GA$500,139,FALSE)</f>
        <v>1.3910505836575875E-2</v>
      </c>
      <c r="N169" s="23">
        <f>VLOOKUP($B169,Data!$A$8:$GA$500,140,FALSE)</f>
        <v>1.349802371541502E-2</v>
      </c>
      <c r="O169" s="23">
        <f>VLOOKUP($B169,Data!$A$8:$GA$500,141,FALSE)</f>
        <v>1.5223880597014926E-2</v>
      </c>
      <c r="P169" s="23">
        <f>VLOOKUP($B169,Data!$A$8:$GA$500,142,FALSE)</f>
        <v>1.6361702127659576E-2</v>
      </c>
      <c r="Q169" s="23">
        <f>VLOOKUP($B169,Data!$A$8:$GA$500,143,FALSE)</f>
        <v>1.6563786008230452E-2</v>
      </c>
      <c r="R169" s="23">
        <f>VLOOKUP($B169,Data!$A$8:$GA$500,144,FALSE)</f>
        <v>1.9490196078431374E-2</v>
      </c>
      <c r="S169" s="23">
        <f>VLOOKUP($B169,Data!$A$8:$GA$500,145,FALSE)</f>
        <v>2.8574218750000002E-2</v>
      </c>
      <c r="T169" s="23">
        <f>VLOOKUP($B169,Data!$A$8:$GA$500,146,FALSE)</f>
        <v>4.1160541586073504E-2</v>
      </c>
      <c r="U169" s="23">
        <f>VLOOKUP($B169,Data!$A$8:$GA$500,147,FALSE)</f>
        <v>3.7888675623800383E-2</v>
      </c>
      <c r="V169" s="23">
        <f>VLOOKUP($B169,Data!$A$8:$GA$500,148,FALSE)</f>
        <v>3.742307692307692E-2</v>
      </c>
      <c r="W169" s="23">
        <f>VLOOKUP($B169,Data!$A$8:$GA$500,149,FALSE)</f>
        <v>3.4838095238095237E-2</v>
      </c>
      <c r="X169" s="23">
        <f>VLOOKUP($B169,Data!$A$8:$GA$500,150,FALSE)</f>
        <v>3.4489402697495182E-2</v>
      </c>
      <c r="Y169" s="23">
        <f>VLOOKUP($B169,Data!$A$8:$GA$500,151,FALSE)</f>
        <v>2.8221797323135754E-2</v>
      </c>
      <c r="Z169" s="23">
        <f>VLOOKUP($B169,Data!$A$8:$GA$500,152,FALSE)</f>
        <v>2.9003906249999999E-2</v>
      </c>
      <c r="AA169" s="23">
        <f>VLOOKUP($B169,Data!$A$8:$GA$500,153,FALSE)</f>
        <v>3.0903361344537816E-2</v>
      </c>
      <c r="AB169" s="23">
        <f>VLOOKUP($B169,Data!$A$8:$GA$500,154,FALSE)</f>
        <v>3.2573221757322177E-2</v>
      </c>
      <c r="AC169" s="23">
        <f>VLOOKUP($B169,Data!$A$8:$GA$500,155,FALSE)</f>
        <v>3.0508474576271188E-2</v>
      </c>
      <c r="AD169" s="23">
        <f>VLOOKUP($B169,Data!$A$8:$GA$500,156,FALSE)</f>
        <v>3.3782608695652173E-2</v>
      </c>
      <c r="AE169" s="52">
        <f>VLOOKUP($B169,Data!$A$8:$GA$500,157,FALSE)</f>
        <v>3.1953290870488323E-2</v>
      </c>
      <c r="AF169" s="52">
        <f>VLOOKUP($B169,Data!$A$8:$GA$500,158,FALSE)</f>
        <v>3.5010660980810238E-2</v>
      </c>
      <c r="AG169" s="52">
        <f>VLOOKUP($B169,Data!$A$8:$GA$500,159,FALSE)</f>
        <v>3.0457516339869282E-2</v>
      </c>
      <c r="AH169" s="52">
        <f>VLOOKUP($B169,Data!$A$8:$GA$500,160,FALSE)</f>
        <v>2.8234086242299793E-2</v>
      </c>
    </row>
    <row r="170" spans="1:34" x14ac:dyDescent="0.25">
      <c r="A170" s="1"/>
      <c r="B170" s="17" t="s">
        <v>250</v>
      </c>
      <c r="C170" s="42" t="s">
        <v>516</v>
      </c>
      <c r="D170" t="s">
        <v>0</v>
      </c>
      <c r="E170" s="45" t="s">
        <v>250</v>
      </c>
      <c r="F170" s="45" t="s">
        <v>38</v>
      </c>
      <c r="H170" s="23">
        <f>VLOOKUP($B170,Data!$A$8:$GA$500,134,FALSE)</f>
        <v>4.0418502202643175E-2</v>
      </c>
      <c r="I170" s="23">
        <f>VLOOKUP($B170,Data!$A$8:$GA$500,135,FALSE)</f>
        <v>3.8315098468271337E-2</v>
      </c>
      <c r="J170" s="23">
        <f>VLOOKUP($B170,Data!$A$8:$GA$500,136,FALSE)</f>
        <v>3.700636942675159E-2</v>
      </c>
      <c r="K170" s="23">
        <f>VLOOKUP($B170,Data!$A$8:$GA$500,137,FALSE)</f>
        <v>3.6391304347826087E-2</v>
      </c>
      <c r="L170" s="23">
        <f>VLOOKUP($B170,Data!$A$8:$GA$500,138,FALSE)</f>
        <v>3.9746300211416494E-2</v>
      </c>
      <c r="M170" s="23">
        <f>VLOOKUP($B170,Data!$A$8:$GA$500,139,FALSE)</f>
        <v>3.6335403726708078E-2</v>
      </c>
      <c r="N170" s="23">
        <f>VLOOKUP($B170,Data!$A$8:$GA$500,140,FALSE)</f>
        <v>3.6453608247422678E-2</v>
      </c>
      <c r="O170" s="23">
        <f>VLOOKUP($B170,Data!$A$8:$GA$500,141,FALSE)</f>
        <v>3.2993890020366602E-2</v>
      </c>
      <c r="P170" s="23">
        <f>VLOOKUP($B170,Data!$A$8:$GA$500,142,FALSE)</f>
        <v>3.4070247933884294E-2</v>
      </c>
      <c r="Q170" s="23">
        <f>VLOOKUP($B170,Data!$A$8:$GA$500,143,FALSE)</f>
        <v>3.4698544698544699E-2</v>
      </c>
      <c r="R170" s="23">
        <f>VLOOKUP($B170,Data!$A$8:$GA$500,144,FALSE)</f>
        <v>4.1177730192719489E-2</v>
      </c>
      <c r="S170" s="23">
        <f>VLOOKUP($B170,Data!$A$8:$GA$500,145,FALSE)</f>
        <v>5.3733333333333334E-2</v>
      </c>
      <c r="T170" s="23">
        <f>VLOOKUP($B170,Data!$A$8:$GA$500,146,FALSE)</f>
        <v>6.5691964285714291E-2</v>
      </c>
      <c r="U170" s="23">
        <f>VLOOKUP($B170,Data!$A$8:$GA$500,147,FALSE)</f>
        <v>6.8026607538802658E-2</v>
      </c>
      <c r="V170" s="23">
        <f>VLOOKUP($B170,Data!$A$8:$GA$500,148,FALSE)</f>
        <v>7.0348583877995641E-2</v>
      </c>
      <c r="W170" s="23">
        <f>VLOOKUP($B170,Data!$A$8:$GA$500,149,FALSE)</f>
        <v>6.563941299790356E-2</v>
      </c>
      <c r="X170" s="23">
        <f>VLOOKUP($B170,Data!$A$8:$GA$500,150,FALSE)</f>
        <v>7.053879310344828E-2</v>
      </c>
      <c r="Y170" s="23">
        <f>VLOOKUP($B170,Data!$A$8:$GA$500,151,FALSE)</f>
        <v>6.2983193277310931E-2</v>
      </c>
      <c r="Z170" s="23">
        <f>VLOOKUP($B170,Data!$A$8:$GA$500,152,FALSE)</f>
        <v>5.847599164926931E-2</v>
      </c>
      <c r="AA170" s="23">
        <f>VLOOKUP($B170,Data!$A$8:$GA$500,153,FALSE)</f>
        <v>5.5775510204081634E-2</v>
      </c>
      <c r="AB170" s="23">
        <f>VLOOKUP($B170,Data!$A$8:$GA$500,154,FALSE)</f>
        <v>5.7775590551181102E-2</v>
      </c>
      <c r="AC170" s="23">
        <f>VLOOKUP($B170,Data!$A$8:$GA$500,155,FALSE)</f>
        <v>5.7871900826446283E-2</v>
      </c>
      <c r="AD170" s="23">
        <f>VLOOKUP($B170,Data!$A$8:$GA$500,156,FALSE)</f>
        <v>6.4904051172707894E-2</v>
      </c>
      <c r="AE170" s="52">
        <f>VLOOKUP($B170,Data!$A$8:$GA$500,157,FALSE)</f>
        <v>6.7804878048780493E-2</v>
      </c>
      <c r="AF170" s="52">
        <f>VLOOKUP($B170,Data!$A$8:$GA$500,158,FALSE)</f>
        <v>7.5662921348314607E-2</v>
      </c>
      <c r="AG170" s="52">
        <f>VLOOKUP($B170,Data!$A$8:$GA$500,159,FALSE)</f>
        <v>7.0311111111111116E-2</v>
      </c>
      <c r="AH170" s="52">
        <f>VLOOKUP($B170,Data!$A$8:$GA$500,160,FALSE)</f>
        <v>7.0522875816993458E-2</v>
      </c>
    </row>
    <row r="171" spans="1:34" x14ac:dyDescent="0.25">
      <c r="A171" s="1"/>
      <c r="B171" s="17" t="s">
        <v>251</v>
      </c>
      <c r="C171" s="42" t="s">
        <v>516</v>
      </c>
      <c r="D171" t="s">
        <v>505</v>
      </c>
      <c r="E171" s="45" t="s">
        <v>251</v>
      </c>
      <c r="F171" s="45"/>
      <c r="G171" s="45"/>
      <c r="H171" s="23">
        <f>VLOOKUP($B171,Data!$A$8:$GA$500,134,FALSE)</f>
        <v>2.6851454823889738E-2</v>
      </c>
      <c r="I171" s="23">
        <f>VLOOKUP($B171,Data!$A$8:$GA$500,135,FALSE)</f>
        <v>2.3820427839710757E-2</v>
      </c>
      <c r="J171" s="23">
        <f>VLOOKUP($B171,Data!$A$8:$GA$500,136,FALSE)</f>
        <v>2.3980292624664078E-2</v>
      </c>
      <c r="K171" s="23">
        <f>VLOOKUP($B171,Data!$A$8:$GA$500,137,FALSE)</f>
        <v>2.5795318127250902E-2</v>
      </c>
      <c r="L171" s="23">
        <f>VLOOKUP($B171,Data!$A$8:$GA$500,138,FALSE)</f>
        <v>2.7089484784573667E-2</v>
      </c>
      <c r="M171" s="23">
        <f>VLOOKUP($B171,Data!$A$8:$GA$500,139,FALSE)</f>
        <v>2.3872534142640366E-2</v>
      </c>
      <c r="N171" s="23">
        <f>VLOOKUP($B171,Data!$A$8:$GA$500,140,FALSE)</f>
        <v>2.4821589205397301E-2</v>
      </c>
      <c r="O171" s="23">
        <f>VLOOKUP($B171,Data!$A$8:$GA$500,141,FALSE)</f>
        <v>2.388638412984671E-2</v>
      </c>
      <c r="P171" s="23">
        <f>VLOOKUP($B171,Data!$A$8:$GA$500,142,FALSE)</f>
        <v>2.3034973325429756E-2</v>
      </c>
      <c r="Q171" s="23">
        <f>VLOOKUP($B171,Data!$A$8:$GA$500,143,FALSE)</f>
        <v>2.2467532467532466E-2</v>
      </c>
      <c r="R171" s="23">
        <f>VLOOKUP($B171,Data!$A$8:$GA$500,144,FALSE)</f>
        <v>2.5957950843944328E-2</v>
      </c>
      <c r="S171" s="23">
        <f>VLOOKUP($B171,Data!$A$8:$GA$500,145,FALSE)</f>
        <v>3.4673977474807348E-2</v>
      </c>
      <c r="T171" s="23">
        <f>VLOOKUP($B171,Data!$A$8:$GA$500,146,FALSE)</f>
        <v>4.5456723569931114E-2</v>
      </c>
      <c r="U171" s="23">
        <f>VLOOKUP($B171,Data!$A$8:$GA$500,147,FALSE)</f>
        <v>4.3724611708482679E-2</v>
      </c>
      <c r="V171" s="23">
        <f>VLOOKUP($B171,Data!$A$8:$GA$500,148,FALSE)</f>
        <v>4.3481636309346074E-2</v>
      </c>
      <c r="W171" s="23">
        <f>VLOOKUP($B171,Data!$A$8:$GA$500,149,FALSE)</f>
        <v>4.6557721139430283E-2</v>
      </c>
      <c r="X171" s="23">
        <f>VLOOKUP($B171,Data!$A$8:$GA$500,150,FALSE)</f>
        <v>4.7817412333736396E-2</v>
      </c>
      <c r="Y171" s="23">
        <f>VLOOKUP($B171,Data!$A$8:$GA$500,151,FALSE)</f>
        <v>4.0232839431508918E-2</v>
      </c>
      <c r="Z171" s="23">
        <f>VLOOKUP($B171,Data!$A$8:$GA$500,152,FALSE)</f>
        <v>3.8658060642449713E-2</v>
      </c>
      <c r="AA171" s="23">
        <f>VLOOKUP($B171,Data!$A$8:$GA$500,153,FALSE)</f>
        <v>4.0339033903390338E-2</v>
      </c>
      <c r="AB171" s="23">
        <f>VLOOKUP($B171,Data!$A$8:$GA$500,154,FALSE)</f>
        <v>4.2441550754661141E-2</v>
      </c>
      <c r="AC171" s="23">
        <f>VLOOKUP($B171,Data!$A$8:$GA$500,155,FALSE)</f>
        <v>3.7810111699000587E-2</v>
      </c>
      <c r="AD171" s="23">
        <f>VLOOKUP($B171,Data!$A$8:$GA$500,156,FALSE)</f>
        <v>4.1182634730538924E-2</v>
      </c>
      <c r="AE171" s="52">
        <f>VLOOKUP($B171,Data!$A$8:$GA$500,157,FALSE)</f>
        <v>4.4112927191679051E-2</v>
      </c>
      <c r="AF171" s="52">
        <f>VLOOKUP($B171,Data!$A$8:$GA$500,158,FALSE)</f>
        <v>4.8019207683073231E-2</v>
      </c>
      <c r="AG171" s="52">
        <f>VLOOKUP($B171,Data!$A$8:$GA$500,159,FALSE)</f>
        <v>4.2764153799576141E-2</v>
      </c>
      <c r="AH171" s="52">
        <f>VLOOKUP($B171,Data!$A$8:$GA$500,160,FALSE)</f>
        <v>4.2211828605914305E-2</v>
      </c>
    </row>
    <row r="172" spans="1:34" x14ac:dyDescent="0.25">
      <c r="A172" s="1"/>
      <c r="B172" s="17" t="s">
        <v>252</v>
      </c>
      <c r="C172" s="42" t="s">
        <v>518</v>
      </c>
      <c r="D172" t="s">
        <v>505</v>
      </c>
      <c r="E172" s="45" t="s">
        <v>252</v>
      </c>
      <c r="F172" s="45" t="s">
        <v>39</v>
      </c>
      <c r="G172" s="45" t="str">
        <f>""</f>
        <v/>
      </c>
      <c r="H172" s="23">
        <f>VLOOKUP($B172,Data!$A$8:$GA$500,134,FALSE)</f>
        <v>8.3981623277182241E-2</v>
      </c>
      <c r="I172" s="23">
        <f>VLOOKUP($B172,Data!$A$8:$GA$500,135,FALSE)</f>
        <v>8.4884437596302001E-2</v>
      </c>
      <c r="J172" s="23">
        <f>VLOOKUP($B172,Data!$A$8:$GA$500,136,FALSE)</f>
        <v>8.2952047952047955E-2</v>
      </c>
      <c r="K172" s="23">
        <f>VLOOKUP($B172,Data!$A$8:$GA$500,137,FALSE)</f>
        <v>7.9103006407097096E-2</v>
      </c>
      <c r="L172" s="23">
        <f>VLOOKUP($B172,Data!$A$8:$GA$500,138,FALSE)</f>
        <v>7.7243217054263569E-2</v>
      </c>
      <c r="M172" s="23">
        <f>VLOOKUP($B172,Data!$A$8:$GA$500,139,FALSE)</f>
        <v>7.1747713047664904E-2</v>
      </c>
      <c r="N172" s="23">
        <f>VLOOKUP($B172,Data!$A$8:$GA$500,140,FALSE)</f>
        <v>7.2499999999999995E-2</v>
      </c>
      <c r="O172" s="23">
        <f>VLOOKUP($B172,Data!$A$8:$GA$500,141,FALSE)</f>
        <v>7.0443902439024389E-2</v>
      </c>
      <c r="P172" s="23">
        <f>VLOOKUP($B172,Data!$A$8:$GA$500,142,FALSE)</f>
        <v>7.4833169774288513E-2</v>
      </c>
      <c r="Q172" s="23">
        <f>VLOOKUP($B172,Data!$A$8:$GA$500,143,FALSE)</f>
        <v>7.4289314516129037E-2</v>
      </c>
      <c r="R172" s="23">
        <f>VLOOKUP($B172,Data!$A$8:$GA$500,144,FALSE)</f>
        <v>8.2078189300411525E-2</v>
      </c>
      <c r="S172" s="23">
        <f>VLOOKUP($B172,Data!$A$8:$GA$500,145,FALSE)</f>
        <v>9.3728278041074253E-2</v>
      </c>
      <c r="T172" s="23">
        <f>VLOOKUP($B172,Data!$A$8:$GA$500,146,FALSE)</f>
        <v>0.10923849814912745</v>
      </c>
      <c r="U172" s="23">
        <f>VLOOKUP($B172,Data!$A$8:$GA$500,147,FALSE)</f>
        <v>0.10779463834092058</v>
      </c>
      <c r="V172" s="23">
        <f>VLOOKUP($B172,Data!$A$8:$GA$500,148,FALSE)</f>
        <v>0.10706965174129353</v>
      </c>
      <c r="W172" s="23">
        <f>VLOOKUP($B172,Data!$A$8:$GA$500,149,FALSE)</f>
        <v>0.10402355250245339</v>
      </c>
      <c r="X172" s="23">
        <f>VLOOKUP($B172,Data!$A$8:$GA$500,150,FALSE)</f>
        <v>0.10132947976878613</v>
      </c>
      <c r="Y172" s="23">
        <f>VLOOKUP($B172,Data!$A$8:$GA$500,151,FALSE)</f>
        <v>9.3173076923076928E-2</v>
      </c>
      <c r="Z172" s="23">
        <f>VLOOKUP($B172,Data!$A$8:$GA$500,152,FALSE)</f>
        <v>9.1016869728209937E-2</v>
      </c>
      <c r="AA172" s="23">
        <f>VLOOKUP($B172,Data!$A$8:$GA$500,153,FALSE)</f>
        <v>9.3919694072657739E-2</v>
      </c>
      <c r="AB172" s="23">
        <f>VLOOKUP($B172,Data!$A$8:$GA$500,154,FALSE)</f>
        <v>9.9932432432432439E-2</v>
      </c>
      <c r="AC172" s="23">
        <f>VLOOKUP($B172,Data!$A$8:$GA$500,155,FALSE)</f>
        <v>0.10166747690811861</v>
      </c>
      <c r="AD172" s="23">
        <f>VLOOKUP($B172,Data!$A$8:$GA$500,156,FALSE)</f>
        <v>0.10579494799405646</v>
      </c>
      <c r="AE172" s="52">
        <f>VLOOKUP($B172,Data!$A$8:$GA$500,157,FALSE)</f>
        <v>0.10277397260273972</v>
      </c>
      <c r="AF172" s="52">
        <f>VLOOKUP($B172,Data!$A$8:$GA$500,158,FALSE)</f>
        <v>0.10769605455431076</v>
      </c>
      <c r="AG172" s="52">
        <f>VLOOKUP($B172,Data!$A$8:$GA$500,159,FALSE)</f>
        <v>0.10255577109602328</v>
      </c>
      <c r="AH172" s="52">
        <f>VLOOKUP($B172,Data!$A$8:$GA$500,160,FALSE)</f>
        <v>0.10082805650267901</v>
      </c>
    </row>
    <row r="173" spans="1:34" x14ac:dyDescent="0.25">
      <c r="A173" s="1"/>
      <c r="B173" s="17" t="s">
        <v>253</v>
      </c>
      <c r="C173" s="42" t="s">
        <v>518</v>
      </c>
      <c r="D173" t="s">
        <v>505</v>
      </c>
      <c r="E173" s="45" t="s">
        <v>253</v>
      </c>
      <c r="F173" s="45" t="s">
        <v>45</v>
      </c>
      <c r="G173" s="45" t="str">
        <f>""</f>
        <v/>
      </c>
      <c r="H173" s="23">
        <f>VLOOKUP($B173,Data!$A$8:$GA$500,134,FALSE)</f>
        <v>4.7824074074074074E-2</v>
      </c>
      <c r="I173" s="23">
        <f>VLOOKUP($B173,Data!$A$8:$GA$500,135,FALSE)</f>
        <v>4.9649941656942823E-2</v>
      </c>
      <c r="J173" s="23">
        <f>VLOOKUP($B173,Data!$A$8:$GA$500,136,FALSE)</f>
        <v>4.8600917431192658E-2</v>
      </c>
      <c r="K173" s="23">
        <f>VLOOKUP($B173,Data!$A$8:$GA$500,137,FALSE)</f>
        <v>4.4820627802690582E-2</v>
      </c>
      <c r="L173" s="23">
        <f>VLOOKUP($B173,Data!$A$8:$GA$500,138,FALSE)</f>
        <v>4.5167410714285712E-2</v>
      </c>
      <c r="M173" s="23">
        <f>VLOOKUP($B173,Data!$A$8:$GA$500,139,FALSE)</f>
        <v>4.0086114101184067E-2</v>
      </c>
      <c r="N173" s="23">
        <f>VLOOKUP($B173,Data!$A$8:$GA$500,140,FALSE)</f>
        <v>3.7489177489177489E-2</v>
      </c>
      <c r="O173" s="23">
        <f>VLOOKUP($B173,Data!$A$8:$GA$500,141,FALSE)</f>
        <v>3.4013605442176874E-2</v>
      </c>
      <c r="P173" s="23">
        <f>VLOOKUP($B173,Data!$A$8:$GA$500,142,FALSE)</f>
        <v>3.7372593431483581E-2</v>
      </c>
      <c r="Q173" s="23">
        <f>VLOOKUP($B173,Data!$A$8:$GA$500,143,FALSE)</f>
        <v>3.6999999999999998E-2</v>
      </c>
      <c r="R173" s="23">
        <f>VLOOKUP($B173,Data!$A$8:$GA$500,144,FALSE)</f>
        <v>4.2363013698630138E-2</v>
      </c>
      <c r="S173" s="23">
        <f>VLOOKUP($B173,Data!$A$8:$GA$500,145,FALSE)</f>
        <v>4.5043956043956043E-2</v>
      </c>
      <c r="T173" s="23">
        <f>VLOOKUP($B173,Data!$A$8:$GA$500,146,FALSE)</f>
        <v>6.2285714285714285E-2</v>
      </c>
      <c r="U173" s="23">
        <f>VLOOKUP($B173,Data!$A$8:$GA$500,147,FALSE)</f>
        <v>6.2059134107708552E-2</v>
      </c>
      <c r="V173" s="23">
        <f>VLOOKUP($B173,Data!$A$8:$GA$500,148,FALSE)</f>
        <v>6.6913183279742772E-2</v>
      </c>
      <c r="W173" s="23">
        <f>VLOOKUP($B173,Data!$A$8:$GA$500,149,FALSE)</f>
        <v>6.4004352557127317E-2</v>
      </c>
      <c r="X173" s="23">
        <f>VLOOKUP($B173,Data!$A$8:$GA$500,150,FALSE)</f>
        <v>6.6215053763440862E-2</v>
      </c>
      <c r="Y173" s="23">
        <f>VLOOKUP($B173,Data!$A$8:$GA$500,151,FALSE)</f>
        <v>6.3633405639913238E-2</v>
      </c>
      <c r="Z173" s="23">
        <f>VLOOKUP($B173,Data!$A$8:$GA$500,152,FALSE)</f>
        <v>6.1466244725738396E-2</v>
      </c>
      <c r="AA173" s="23">
        <f>VLOOKUP($B173,Data!$A$8:$GA$500,153,FALSE)</f>
        <v>5.4043659043659042E-2</v>
      </c>
      <c r="AB173" s="23">
        <f>VLOOKUP($B173,Data!$A$8:$GA$500,154,FALSE)</f>
        <v>5.9510926118626434E-2</v>
      </c>
      <c r="AC173" s="23">
        <f>VLOOKUP($B173,Data!$A$8:$GA$500,155,FALSE)</f>
        <v>6.2382978723404259E-2</v>
      </c>
      <c r="AD173" s="23">
        <f>VLOOKUP($B173,Data!$A$8:$GA$500,156,FALSE)</f>
        <v>6.9871244635193133E-2</v>
      </c>
      <c r="AE173" s="52">
        <f>VLOOKUP($B173,Data!$A$8:$GA$500,157,FALSE)</f>
        <v>6.6126609442060086E-2</v>
      </c>
      <c r="AF173" s="52">
        <f>VLOOKUP($B173,Data!$A$8:$GA$500,158,FALSE)</f>
        <v>6.8986415882967611E-2</v>
      </c>
      <c r="AG173" s="52">
        <f>VLOOKUP($B173,Data!$A$8:$GA$500,159,FALSE)</f>
        <v>6.378296146044625E-2</v>
      </c>
      <c r="AH173" s="52">
        <f>VLOOKUP($B173,Data!$A$8:$GA$500,160,FALSE)</f>
        <v>6.2205284552845526E-2</v>
      </c>
    </row>
    <row r="174" spans="1:34" x14ac:dyDescent="0.25">
      <c r="A174" s="1"/>
      <c r="B174" s="17" t="s">
        <v>254</v>
      </c>
      <c r="C174" s="42" t="s">
        <v>517</v>
      </c>
      <c r="D174" t="s">
        <v>0</v>
      </c>
      <c r="E174" s="45" t="s">
        <v>254</v>
      </c>
      <c r="F174" s="45" t="s">
        <v>35</v>
      </c>
      <c r="G174" s="45" t="str">
        <f>""</f>
        <v/>
      </c>
      <c r="H174" s="23">
        <f>VLOOKUP($B174,Data!$A$8:$GA$500,134,FALSE)</f>
        <v>2.0556348074179744E-2</v>
      </c>
      <c r="I174" s="23">
        <f>VLOOKUP($B174,Data!$A$8:$GA$500,135,FALSE)</f>
        <v>1.9971264367816093E-2</v>
      </c>
      <c r="J174" s="23">
        <f>VLOOKUP($B174,Data!$A$8:$GA$500,136,FALSE)</f>
        <v>1.82689556509299E-2</v>
      </c>
      <c r="K174" s="23">
        <f>VLOOKUP($B174,Data!$A$8:$GA$500,137,FALSE)</f>
        <v>1.7401129943502826E-2</v>
      </c>
      <c r="L174" s="23">
        <f>VLOOKUP($B174,Data!$A$8:$GA$500,138,FALSE)</f>
        <v>1.6971350613915415E-2</v>
      </c>
      <c r="M174" s="23">
        <f>VLOOKUP($B174,Data!$A$8:$GA$500,139,FALSE)</f>
        <v>1.5348525469168902E-2</v>
      </c>
      <c r="N174" s="23">
        <f>VLOOKUP($B174,Data!$A$8:$GA$500,140,FALSE)</f>
        <v>1.4311050477489769E-2</v>
      </c>
      <c r="O174" s="23">
        <f>VLOOKUP($B174,Data!$A$8:$GA$500,141,FALSE)</f>
        <v>1.3830985915492958E-2</v>
      </c>
      <c r="P174" s="23">
        <f>VLOOKUP($B174,Data!$A$8:$GA$500,142,FALSE)</f>
        <v>1.4563662374821174E-2</v>
      </c>
      <c r="Q174" s="23">
        <f>VLOOKUP($B174,Data!$A$8:$GA$500,143,FALSE)</f>
        <v>1.3884180790960453E-2</v>
      </c>
      <c r="R174" s="23">
        <f>VLOOKUP($B174,Data!$A$8:$GA$500,144,FALSE)</f>
        <v>1.738944365192582E-2</v>
      </c>
      <c r="S174" s="23">
        <f>VLOOKUP($B174,Data!$A$8:$GA$500,145,FALSE)</f>
        <v>2.2316546762589928E-2</v>
      </c>
      <c r="T174" s="23">
        <f>VLOOKUP($B174,Data!$A$8:$GA$500,146,FALSE)</f>
        <v>3.2531645569620252E-2</v>
      </c>
      <c r="U174" s="23">
        <f>VLOOKUP($B174,Data!$A$8:$GA$500,147,FALSE)</f>
        <v>3.2530949105914718E-2</v>
      </c>
      <c r="V174" s="23">
        <f>VLOOKUP($B174,Data!$A$8:$GA$500,148,FALSE)</f>
        <v>3.2972258916776749E-2</v>
      </c>
      <c r="W174" s="23">
        <f>VLOOKUP($B174,Data!$A$8:$GA$500,149,FALSE)</f>
        <v>3.2242744063324537E-2</v>
      </c>
      <c r="X174" s="23">
        <f>VLOOKUP($B174,Data!$A$8:$GA$500,150,FALSE)</f>
        <v>3.4028871391076118E-2</v>
      </c>
      <c r="Y174" s="23">
        <f>VLOOKUP($B174,Data!$A$8:$GA$500,151,FALSE)</f>
        <v>2.8845654993514915E-2</v>
      </c>
      <c r="Z174" s="23">
        <f>VLOOKUP($B174,Data!$A$8:$GA$500,152,FALSE)</f>
        <v>2.7348484848484848E-2</v>
      </c>
      <c r="AA174" s="23">
        <f>VLOOKUP($B174,Data!$A$8:$GA$500,153,FALSE)</f>
        <v>2.6814720812182741E-2</v>
      </c>
      <c r="AB174" s="23">
        <f>VLOOKUP($B174,Data!$A$8:$GA$500,154,FALSE)</f>
        <v>2.8620689655172414E-2</v>
      </c>
      <c r="AC174" s="23">
        <f>VLOOKUP($B174,Data!$A$8:$GA$500,155,FALSE)</f>
        <v>2.9594936708860761E-2</v>
      </c>
      <c r="AD174" s="23">
        <f>VLOOKUP($B174,Data!$A$8:$GA$500,156,FALSE)</f>
        <v>3.1331626120358516E-2</v>
      </c>
      <c r="AE174" s="52">
        <f>VLOOKUP($B174,Data!$A$8:$GA$500,157,FALSE)</f>
        <v>3.108641975308642E-2</v>
      </c>
      <c r="AF174" s="52">
        <f>VLOOKUP($B174,Data!$A$8:$GA$500,158,FALSE)</f>
        <v>3.2855361596009977E-2</v>
      </c>
      <c r="AG174" s="52">
        <f>VLOOKUP($B174,Data!$A$8:$GA$500,159,FALSE)</f>
        <v>2.971709717097171E-2</v>
      </c>
      <c r="AH174" s="52">
        <f>VLOOKUP($B174,Data!$A$8:$GA$500,160,FALSE)</f>
        <v>2.9594095940959408E-2</v>
      </c>
    </row>
    <row r="175" spans="1:34" x14ac:dyDescent="0.25">
      <c r="A175" s="1"/>
      <c r="B175" s="17" t="s">
        <v>255</v>
      </c>
      <c r="C175" s="42" t="s">
        <v>517</v>
      </c>
      <c r="D175" t="s">
        <v>0</v>
      </c>
      <c r="E175" s="45" t="s">
        <v>255</v>
      </c>
      <c r="F175" s="45" t="s">
        <v>35</v>
      </c>
      <c r="G175" s="45" t="str">
        <f>""</f>
        <v/>
      </c>
      <c r="H175" s="23">
        <f>VLOOKUP($B175,Data!$A$8:$GA$500,134,FALSE)</f>
        <v>1.8432601880877742E-2</v>
      </c>
      <c r="I175" s="23">
        <f>VLOOKUP($B175,Data!$A$8:$GA$500,135,FALSE)</f>
        <v>1.6360759493670884E-2</v>
      </c>
      <c r="J175" s="23">
        <f>VLOOKUP($B175,Data!$A$8:$GA$500,136,FALSE)</f>
        <v>1.7770700636942676E-2</v>
      </c>
      <c r="K175" s="23">
        <f>VLOOKUP($B175,Data!$A$8:$GA$500,137,FALSE)</f>
        <v>0.02</v>
      </c>
      <c r="L175" s="23">
        <f>VLOOKUP($B175,Data!$A$8:$GA$500,138,FALSE)</f>
        <v>1.9163987138263665E-2</v>
      </c>
      <c r="M175" s="23">
        <f>VLOOKUP($B175,Data!$A$8:$GA$500,139,FALSE)</f>
        <v>1.6749226006191949E-2</v>
      </c>
      <c r="N175" s="23">
        <f>VLOOKUP($B175,Data!$A$8:$GA$500,140,FALSE)</f>
        <v>1.6623376623376623E-2</v>
      </c>
      <c r="O175" s="23">
        <f>VLOOKUP($B175,Data!$A$8:$GA$500,141,FALSE)</f>
        <v>1.5738255033557046E-2</v>
      </c>
      <c r="P175" s="23">
        <f>VLOOKUP($B175,Data!$A$8:$GA$500,142,FALSE)</f>
        <v>1.4411764705882353E-2</v>
      </c>
      <c r="Q175" s="23">
        <f>VLOOKUP($B175,Data!$A$8:$GA$500,143,FALSE)</f>
        <v>1.4524590163934425E-2</v>
      </c>
      <c r="R175" s="23">
        <f>VLOOKUP($B175,Data!$A$8:$GA$500,144,FALSE)</f>
        <v>1.7516339869281045E-2</v>
      </c>
      <c r="S175" s="23">
        <f>VLOOKUP($B175,Data!$A$8:$GA$500,145,FALSE)</f>
        <v>2.5407166123778503E-2</v>
      </c>
      <c r="T175" s="23">
        <f>VLOOKUP($B175,Data!$A$8:$GA$500,146,FALSE)</f>
        <v>3.8915254237288137E-2</v>
      </c>
      <c r="U175" s="23">
        <f>VLOOKUP($B175,Data!$A$8:$GA$500,147,FALSE)</f>
        <v>3.7821782178217821E-2</v>
      </c>
      <c r="V175" s="23">
        <f>VLOOKUP($B175,Data!$A$8:$GA$500,148,FALSE)</f>
        <v>3.627986348122867E-2</v>
      </c>
      <c r="W175" s="23">
        <f>VLOOKUP($B175,Data!$A$8:$GA$500,149,FALSE)</f>
        <v>3.5577557755775577E-2</v>
      </c>
      <c r="X175" s="23">
        <f>VLOOKUP($B175,Data!$A$8:$GA$500,150,FALSE)</f>
        <v>3.5816993464052288E-2</v>
      </c>
      <c r="Y175" s="23">
        <f>VLOOKUP($B175,Data!$A$8:$GA$500,151,FALSE)</f>
        <v>3.0306122448979591E-2</v>
      </c>
      <c r="Z175" s="23">
        <f>VLOOKUP($B175,Data!$A$8:$GA$500,152,FALSE)</f>
        <v>2.8516129032258065E-2</v>
      </c>
      <c r="AA175" s="23">
        <f>VLOOKUP($B175,Data!$A$8:$GA$500,153,FALSE)</f>
        <v>2.9898989898989901E-2</v>
      </c>
      <c r="AB175" s="23">
        <f>VLOOKUP($B175,Data!$A$8:$GA$500,154,FALSE)</f>
        <v>3.084175084175084E-2</v>
      </c>
      <c r="AC175" s="23">
        <f>VLOOKUP($B175,Data!$A$8:$GA$500,155,FALSE)</f>
        <v>2.9893992932862191E-2</v>
      </c>
      <c r="AD175" s="23">
        <f>VLOOKUP($B175,Data!$A$8:$GA$500,156,FALSE)</f>
        <v>3.1086142322097377E-2</v>
      </c>
      <c r="AE175" s="52">
        <f>VLOOKUP($B175,Data!$A$8:$GA$500,157,FALSE)</f>
        <v>3.1859649122807018E-2</v>
      </c>
      <c r="AF175" s="52">
        <f>VLOOKUP($B175,Data!$A$8:$GA$500,158,FALSE)</f>
        <v>3.4300699300699303E-2</v>
      </c>
      <c r="AG175" s="52">
        <f>VLOOKUP($B175,Data!$A$8:$GA$500,159,FALSE)</f>
        <v>2.7445482866043612E-2</v>
      </c>
      <c r="AH175" s="52">
        <f>VLOOKUP($B175,Data!$A$8:$GA$500,160,FALSE)</f>
        <v>2.8610169491525422E-2</v>
      </c>
    </row>
    <row r="176" spans="1:34" x14ac:dyDescent="0.25">
      <c r="A176" s="1"/>
      <c r="B176" s="17" t="s">
        <v>256</v>
      </c>
      <c r="C176" s="42" t="s">
        <v>517</v>
      </c>
      <c r="D176" t="s">
        <v>0</v>
      </c>
      <c r="E176" s="45" t="s">
        <v>256</v>
      </c>
      <c r="F176" s="45" t="s">
        <v>16</v>
      </c>
      <c r="G176" s="45" t="str">
        <f>""</f>
        <v/>
      </c>
      <c r="H176" s="23">
        <f>VLOOKUP($B176,Data!$A$8:$GA$500,134,FALSE)</f>
        <v>1.4488636363636363E-2</v>
      </c>
      <c r="I176" s="23">
        <f>VLOOKUP($B176,Data!$A$8:$GA$500,135,FALSE)</f>
        <v>1.4457478005865103E-2</v>
      </c>
      <c r="J176" s="23">
        <f>VLOOKUP($B176,Data!$A$8:$GA$500,136,FALSE)</f>
        <v>1.4293948126801152E-2</v>
      </c>
      <c r="K176" s="23">
        <f>VLOOKUP($B176,Data!$A$8:$GA$500,137,FALSE)</f>
        <v>1.4010989010989012E-2</v>
      </c>
      <c r="L176" s="23">
        <f>VLOOKUP($B176,Data!$A$8:$GA$500,138,FALSE)</f>
        <v>1.6120218579234971E-2</v>
      </c>
      <c r="M176" s="23">
        <f>VLOOKUP($B176,Data!$A$8:$GA$500,139,FALSE)</f>
        <v>1.3469945355191257E-2</v>
      </c>
      <c r="N176" s="23">
        <f>VLOOKUP($B176,Data!$A$8:$GA$500,140,FALSE)</f>
        <v>1.4089635854341736E-2</v>
      </c>
      <c r="O176" s="23">
        <f>VLOOKUP($B176,Data!$A$8:$GA$500,141,FALSE)</f>
        <v>1.2743362831858408E-2</v>
      </c>
      <c r="P176" s="23">
        <f>VLOOKUP($B176,Data!$A$8:$GA$500,142,FALSE)</f>
        <v>1.363914373088685E-2</v>
      </c>
      <c r="Q176" s="23">
        <f>VLOOKUP($B176,Data!$A$8:$GA$500,143,FALSE)</f>
        <v>1.2580645161290323E-2</v>
      </c>
      <c r="R176" s="23">
        <f>VLOOKUP($B176,Data!$A$8:$GA$500,144,FALSE)</f>
        <v>1.5244956772334294E-2</v>
      </c>
      <c r="S176" s="23">
        <f>VLOOKUP($B176,Data!$A$8:$GA$500,145,FALSE)</f>
        <v>2.1661721068249259E-2</v>
      </c>
      <c r="T176" s="23">
        <f>VLOOKUP($B176,Data!$A$8:$GA$500,146,FALSE)</f>
        <v>2.9736070381231671E-2</v>
      </c>
      <c r="U176" s="23">
        <f>VLOOKUP($B176,Data!$A$8:$GA$500,147,FALSE)</f>
        <v>3.1516034985422742E-2</v>
      </c>
      <c r="V176" s="23">
        <f>VLOOKUP($B176,Data!$A$8:$GA$500,148,FALSE)</f>
        <v>3.286135693215339E-2</v>
      </c>
      <c r="W176" s="23">
        <f>VLOOKUP($B176,Data!$A$8:$GA$500,149,FALSE)</f>
        <v>2.8151260504201681E-2</v>
      </c>
      <c r="X176" s="23">
        <f>VLOOKUP($B176,Data!$A$8:$GA$500,150,FALSE)</f>
        <v>3.0476190476190476E-2</v>
      </c>
      <c r="Y176" s="23">
        <f>VLOOKUP($B176,Data!$A$8:$GA$500,151,FALSE)</f>
        <v>2.7802816901408452E-2</v>
      </c>
      <c r="Z176" s="23">
        <f>VLOOKUP($B176,Data!$A$8:$GA$500,152,FALSE)</f>
        <v>2.8262108262108263E-2</v>
      </c>
      <c r="AA176" s="23">
        <f>VLOOKUP($B176,Data!$A$8:$GA$500,153,FALSE)</f>
        <v>2.8221574344023323E-2</v>
      </c>
      <c r="AB176" s="23">
        <f>VLOOKUP($B176,Data!$A$8:$GA$500,154,FALSE)</f>
        <v>3.1726190476190477E-2</v>
      </c>
      <c r="AC176" s="23">
        <f>VLOOKUP($B176,Data!$A$8:$GA$500,155,FALSE)</f>
        <v>2.9970149253731343E-2</v>
      </c>
      <c r="AD176" s="23">
        <f>VLOOKUP($B176,Data!$A$8:$GA$500,156,FALSE)</f>
        <v>3.2372372372372372E-2</v>
      </c>
      <c r="AE176" s="52">
        <f>VLOOKUP($B176,Data!$A$8:$GA$500,157,FALSE)</f>
        <v>3.270700636942675E-2</v>
      </c>
      <c r="AF176" s="52">
        <f>VLOOKUP($B176,Data!$A$8:$GA$500,158,FALSE)</f>
        <v>3.1561561561561563E-2</v>
      </c>
      <c r="AG176" s="52">
        <f>VLOOKUP($B176,Data!$A$8:$GA$500,159,FALSE)</f>
        <v>2.9096385542168673E-2</v>
      </c>
      <c r="AH176" s="52">
        <f>VLOOKUP($B176,Data!$A$8:$GA$500,160,FALSE)</f>
        <v>2.8402366863905324E-2</v>
      </c>
    </row>
    <row r="177" spans="1:34" x14ac:dyDescent="0.25">
      <c r="A177" s="1"/>
      <c r="B177" s="17" t="s">
        <v>257</v>
      </c>
      <c r="C177" s="42" t="s">
        <v>518</v>
      </c>
      <c r="D177" t="s">
        <v>505</v>
      </c>
      <c r="E177" s="45" t="s">
        <v>257</v>
      </c>
      <c r="F177" s="45" t="s">
        <v>33</v>
      </c>
      <c r="G177" s="45" t="str">
        <f>""</f>
        <v/>
      </c>
      <c r="H177" s="23">
        <f>VLOOKUP($B177,Data!$A$8:$GA$500,134,FALSE)</f>
        <v>5.6561590688651797E-2</v>
      </c>
      <c r="I177" s="23">
        <f>VLOOKUP($B177,Data!$A$8:$GA$500,135,FALSE)</f>
        <v>5.3256252949504486E-2</v>
      </c>
      <c r="J177" s="23">
        <f>VLOOKUP($B177,Data!$A$8:$GA$500,136,FALSE)</f>
        <v>5.5159500693481273E-2</v>
      </c>
      <c r="K177" s="23">
        <f>VLOOKUP($B177,Data!$A$8:$GA$500,137,FALSE)</f>
        <v>5.2422445255474452E-2</v>
      </c>
      <c r="L177" s="23">
        <f>VLOOKUP($B177,Data!$A$8:$GA$500,138,FALSE)</f>
        <v>5.4544626593806919E-2</v>
      </c>
      <c r="M177" s="23">
        <f>VLOOKUP($B177,Data!$A$8:$GA$500,139,FALSE)</f>
        <v>4.9247454625940684E-2</v>
      </c>
      <c r="N177" s="23">
        <f>VLOOKUP($B177,Data!$A$8:$GA$500,140,FALSE)</f>
        <v>4.8303057155516173E-2</v>
      </c>
      <c r="O177" s="23">
        <f>VLOOKUP($B177,Data!$A$8:$GA$500,141,FALSE)</f>
        <v>4.5933333333333333E-2</v>
      </c>
      <c r="P177" s="23">
        <f>VLOOKUP($B177,Data!$A$8:$GA$500,142,FALSE)</f>
        <v>4.7768448961555458E-2</v>
      </c>
      <c r="Q177" s="23">
        <f>VLOOKUP($B177,Data!$A$8:$GA$500,143,FALSE)</f>
        <v>4.9726277372262775E-2</v>
      </c>
      <c r="R177" s="23">
        <f>VLOOKUP($B177,Data!$A$8:$GA$500,144,FALSE)</f>
        <v>5.3590767865068799E-2</v>
      </c>
      <c r="S177" s="23">
        <f>VLOOKUP($B177,Data!$A$8:$GA$500,145,FALSE)</f>
        <v>6.178442028985507E-2</v>
      </c>
      <c r="T177" s="23">
        <f>VLOOKUP($B177,Data!$A$8:$GA$500,146,FALSE)</f>
        <v>7.5051778478162995E-2</v>
      </c>
      <c r="U177" s="23">
        <f>VLOOKUP($B177,Data!$A$8:$GA$500,147,FALSE)</f>
        <v>7.374401393121463E-2</v>
      </c>
      <c r="V177" s="23">
        <f>VLOOKUP($B177,Data!$A$8:$GA$500,148,FALSE)</f>
        <v>7.948885976408912E-2</v>
      </c>
      <c r="W177" s="23">
        <f>VLOOKUP($B177,Data!$A$8:$GA$500,149,FALSE)</f>
        <v>7.6452573373032753E-2</v>
      </c>
      <c r="X177" s="23">
        <f>VLOOKUP($B177,Data!$A$8:$GA$500,150,FALSE)</f>
        <v>7.9073675140025848E-2</v>
      </c>
      <c r="Y177" s="23">
        <f>VLOOKUP($B177,Data!$A$8:$GA$500,151,FALSE)</f>
        <v>7.4457264957264957E-2</v>
      </c>
      <c r="Z177" s="23">
        <f>VLOOKUP($B177,Data!$A$8:$GA$500,152,FALSE)</f>
        <v>7.4783522488440515E-2</v>
      </c>
      <c r="AA177" s="23">
        <f>VLOOKUP($B177,Data!$A$8:$GA$500,153,FALSE)</f>
        <v>7.0441115272575947E-2</v>
      </c>
      <c r="AB177" s="23">
        <f>VLOOKUP($B177,Data!$A$8:$GA$500,154,FALSE)</f>
        <v>7.437368199072121E-2</v>
      </c>
      <c r="AC177" s="23">
        <f>VLOOKUP($B177,Data!$A$8:$GA$500,155,FALSE)</f>
        <v>7.5243445692883895E-2</v>
      </c>
      <c r="AD177" s="23">
        <f>VLOOKUP($B177,Data!$A$8:$GA$500,156,FALSE)</f>
        <v>8.0405126085159151E-2</v>
      </c>
      <c r="AE177" s="52">
        <f>VLOOKUP($B177,Data!$A$8:$GA$500,157,FALSE)</f>
        <v>7.9426229508196722E-2</v>
      </c>
      <c r="AF177" s="52">
        <f>VLOOKUP($B177,Data!$A$8:$GA$500,158,FALSE)</f>
        <v>8.2778896496173981E-2</v>
      </c>
      <c r="AG177" s="52">
        <f>VLOOKUP($B177,Data!$A$8:$GA$500,159,FALSE)</f>
        <v>7.9283439490445862E-2</v>
      </c>
      <c r="AH177" s="52">
        <f>VLOOKUP($B177,Data!$A$8:$GA$500,160,FALSE)</f>
        <v>7.8718348266458904E-2</v>
      </c>
    </row>
    <row r="178" spans="1:34" x14ac:dyDescent="0.25">
      <c r="A178" s="1"/>
      <c r="B178" s="17" t="s">
        <v>258</v>
      </c>
      <c r="C178" s="42" t="s">
        <v>517</v>
      </c>
      <c r="D178" t="s">
        <v>0</v>
      </c>
      <c r="E178" s="45" t="s">
        <v>258</v>
      </c>
      <c r="F178" s="45" t="s">
        <v>506</v>
      </c>
      <c r="G178" s="45" t="str">
        <f>""</f>
        <v/>
      </c>
      <c r="H178" s="23">
        <f>VLOOKUP($B178,Data!$A$8:$GA$500,134,FALSE)</f>
        <v>3.6956521739130437E-2</v>
      </c>
      <c r="I178" s="23">
        <f>VLOOKUP($B178,Data!$A$8:$GA$500,135,FALSE)</f>
        <v>3.6645021645021647E-2</v>
      </c>
      <c r="J178" s="23">
        <f>VLOOKUP($B178,Data!$A$8:$GA$500,136,FALSE)</f>
        <v>3.3494736842105265E-2</v>
      </c>
      <c r="K178" s="23">
        <f>VLOOKUP($B178,Data!$A$8:$GA$500,137,FALSE)</f>
        <v>3.1982570806100216E-2</v>
      </c>
      <c r="L178" s="23">
        <f>VLOOKUP($B178,Data!$A$8:$GA$500,138,FALSE)</f>
        <v>3.966292134831461E-2</v>
      </c>
      <c r="M178" s="23">
        <f>VLOOKUP($B178,Data!$A$8:$GA$500,139,FALSE)</f>
        <v>3.2305986696230596E-2</v>
      </c>
      <c r="N178" s="23">
        <f>VLOOKUP($B178,Data!$A$8:$GA$500,140,FALSE)</f>
        <v>2.7571115973741796E-2</v>
      </c>
      <c r="O178" s="23">
        <f>VLOOKUP($B178,Data!$A$8:$GA$500,141,FALSE)</f>
        <v>2.5983772819472617E-2</v>
      </c>
      <c r="P178" s="23">
        <f>VLOOKUP($B178,Data!$A$8:$GA$500,142,FALSE)</f>
        <v>2.9220272904483431E-2</v>
      </c>
      <c r="Q178" s="23">
        <f>VLOOKUP($B178,Data!$A$8:$GA$500,143,FALSE)</f>
        <v>2.8535156249999999E-2</v>
      </c>
      <c r="R178" s="23">
        <f>VLOOKUP($B178,Data!$A$8:$GA$500,144,FALSE)</f>
        <v>3.307070707070707E-2</v>
      </c>
      <c r="S178" s="23">
        <f>VLOOKUP($B178,Data!$A$8:$GA$500,145,FALSE)</f>
        <v>3.9683168316831684E-2</v>
      </c>
      <c r="T178" s="23">
        <f>VLOOKUP($B178,Data!$A$8:$GA$500,146,FALSE)</f>
        <v>5.5050100200400805E-2</v>
      </c>
      <c r="U178" s="23">
        <f>VLOOKUP($B178,Data!$A$8:$GA$500,147,FALSE)</f>
        <v>5.3366935483870968E-2</v>
      </c>
      <c r="V178" s="23">
        <f>VLOOKUP($B178,Data!$A$8:$GA$500,148,FALSE)</f>
        <v>5.9464668094218416E-2</v>
      </c>
      <c r="W178" s="23">
        <f>VLOOKUP($B178,Data!$A$8:$GA$500,149,FALSE)</f>
        <v>6.160714285714286E-2</v>
      </c>
      <c r="X178" s="23">
        <f>VLOOKUP($B178,Data!$A$8:$GA$500,150,FALSE)</f>
        <v>6.2995594713656386E-2</v>
      </c>
      <c r="Y178" s="23">
        <f>VLOOKUP($B178,Data!$A$8:$GA$500,151,FALSE)</f>
        <v>5.3261339092872569E-2</v>
      </c>
      <c r="Z178" s="23">
        <f>VLOOKUP($B178,Data!$A$8:$GA$500,152,FALSE)</f>
        <v>4.9653061224489793E-2</v>
      </c>
      <c r="AA178" s="23">
        <f>VLOOKUP($B178,Data!$A$8:$GA$500,153,FALSE)</f>
        <v>4.9147609147609149E-2</v>
      </c>
      <c r="AB178" s="23">
        <f>VLOOKUP($B178,Data!$A$8:$GA$500,154,FALSE)</f>
        <v>5.7177242888402625E-2</v>
      </c>
      <c r="AC178" s="23">
        <f>VLOOKUP($B178,Data!$A$8:$GA$500,155,FALSE)</f>
        <v>5.9465478841870825E-2</v>
      </c>
      <c r="AD178" s="23">
        <f>VLOOKUP($B178,Data!$A$8:$GA$500,156,FALSE)</f>
        <v>6.0734341252699782E-2</v>
      </c>
      <c r="AE178" s="52">
        <f>VLOOKUP($B178,Data!$A$8:$GA$500,157,FALSE)</f>
        <v>5.8912579957356076E-2</v>
      </c>
      <c r="AF178" s="52">
        <f>VLOOKUP($B178,Data!$A$8:$GA$500,158,FALSE)</f>
        <v>6.7946428571428574E-2</v>
      </c>
      <c r="AG178" s="52">
        <f>VLOOKUP($B178,Data!$A$8:$GA$500,159,FALSE)</f>
        <v>6.3455723542116635E-2</v>
      </c>
      <c r="AH178" s="52">
        <f>VLOOKUP($B178,Data!$A$8:$GA$500,160,FALSE)</f>
        <v>6.137855579868709E-2</v>
      </c>
    </row>
    <row r="179" spans="1:34" x14ac:dyDescent="0.25">
      <c r="A179" s="1"/>
      <c r="B179" s="17" t="s">
        <v>259</v>
      </c>
      <c r="C179" s="42" t="s">
        <v>518</v>
      </c>
      <c r="D179" t="s">
        <v>505</v>
      </c>
      <c r="E179" s="45" t="s">
        <v>259</v>
      </c>
      <c r="F179" s="45" t="s">
        <v>35</v>
      </c>
      <c r="G179" s="45" t="str">
        <f>""</f>
        <v/>
      </c>
      <c r="H179" s="23">
        <f>VLOOKUP($B179,Data!$A$8:$GA$500,134,FALSE)</f>
        <v>3.6245120999219359E-2</v>
      </c>
      <c r="I179" s="23">
        <f>VLOOKUP($B179,Data!$A$8:$GA$500,135,FALSE)</f>
        <v>3.5104086353122593E-2</v>
      </c>
      <c r="J179" s="23">
        <f>VLOOKUP($B179,Data!$A$8:$GA$500,136,FALSE)</f>
        <v>3.4376434583014537E-2</v>
      </c>
      <c r="K179" s="23">
        <f>VLOOKUP($B179,Data!$A$8:$GA$500,137,FALSE)</f>
        <v>3.2683114880493448E-2</v>
      </c>
      <c r="L179" s="23">
        <f>VLOOKUP($B179,Data!$A$8:$GA$500,138,FALSE)</f>
        <v>3.2768754833720028E-2</v>
      </c>
      <c r="M179" s="23">
        <f>VLOOKUP($B179,Data!$A$8:$GA$500,139,FALSE)</f>
        <v>2.8953040800615858E-2</v>
      </c>
      <c r="N179" s="23">
        <f>VLOOKUP($B179,Data!$A$8:$GA$500,140,FALSE)</f>
        <v>2.8000000000000001E-2</v>
      </c>
      <c r="O179" s="23">
        <f>VLOOKUP($B179,Data!$A$8:$GA$500,141,FALSE)</f>
        <v>2.5197568389057751E-2</v>
      </c>
      <c r="P179" s="23">
        <f>VLOOKUP($B179,Data!$A$8:$GA$500,142,FALSE)</f>
        <v>2.8710644677661171E-2</v>
      </c>
      <c r="Q179" s="23">
        <f>VLOOKUP($B179,Data!$A$8:$GA$500,143,FALSE)</f>
        <v>2.7350037965072134E-2</v>
      </c>
      <c r="R179" s="23">
        <f>VLOOKUP($B179,Data!$A$8:$GA$500,144,FALSE)</f>
        <v>3.0645657186779401E-2</v>
      </c>
      <c r="S179" s="23">
        <f>VLOOKUP($B179,Data!$A$8:$GA$500,145,FALSE)</f>
        <v>3.8253477588871716E-2</v>
      </c>
      <c r="T179" s="23">
        <f>VLOOKUP($B179,Data!$A$8:$GA$500,146,FALSE)</f>
        <v>5.1354489164086685E-2</v>
      </c>
      <c r="U179" s="23">
        <f>VLOOKUP($B179,Data!$A$8:$GA$500,147,FALSE)</f>
        <v>5.3335913312693502E-2</v>
      </c>
      <c r="V179" s="23">
        <f>VLOOKUP($B179,Data!$A$8:$GA$500,148,FALSE)</f>
        <v>5.5126436781609195E-2</v>
      </c>
      <c r="W179" s="23">
        <f>VLOOKUP($B179,Data!$A$8:$GA$500,149,FALSE)</f>
        <v>5.6656322730799069E-2</v>
      </c>
      <c r="X179" s="23">
        <f>VLOOKUP($B179,Data!$A$8:$GA$500,150,FALSE)</f>
        <v>5.8583792289535801E-2</v>
      </c>
      <c r="Y179" s="23">
        <f>VLOOKUP($B179,Data!$A$8:$GA$500,151,FALSE)</f>
        <v>5.2451768488745984E-2</v>
      </c>
      <c r="Z179" s="23">
        <f>VLOOKUP($B179,Data!$A$8:$GA$500,152,FALSE)</f>
        <v>5.0064882400648825E-2</v>
      </c>
      <c r="AA179" s="23">
        <f>VLOOKUP($B179,Data!$A$8:$GA$500,153,FALSE)</f>
        <v>4.9265762170790102E-2</v>
      </c>
      <c r="AB179" s="23">
        <f>VLOOKUP($B179,Data!$A$8:$GA$500,154,FALSE)</f>
        <v>5.2352478363493313E-2</v>
      </c>
      <c r="AC179" s="23">
        <f>VLOOKUP($B179,Data!$A$8:$GA$500,155,FALSE)</f>
        <v>5.2181391712275212E-2</v>
      </c>
      <c r="AD179" s="23">
        <f>VLOOKUP($B179,Data!$A$8:$GA$500,156,FALSE)</f>
        <v>5.5581576893052306E-2</v>
      </c>
      <c r="AE179" s="52">
        <f>VLOOKUP($B179,Data!$A$8:$GA$500,157,FALSE)</f>
        <v>5.5661993769470404E-2</v>
      </c>
      <c r="AF179" s="52">
        <f>VLOOKUP($B179,Data!$A$8:$GA$500,158,FALSE)</f>
        <v>5.8548136645962735E-2</v>
      </c>
      <c r="AG179" s="52">
        <f>VLOOKUP($B179,Data!$A$8:$GA$500,159,FALSE)</f>
        <v>5.525908739365816E-2</v>
      </c>
      <c r="AH179" s="52">
        <f>VLOOKUP($B179,Data!$A$8:$GA$500,160,FALSE)</f>
        <v>5.3950233281493003E-2</v>
      </c>
    </row>
    <row r="180" spans="1:34" x14ac:dyDescent="0.25">
      <c r="A180" s="1"/>
      <c r="B180" s="17" t="s">
        <v>260</v>
      </c>
      <c r="C180" s="42" t="s">
        <v>517</v>
      </c>
      <c r="D180" t="s">
        <v>0</v>
      </c>
      <c r="E180" s="45" t="s">
        <v>260</v>
      </c>
      <c r="F180" s="45" t="s">
        <v>37</v>
      </c>
      <c r="G180" s="45" t="str">
        <f>""</f>
        <v/>
      </c>
      <c r="H180" s="23">
        <f>VLOOKUP($B180,Data!$A$8:$GA$500,134,FALSE)</f>
        <v>1.4767441860465117E-2</v>
      </c>
      <c r="I180" s="23">
        <f>VLOOKUP($B180,Data!$A$8:$GA$500,135,FALSE)</f>
        <v>1.4457364341085271E-2</v>
      </c>
      <c r="J180" s="23">
        <f>VLOOKUP($B180,Data!$A$8:$GA$500,136,FALSE)</f>
        <v>1.4150943396226415E-2</v>
      </c>
      <c r="K180" s="23">
        <f>VLOOKUP($B180,Data!$A$8:$GA$500,137,FALSE)</f>
        <v>1.3280632411067193E-2</v>
      </c>
      <c r="L180" s="23">
        <f>VLOOKUP($B180,Data!$A$8:$GA$500,138,FALSE)</f>
        <v>1.4980392156862745E-2</v>
      </c>
      <c r="M180" s="23">
        <f>VLOOKUP($B180,Data!$A$8:$GA$500,139,FALSE)</f>
        <v>1.3607843137254902E-2</v>
      </c>
      <c r="N180" s="23">
        <f>VLOOKUP($B180,Data!$A$8:$GA$500,140,FALSE)</f>
        <v>1.1789883268482491E-2</v>
      </c>
      <c r="O180" s="23">
        <f>VLOOKUP($B180,Data!$A$8:$GA$500,141,FALSE)</f>
        <v>1.11328125E-2</v>
      </c>
      <c r="P180" s="23">
        <f>VLOOKUP($B180,Data!$A$8:$GA$500,142,FALSE)</f>
        <v>1.0426356589147286E-2</v>
      </c>
      <c r="Q180" s="23">
        <f>VLOOKUP($B180,Data!$A$8:$GA$500,143,FALSE)</f>
        <v>1.123076923076923E-2</v>
      </c>
      <c r="R180" s="23">
        <f>VLOOKUP($B180,Data!$A$8:$GA$500,144,FALSE)</f>
        <v>1.446215139442231E-2</v>
      </c>
      <c r="S180" s="23">
        <f>VLOOKUP($B180,Data!$A$8:$GA$500,145,FALSE)</f>
        <v>2.069767441860465E-2</v>
      </c>
      <c r="T180" s="23">
        <f>VLOOKUP($B180,Data!$A$8:$GA$500,146,FALSE)</f>
        <v>3.5384615384615382E-2</v>
      </c>
      <c r="U180" s="23">
        <f>VLOOKUP($B180,Data!$A$8:$GA$500,147,FALSE)</f>
        <v>3.6016597510373442E-2</v>
      </c>
      <c r="V180" s="23">
        <f>VLOOKUP($B180,Data!$A$8:$GA$500,148,FALSE)</f>
        <v>3.2282157676348545E-2</v>
      </c>
      <c r="W180" s="23">
        <f>VLOOKUP($B180,Data!$A$8:$GA$500,149,FALSE)</f>
        <v>3.0588235294117649E-2</v>
      </c>
      <c r="X180" s="23">
        <f>VLOOKUP($B180,Data!$A$8:$GA$500,150,FALSE)</f>
        <v>3.1528925619834711E-2</v>
      </c>
      <c r="Y180" s="23">
        <f>VLOOKUP($B180,Data!$A$8:$GA$500,151,FALSE)</f>
        <v>2.7165991902834009E-2</v>
      </c>
      <c r="Z180" s="23">
        <f>VLOOKUP($B180,Data!$A$8:$GA$500,152,FALSE)</f>
        <v>2.3875E-2</v>
      </c>
      <c r="AA180" s="23">
        <f>VLOOKUP($B180,Data!$A$8:$GA$500,153,FALSE)</f>
        <v>2.4700854700854702E-2</v>
      </c>
      <c r="AB180" s="23">
        <f>VLOOKUP($B180,Data!$A$8:$GA$500,154,FALSE)</f>
        <v>2.7245762711864407E-2</v>
      </c>
      <c r="AC180" s="23">
        <f>VLOOKUP($B180,Data!$A$8:$GA$500,155,FALSE)</f>
        <v>2.7264957264957264E-2</v>
      </c>
      <c r="AD180" s="23">
        <f>VLOOKUP($B180,Data!$A$8:$GA$500,156,FALSE)</f>
        <v>2.7016129032258064E-2</v>
      </c>
      <c r="AE180" s="52">
        <f>VLOOKUP($B180,Data!$A$8:$GA$500,157,FALSE)</f>
        <v>2.6186770428015566E-2</v>
      </c>
      <c r="AF180" s="52">
        <f>VLOOKUP($B180,Data!$A$8:$GA$500,158,FALSE)</f>
        <v>2.9522058823529412E-2</v>
      </c>
      <c r="AG180" s="52">
        <f>VLOOKUP($B180,Data!$A$8:$GA$500,159,FALSE)</f>
        <v>2.6188679245283019E-2</v>
      </c>
      <c r="AH180" s="52">
        <f>VLOOKUP($B180,Data!$A$8:$GA$500,160,FALSE)</f>
        <v>2.6301886792452829E-2</v>
      </c>
    </row>
    <row r="181" spans="1:34" x14ac:dyDescent="0.25">
      <c r="A181" s="1"/>
      <c r="B181" s="17" t="s">
        <v>261</v>
      </c>
      <c r="C181" s="42" t="s">
        <v>516</v>
      </c>
      <c r="D181" t="s">
        <v>0</v>
      </c>
      <c r="E181" s="45" t="s">
        <v>261</v>
      </c>
      <c r="F181" s="45" t="s">
        <v>34</v>
      </c>
      <c r="G181" s="45" t="str">
        <f>""</f>
        <v/>
      </c>
      <c r="H181" s="23">
        <f>VLOOKUP($B181,Data!$A$8:$GA$500,134,FALSE)</f>
        <v>1.7270916334661355E-2</v>
      </c>
      <c r="I181" s="23">
        <f>VLOOKUP($B181,Data!$A$8:$GA$500,135,FALSE)</f>
        <v>1.5685884691848905E-2</v>
      </c>
      <c r="J181" s="23">
        <f>VLOOKUP($B181,Data!$A$8:$GA$500,136,FALSE)</f>
        <v>1.5561904761904761E-2</v>
      </c>
      <c r="K181" s="23">
        <f>VLOOKUP($B181,Data!$A$8:$GA$500,137,FALSE)</f>
        <v>1.5570342205323193E-2</v>
      </c>
      <c r="L181" s="23">
        <f>VLOOKUP($B181,Data!$A$8:$GA$500,138,FALSE)</f>
        <v>1.4635036496350364E-2</v>
      </c>
      <c r="M181" s="23">
        <f>VLOOKUP($B181,Data!$A$8:$GA$500,139,FALSE)</f>
        <v>1.1842105263157895E-2</v>
      </c>
      <c r="N181" s="23">
        <f>VLOOKUP($B181,Data!$A$8:$GA$500,140,FALSE)</f>
        <v>1.1232394366197183E-2</v>
      </c>
      <c r="O181" s="23">
        <f>VLOOKUP($B181,Data!$A$8:$GA$500,141,FALSE)</f>
        <v>1.0790861159929702E-2</v>
      </c>
      <c r="P181" s="23">
        <f>VLOOKUP($B181,Data!$A$8:$GA$500,142,FALSE)</f>
        <v>1.2216404886561954E-2</v>
      </c>
      <c r="Q181" s="23">
        <f>VLOOKUP($B181,Data!$A$8:$GA$500,143,FALSE)</f>
        <v>1.421146953405018E-2</v>
      </c>
      <c r="R181" s="23">
        <f>VLOOKUP($B181,Data!$A$8:$GA$500,144,FALSE)</f>
        <v>1.6564195298372515E-2</v>
      </c>
      <c r="S181" s="23">
        <f>VLOOKUP($B181,Data!$A$8:$GA$500,145,FALSE)</f>
        <v>2.310091743119266E-2</v>
      </c>
      <c r="T181" s="23">
        <f>VLOOKUP($B181,Data!$A$8:$GA$500,146,FALSE)</f>
        <v>3.2903225806451615E-2</v>
      </c>
      <c r="U181" s="23">
        <f>VLOOKUP($B181,Data!$A$8:$GA$500,147,FALSE)</f>
        <v>3.2205323193916349E-2</v>
      </c>
      <c r="V181" s="23">
        <f>VLOOKUP($B181,Data!$A$8:$GA$500,148,FALSE)</f>
        <v>3.2149712092130515E-2</v>
      </c>
      <c r="W181" s="23">
        <f>VLOOKUP($B181,Data!$A$8:$GA$500,149,FALSE)</f>
        <v>3.1767068273092371E-2</v>
      </c>
      <c r="X181" s="23">
        <f>VLOOKUP($B181,Data!$A$8:$GA$500,150,FALSE)</f>
        <v>3.39484126984127E-2</v>
      </c>
      <c r="Y181" s="23">
        <f>VLOOKUP($B181,Data!$A$8:$GA$500,151,FALSE)</f>
        <v>2.7907869481765834E-2</v>
      </c>
      <c r="Z181" s="23">
        <f>VLOOKUP($B181,Data!$A$8:$GA$500,152,FALSE)</f>
        <v>2.8694817658349327E-2</v>
      </c>
      <c r="AA181" s="23">
        <f>VLOOKUP($B181,Data!$A$8:$GA$500,153,FALSE)</f>
        <v>2.4777777777777777E-2</v>
      </c>
      <c r="AB181" s="23">
        <f>VLOOKUP($B181,Data!$A$8:$GA$500,154,FALSE)</f>
        <v>2.9710982658959537E-2</v>
      </c>
      <c r="AC181" s="23">
        <f>VLOOKUP($B181,Data!$A$8:$GA$500,155,FALSE)</f>
        <v>2.556818181818182E-2</v>
      </c>
      <c r="AD181" s="23">
        <f>VLOOKUP($B181,Data!$A$8:$GA$500,156,FALSE)</f>
        <v>2.8535645472061655E-2</v>
      </c>
      <c r="AE181" s="52">
        <f>VLOOKUP($B181,Data!$A$8:$GA$500,157,FALSE)</f>
        <v>2.8822393822393821E-2</v>
      </c>
      <c r="AF181" s="52">
        <f>VLOOKUP($B181,Data!$A$8:$GA$500,158,FALSE)</f>
        <v>3.1603053435114506E-2</v>
      </c>
      <c r="AG181" s="52">
        <f>VLOOKUP($B181,Data!$A$8:$GA$500,159,FALSE)</f>
        <v>2.6750972762645913E-2</v>
      </c>
      <c r="AH181" s="52">
        <f>VLOOKUP($B181,Data!$A$8:$GA$500,160,FALSE)</f>
        <v>2.6811881188118811E-2</v>
      </c>
    </row>
    <row r="182" spans="1:34" x14ac:dyDescent="0.25">
      <c r="A182" s="1"/>
      <c r="B182" s="17" t="s">
        <v>263</v>
      </c>
      <c r="C182" s="42" t="s">
        <v>518</v>
      </c>
      <c r="D182" t="s">
        <v>505</v>
      </c>
      <c r="E182" s="45" t="s">
        <v>263</v>
      </c>
      <c r="F182" s="45" t="s">
        <v>42</v>
      </c>
      <c r="G182" s="45" t="str">
        <f>""</f>
        <v/>
      </c>
      <c r="H182" s="23">
        <f>VLOOKUP($B182,Data!$A$8:$GA$500,134,FALSE)</f>
        <v>2.935700575815739E-2</v>
      </c>
      <c r="I182" s="23">
        <f>VLOOKUP($B182,Data!$A$8:$GA$500,135,FALSE)</f>
        <v>2.8430451127819549E-2</v>
      </c>
      <c r="J182" s="23">
        <f>VLOOKUP($B182,Data!$A$8:$GA$500,136,FALSE)</f>
        <v>2.8567441860465115E-2</v>
      </c>
      <c r="K182" s="23">
        <f>VLOOKUP($B182,Data!$A$8:$GA$500,137,FALSE)</f>
        <v>2.6175115207373274E-2</v>
      </c>
      <c r="L182" s="23">
        <f>VLOOKUP($B182,Data!$A$8:$GA$500,138,FALSE)</f>
        <v>2.432943294329433E-2</v>
      </c>
      <c r="M182" s="23">
        <f>VLOOKUP($B182,Data!$A$8:$GA$500,139,FALSE)</f>
        <v>2.0817777777777779E-2</v>
      </c>
      <c r="N182" s="23">
        <f>VLOOKUP($B182,Data!$A$8:$GA$500,140,FALSE)</f>
        <v>2.0338379341050757E-2</v>
      </c>
      <c r="O182" s="23">
        <f>VLOOKUP($B182,Data!$A$8:$GA$500,141,FALSE)</f>
        <v>1.7601410934744269E-2</v>
      </c>
      <c r="P182" s="23">
        <f>VLOOKUP($B182,Data!$A$8:$GA$500,142,FALSE)</f>
        <v>1.8927000879507477E-2</v>
      </c>
      <c r="Q182" s="23">
        <f>VLOOKUP($B182,Data!$A$8:$GA$500,143,FALSE)</f>
        <v>1.7336769759450171E-2</v>
      </c>
      <c r="R182" s="23">
        <f>VLOOKUP($B182,Data!$A$8:$GA$500,144,FALSE)</f>
        <v>1.9837328767123286E-2</v>
      </c>
      <c r="S182" s="23">
        <f>VLOOKUP($B182,Data!$A$8:$GA$500,145,FALSE)</f>
        <v>2.3648881239242685E-2</v>
      </c>
      <c r="T182" s="23">
        <f>VLOOKUP($B182,Data!$A$8:$GA$500,146,FALSE)</f>
        <v>3.0395869191049914E-2</v>
      </c>
      <c r="U182" s="23">
        <f>VLOOKUP($B182,Data!$A$8:$GA$500,147,FALSE)</f>
        <v>3.2587108013937285E-2</v>
      </c>
      <c r="V182" s="23">
        <f>VLOOKUP($B182,Data!$A$8:$GA$500,148,FALSE)</f>
        <v>3.4939341421143848E-2</v>
      </c>
      <c r="W182" s="23">
        <f>VLOOKUP($B182,Data!$A$8:$GA$500,149,FALSE)</f>
        <v>3.3580901856763927E-2</v>
      </c>
      <c r="X182" s="23">
        <f>VLOOKUP($B182,Data!$A$8:$GA$500,150,FALSE)</f>
        <v>3.505347593582888E-2</v>
      </c>
      <c r="Y182" s="23">
        <f>VLOOKUP($B182,Data!$A$8:$GA$500,151,FALSE)</f>
        <v>3.0889084507042253E-2</v>
      </c>
      <c r="Z182" s="23">
        <f>VLOOKUP($B182,Data!$A$8:$GA$500,152,FALSE)</f>
        <v>3.2610229276895941E-2</v>
      </c>
      <c r="AA182" s="23">
        <f>VLOOKUP($B182,Data!$A$8:$GA$500,153,FALSE)</f>
        <v>2.9735915492957746E-2</v>
      </c>
      <c r="AB182" s="23">
        <f>VLOOKUP($B182,Data!$A$8:$GA$500,154,FALSE)</f>
        <v>3.1980548187444738E-2</v>
      </c>
      <c r="AC182" s="23">
        <f>VLOOKUP($B182,Data!$A$8:$GA$500,155,FALSE)</f>
        <v>3.3025732031943214E-2</v>
      </c>
      <c r="AD182" s="23">
        <f>VLOOKUP($B182,Data!$A$8:$GA$500,156,FALSE)</f>
        <v>3.5757575757575759E-2</v>
      </c>
      <c r="AE182" s="52">
        <f>VLOOKUP($B182,Data!$A$8:$GA$500,157,FALSE)</f>
        <v>3.4794759825327509E-2</v>
      </c>
      <c r="AF182" s="52">
        <f>VLOOKUP($B182,Data!$A$8:$GA$500,158,FALSE)</f>
        <v>3.5482189400521287E-2</v>
      </c>
      <c r="AG182" s="52">
        <f>VLOOKUP($B182,Data!$A$8:$GA$500,159,FALSE)</f>
        <v>3.3754355400696864E-2</v>
      </c>
      <c r="AH182" s="52">
        <f>VLOOKUP($B182,Data!$A$8:$GA$500,160,FALSE)</f>
        <v>3.3428324697754752E-2</v>
      </c>
    </row>
    <row r="183" spans="1:34" x14ac:dyDescent="0.25">
      <c r="A183" s="1"/>
      <c r="B183" s="17" t="s">
        <v>264</v>
      </c>
      <c r="C183" s="42" t="s">
        <v>516</v>
      </c>
      <c r="D183" t="s">
        <v>0</v>
      </c>
      <c r="E183" s="45" t="s">
        <v>264</v>
      </c>
      <c r="F183" s="45" t="s">
        <v>34</v>
      </c>
      <c r="G183" s="45" t="str">
        <f>""</f>
        <v/>
      </c>
      <c r="H183" s="23">
        <f>VLOOKUP($B183,Data!$A$8:$GA$500,134,FALSE)</f>
        <v>1.577956989247312E-2</v>
      </c>
      <c r="I183" s="23">
        <f>VLOOKUP($B183,Data!$A$8:$GA$500,135,FALSE)</f>
        <v>1.5745257452574525E-2</v>
      </c>
      <c r="J183" s="23">
        <f>VLOOKUP($B183,Data!$A$8:$GA$500,136,FALSE)</f>
        <v>1.6705202312138727E-2</v>
      </c>
      <c r="K183" s="23">
        <f>VLOOKUP($B183,Data!$A$8:$GA$500,137,FALSE)</f>
        <v>1.6107954545454547E-2</v>
      </c>
      <c r="L183" s="23">
        <f>VLOOKUP($B183,Data!$A$8:$GA$500,138,FALSE)</f>
        <v>1.5875706214689266E-2</v>
      </c>
      <c r="M183" s="23">
        <f>VLOOKUP($B183,Data!$A$8:$GA$500,139,FALSE)</f>
        <v>1.3172804532577903E-2</v>
      </c>
      <c r="N183" s="23">
        <f>VLOOKUP($B183,Data!$A$8:$GA$500,140,FALSE)</f>
        <v>1.1710526315789473E-2</v>
      </c>
      <c r="O183" s="23">
        <f>VLOOKUP($B183,Data!$A$8:$GA$500,141,FALSE)</f>
        <v>1.1580381471389645E-2</v>
      </c>
      <c r="P183" s="23">
        <f>VLOOKUP($B183,Data!$A$8:$GA$500,142,FALSE)</f>
        <v>1.3024523160762943E-2</v>
      </c>
      <c r="Q183" s="23">
        <f>VLOOKUP($B183,Data!$A$8:$GA$500,143,FALSE)</f>
        <v>1.257617728531856E-2</v>
      </c>
      <c r="R183" s="23">
        <f>VLOOKUP($B183,Data!$A$8:$GA$500,144,FALSE)</f>
        <v>1.5540897097625329E-2</v>
      </c>
      <c r="S183" s="23">
        <f>VLOOKUP($B183,Data!$A$8:$GA$500,145,FALSE)</f>
        <v>2.1181102362204725E-2</v>
      </c>
      <c r="T183" s="23">
        <f>VLOOKUP($B183,Data!$A$8:$GA$500,146,FALSE)</f>
        <v>2.8549618320610686E-2</v>
      </c>
      <c r="U183" s="23">
        <f>VLOOKUP($B183,Data!$A$8:$GA$500,147,FALSE)</f>
        <v>2.6863753213367609E-2</v>
      </c>
      <c r="V183" s="23">
        <f>VLOOKUP($B183,Data!$A$8:$GA$500,148,FALSE)</f>
        <v>2.4974747474747476E-2</v>
      </c>
      <c r="W183" s="23">
        <f>VLOOKUP($B183,Data!$A$8:$GA$500,149,FALSE)</f>
        <v>2.2875E-2</v>
      </c>
      <c r="X183" s="23">
        <f>VLOOKUP($B183,Data!$A$8:$GA$500,150,FALSE)</f>
        <v>2.4538461538461537E-2</v>
      </c>
      <c r="Y183" s="23">
        <f>VLOOKUP($B183,Data!$A$8:$GA$500,151,FALSE)</f>
        <v>2.0261780104712041E-2</v>
      </c>
      <c r="Z183" s="23">
        <f>VLOOKUP($B183,Data!$A$8:$GA$500,152,FALSE)</f>
        <v>2.0677506775067751E-2</v>
      </c>
      <c r="AA183" s="23">
        <f>VLOOKUP($B183,Data!$A$8:$GA$500,153,FALSE)</f>
        <v>2.0844686648501361E-2</v>
      </c>
      <c r="AB183" s="23">
        <f>VLOOKUP($B183,Data!$A$8:$GA$500,154,FALSE)</f>
        <v>2.5236768802228412E-2</v>
      </c>
      <c r="AC183" s="23">
        <f>VLOOKUP($B183,Data!$A$8:$GA$500,155,FALSE)</f>
        <v>2.2459016393442624E-2</v>
      </c>
      <c r="AD183" s="23">
        <f>VLOOKUP($B183,Data!$A$8:$GA$500,156,FALSE)</f>
        <v>2.5082872928176795E-2</v>
      </c>
      <c r="AE183" s="52">
        <f>VLOOKUP($B183,Data!$A$8:$GA$500,157,FALSE)</f>
        <v>2.4877384196185286E-2</v>
      </c>
      <c r="AF183" s="52">
        <f>VLOOKUP($B183,Data!$A$8:$GA$500,158,FALSE)</f>
        <v>2.8938992042440319E-2</v>
      </c>
      <c r="AG183" s="52">
        <f>VLOOKUP($B183,Data!$A$8:$GA$500,159,FALSE)</f>
        <v>2.5757575757575757E-2</v>
      </c>
      <c r="AH183" s="52">
        <f>VLOOKUP($B183,Data!$A$8:$GA$500,160,FALSE)</f>
        <v>2.695156695156695E-2</v>
      </c>
    </row>
    <row r="184" spans="1:34" x14ac:dyDescent="0.25">
      <c r="A184" s="1"/>
      <c r="B184" s="17" t="s">
        <v>265</v>
      </c>
      <c r="C184" s="42" t="s">
        <v>516</v>
      </c>
      <c r="D184" t="s">
        <v>0</v>
      </c>
      <c r="E184" s="45" t="s">
        <v>265</v>
      </c>
      <c r="F184" s="45" t="s">
        <v>40</v>
      </c>
      <c r="G184" s="45" t="str">
        <f>""</f>
        <v/>
      </c>
      <c r="H184" s="23">
        <f>VLOOKUP($B184,Data!$A$8:$GA$500,134,FALSE)</f>
        <v>1.4681818181818181E-2</v>
      </c>
      <c r="I184" s="23">
        <f>VLOOKUP($B184,Data!$A$8:$GA$500,135,FALSE)</f>
        <v>1.2405345211581292E-2</v>
      </c>
      <c r="J184" s="23">
        <f>VLOOKUP($B184,Data!$A$8:$GA$500,136,FALSE)</f>
        <v>1.41834451901566E-2</v>
      </c>
      <c r="K184" s="23">
        <f>VLOOKUP($B184,Data!$A$8:$GA$500,137,FALSE)</f>
        <v>1.4036697247706422E-2</v>
      </c>
      <c r="L184" s="23">
        <f>VLOOKUP($B184,Data!$A$8:$GA$500,138,FALSE)</f>
        <v>1.4752252252252252E-2</v>
      </c>
      <c r="M184" s="23">
        <f>VLOOKUP($B184,Data!$A$8:$GA$500,139,FALSE)</f>
        <v>1.2959641255605382E-2</v>
      </c>
      <c r="N184" s="23">
        <f>VLOOKUP($B184,Data!$A$8:$GA$500,140,FALSE)</f>
        <v>1.2234513274336284E-2</v>
      </c>
      <c r="O184" s="23">
        <f>VLOOKUP($B184,Data!$A$8:$GA$500,141,FALSE)</f>
        <v>1.1634819532908704E-2</v>
      </c>
      <c r="P184" s="23">
        <f>VLOOKUP($B184,Data!$A$8:$GA$500,142,FALSE)</f>
        <v>1.2468619246861925E-2</v>
      </c>
      <c r="Q184" s="23">
        <f>VLOOKUP($B184,Data!$A$8:$GA$500,143,FALSE)</f>
        <v>1.2306079664570231E-2</v>
      </c>
      <c r="R184" s="23">
        <f>VLOOKUP($B184,Data!$A$8:$GA$500,144,FALSE)</f>
        <v>1.3529411764705882E-2</v>
      </c>
      <c r="S184" s="23">
        <f>VLOOKUP($B184,Data!$A$8:$GA$500,145,FALSE)</f>
        <v>1.9807692307692307E-2</v>
      </c>
      <c r="T184" s="23">
        <f>VLOOKUP($B184,Data!$A$8:$GA$500,146,FALSE)</f>
        <v>2.8443496801705756E-2</v>
      </c>
      <c r="U184" s="23">
        <f>VLOOKUP($B184,Data!$A$8:$GA$500,147,FALSE)</f>
        <v>2.5775862068965517E-2</v>
      </c>
      <c r="V184" s="23">
        <f>VLOOKUP($B184,Data!$A$8:$GA$500,148,FALSE)</f>
        <v>2.5555555555555557E-2</v>
      </c>
      <c r="W184" s="23">
        <f>VLOOKUP($B184,Data!$A$8:$GA$500,149,FALSE)</f>
        <v>2.4439746300211417E-2</v>
      </c>
      <c r="X184" s="23">
        <f>VLOOKUP($B184,Data!$A$8:$GA$500,150,FALSE)</f>
        <v>2.4129979035639414E-2</v>
      </c>
      <c r="Y184" s="23">
        <f>VLOOKUP($B184,Data!$A$8:$GA$500,151,FALSE)</f>
        <v>2.1962025316455695E-2</v>
      </c>
      <c r="Z184" s="23">
        <f>VLOOKUP($B184,Data!$A$8:$GA$500,152,FALSE)</f>
        <v>2.3957894736842105E-2</v>
      </c>
      <c r="AA184" s="23">
        <f>VLOOKUP($B184,Data!$A$8:$GA$500,153,FALSE)</f>
        <v>2.1314168377823409E-2</v>
      </c>
      <c r="AB184" s="23">
        <f>VLOOKUP($B184,Data!$A$8:$GA$500,154,FALSE)</f>
        <v>2.3221052631578948E-2</v>
      </c>
      <c r="AC184" s="23">
        <f>VLOOKUP($B184,Data!$A$8:$GA$500,155,FALSE)</f>
        <v>2.2348008385744234E-2</v>
      </c>
      <c r="AD184" s="23">
        <f>VLOOKUP($B184,Data!$A$8:$GA$500,156,FALSE)</f>
        <v>2.6334745762711866E-2</v>
      </c>
      <c r="AE184" s="52">
        <f>VLOOKUP($B184,Data!$A$8:$GA$500,157,FALSE)</f>
        <v>2.4666666666666667E-2</v>
      </c>
      <c r="AF184" s="52">
        <f>VLOOKUP($B184,Data!$A$8:$GA$500,158,FALSE)</f>
        <v>2.6639511201629329E-2</v>
      </c>
      <c r="AG184" s="52">
        <f>VLOOKUP($B184,Data!$A$8:$GA$500,159,FALSE)</f>
        <v>2.4225941422594141E-2</v>
      </c>
      <c r="AH184" s="52">
        <f>VLOOKUP($B184,Data!$A$8:$GA$500,160,FALSE)</f>
        <v>2.4294736842105265E-2</v>
      </c>
    </row>
    <row r="185" spans="1:34" x14ac:dyDescent="0.25">
      <c r="A185" s="1"/>
      <c r="B185" s="17" t="s">
        <v>266</v>
      </c>
      <c r="C185" s="42" t="s">
        <v>517</v>
      </c>
      <c r="D185" t="s">
        <v>0</v>
      </c>
      <c r="E185" s="45" t="s">
        <v>266</v>
      </c>
      <c r="F185" s="45" t="s">
        <v>26</v>
      </c>
      <c r="G185" s="45" t="str">
        <f>""</f>
        <v/>
      </c>
      <c r="H185" s="23">
        <f>VLOOKUP($B185,Data!$A$8:$GA$500,134,FALSE)</f>
        <v>1.0330459770114942E-2</v>
      </c>
      <c r="I185" s="23">
        <f>VLOOKUP($B185,Data!$A$8:$GA$500,135,FALSE)</f>
        <v>1.0073855243722304E-2</v>
      </c>
      <c r="J185" s="23">
        <f>VLOOKUP($B185,Data!$A$8:$GA$500,136,FALSE)</f>
        <v>1.0491551459293395E-2</v>
      </c>
      <c r="K185" s="23">
        <f>VLOOKUP($B185,Data!$A$8:$GA$500,137,FALSE)</f>
        <v>8.9618320610687016E-3</v>
      </c>
      <c r="L185" s="23">
        <f>VLOOKUP($B185,Data!$A$8:$GA$500,138,FALSE)</f>
        <v>9.3494704992435704E-3</v>
      </c>
      <c r="M185" s="23">
        <f>VLOOKUP($B185,Data!$A$8:$GA$500,139,FALSE)</f>
        <v>7.8026905829596416E-3</v>
      </c>
      <c r="N185" s="23">
        <f>VLOOKUP($B185,Data!$A$8:$GA$500,140,FALSE)</f>
        <v>7.8688524590163934E-3</v>
      </c>
      <c r="O185" s="23">
        <f>VLOOKUP($B185,Data!$A$8:$GA$500,141,FALSE)</f>
        <v>7.5451807228915663E-3</v>
      </c>
      <c r="P185" s="23">
        <f>VLOOKUP($B185,Data!$A$8:$GA$500,142,FALSE)</f>
        <v>8.0995475113122169E-3</v>
      </c>
      <c r="Q185" s="23">
        <f>VLOOKUP($B185,Data!$A$8:$GA$500,143,FALSE)</f>
        <v>7.6592592592592589E-3</v>
      </c>
      <c r="R185" s="23">
        <f>VLOOKUP($B185,Data!$A$8:$GA$500,144,FALSE)</f>
        <v>1.1484716157205241E-2</v>
      </c>
      <c r="S185" s="23">
        <f>VLOOKUP($B185,Data!$A$8:$GA$500,145,FALSE)</f>
        <v>1.6299559471365639E-2</v>
      </c>
      <c r="T185" s="23">
        <f>VLOOKUP($B185,Data!$A$8:$GA$500,146,FALSE)</f>
        <v>2.2093023255813953E-2</v>
      </c>
      <c r="U185" s="23">
        <f>VLOOKUP($B185,Data!$A$8:$GA$500,147,FALSE)</f>
        <v>2.2133526850507984E-2</v>
      </c>
      <c r="V185" s="23">
        <f>VLOOKUP($B185,Data!$A$8:$GA$500,148,FALSE)</f>
        <v>2.2975326560232219E-2</v>
      </c>
      <c r="W185" s="23">
        <f>VLOOKUP($B185,Data!$A$8:$GA$500,149,FALSE)</f>
        <v>2.3125904486251809E-2</v>
      </c>
      <c r="X185" s="23">
        <f>VLOOKUP($B185,Data!$A$8:$GA$500,150,FALSE)</f>
        <v>2.3396501457725948E-2</v>
      </c>
      <c r="Y185" s="23">
        <f>VLOOKUP($B185,Data!$A$8:$GA$500,151,FALSE)</f>
        <v>1.8995633187772927E-2</v>
      </c>
      <c r="Z185" s="23">
        <f>VLOOKUP($B185,Data!$A$8:$GA$500,152,FALSE)</f>
        <v>1.9269746646795826E-2</v>
      </c>
      <c r="AA185" s="23">
        <f>VLOOKUP($B185,Data!$A$8:$GA$500,153,FALSE)</f>
        <v>1.7973372781065089E-2</v>
      </c>
      <c r="AB185" s="23">
        <f>VLOOKUP($B185,Data!$A$8:$GA$500,154,FALSE)</f>
        <v>1.8614457831325301E-2</v>
      </c>
      <c r="AC185" s="23">
        <f>VLOOKUP($B185,Data!$A$8:$GA$500,155,FALSE)</f>
        <v>1.6030075187969926E-2</v>
      </c>
      <c r="AD185" s="23">
        <f>VLOOKUP($B185,Data!$A$8:$GA$500,156,FALSE)</f>
        <v>1.8072837632776936E-2</v>
      </c>
      <c r="AE185" s="52">
        <f>VLOOKUP($B185,Data!$A$8:$GA$500,157,FALSE)</f>
        <v>1.6179104477611939E-2</v>
      </c>
      <c r="AF185" s="52">
        <f>VLOOKUP($B185,Data!$A$8:$GA$500,158,FALSE)</f>
        <v>1.7772925764192139E-2</v>
      </c>
      <c r="AG185" s="52">
        <f>VLOOKUP($B185,Data!$A$8:$GA$500,159,FALSE)</f>
        <v>1.5126300148588409E-2</v>
      </c>
      <c r="AH185" s="52">
        <f>VLOOKUP($B185,Data!$A$8:$GA$500,160,FALSE)</f>
        <v>1.4548148148148149E-2</v>
      </c>
    </row>
    <row r="186" spans="1:34" x14ac:dyDescent="0.25">
      <c r="A186" s="1"/>
      <c r="B186" s="17" t="s">
        <v>267</v>
      </c>
      <c r="C186" s="42" t="s">
        <v>518</v>
      </c>
      <c r="D186" t="s">
        <v>505</v>
      </c>
      <c r="E186" s="45" t="s">
        <v>267</v>
      </c>
      <c r="F186" s="45" t="s">
        <v>47</v>
      </c>
      <c r="G186" s="45" t="str">
        <f>""</f>
        <v/>
      </c>
      <c r="H186" s="23">
        <f>VLOOKUP($B186,Data!$A$8:$GA$500,134,FALSE)</f>
        <v>6.4914992272024727E-2</v>
      </c>
      <c r="I186" s="23">
        <f>VLOOKUP($B186,Data!$A$8:$GA$500,135,FALSE)</f>
        <v>6.3623639191290826E-2</v>
      </c>
      <c r="J186" s="23">
        <f>VLOOKUP($B186,Data!$A$8:$GA$500,136,FALSE)</f>
        <v>6.3790951638065529E-2</v>
      </c>
      <c r="K186" s="23">
        <f>VLOOKUP($B186,Data!$A$8:$GA$500,137,FALSE)</f>
        <v>6.7252747252747255E-2</v>
      </c>
      <c r="L186" s="23">
        <f>VLOOKUP($B186,Data!$A$8:$GA$500,138,FALSE)</f>
        <v>6.9623233908948201E-2</v>
      </c>
      <c r="M186" s="23">
        <f>VLOOKUP($B186,Data!$A$8:$GA$500,139,FALSE)</f>
        <v>6.3908948194662474E-2</v>
      </c>
      <c r="N186" s="23">
        <f>VLOOKUP($B186,Data!$A$8:$GA$500,140,FALSE)</f>
        <v>6.2034700315457415E-2</v>
      </c>
      <c r="O186" s="23">
        <f>VLOOKUP($B186,Data!$A$8:$GA$500,141,FALSE)</f>
        <v>6.342229199372057E-2</v>
      </c>
      <c r="P186" s="23">
        <f>VLOOKUP($B186,Data!$A$8:$GA$500,142,FALSE)</f>
        <v>6.8107255520504728E-2</v>
      </c>
      <c r="Q186" s="23">
        <f>VLOOKUP($B186,Data!$A$8:$GA$500,143,FALSE)</f>
        <v>6.5605095541401273E-2</v>
      </c>
      <c r="R186" s="23">
        <f>VLOOKUP($B186,Data!$A$8:$GA$500,144,FALSE)</f>
        <v>7.1746794871794875E-2</v>
      </c>
      <c r="S186" s="23">
        <f>VLOOKUP($B186,Data!$A$8:$GA$500,145,FALSE)</f>
        <v>8.1233974358974365E-2</v>
      </c>
      <c r="T186" s="23">
        <f>VLOOKUP($B186,Data!$A$8:$GA$500,146,FALSE)</f>
        <v>9.3704866562009423E-2</v>
      </c>
      <c r="U186" s="23">
        <f>VLOOKUP($B186,Data!$A$8:$GA$500,147,FALSE)</f>
        <v>9.7234374999999998E-2</v>
      </c>
      <c r="V186" s="23">
        <f>VLOOKUP($B186,Data!$A$8:$GA$500,148,FALSE)</f>
        <v>0.10095761381475667</v>
      </c>
      <c r="W186" s="23">
        <f>VLOOKUP($B186,Data!$A$8:$GA$500,149,FALSE)</f>
        <v>0.10487460815047021</v>
      </c>
      <c r="X186" s="23">
        <f>VLOOKUP($B186,Data!$A$8:$GA$500,150,FALSE)</f>
        <v>0.10877388535031847</v>
      </c>
      <c r="Y186" s="23">
        <f>VLOOKUP($B186,Data!$A$8:$GA$500,151,FALSE)</f>
        <v>0.10271028037383177</v>
      </c>
      <c r="Z186" s="23">
        <f>VLOOKUP($B186,Data!$A$8:$GA$500,152,FALSE)</f>
        <v>0.10066153846153846</v>
      </c>
      <c r="AA186" s="23">
        <f>VLOOKUP($B186,Data!$A$8:$GA$500,153,FALSE)</f>
        <v>0.10352574102964118</v>
      </c>
      <c r="AB186" s="23">
        <f>VLOOKUP($B186,Data!$A$8:$GA$500,154,FALSE)</f>
        <v>0.10867692307692307</v>
      </c>
      <c r="AC186" s="23">
        <f>VLOOKUP($B186,Data!$A$8:$GA$500,155,FALSE)</f>
        <v>0.11046251993620415</v>
      </c>
      <c r="AD186" s="23">
        <f>VLOOKUP($B186,Data!$A$8:$GA$500,156,FALSE)</f>
        <v>0.11486133768352365</v>
      </c>
      <c r="AE186" s="52">
        <f>VLOOKUP($B186,Data!$A$8:$GA$500,157,FALSE)</f>
        <v>0.11356913183279743</v>
      </c>
      <c r="AF186" s="52">
        <f>VLOOKUP($B186,Data!$A$8:$GA$500,158,FALSE)</f>
        <v>0.12174121405750798</v>
      </c>
      <c r="AG186" s="52">
        <f>VLOOKUP($B186,Data!$A$8:$GA$500,159,FALSE)</f>
        <v>0.11380434782608696</v>
      </c>
      <c r="AH186" s="52">
        <f>VLOOKUP($B186,Data!$A$8:$GA$500,160,FALSE)</f>
        <v>0.11479576399394856</v>
      </c>
    </row>
    <row r="187" spans="1:34" x14ac:dyDescent="0.25">
      <c r="A187" s="1"/>
      <c r="B187" s="17" t="s">
        <v>269</v>
      </c>
      <c r="C187" s="42" t="s">
        <v>518</v>
      </c>
      <c r="D187" t="s">
        <v>505</v>
      </c>
      <c r="E187" s="45" t="s">
        <v>269</v>
      </c>
      <c r="F187" s="45" t="s">
        <v>45</v>
      </c>
      <c r="G187" s="45" t="str">
        <f>""</f>
        <v/>
      </c>
      <c r="H187" s="23">
        <f>VLOOKUP($B187,Data!$A$8:$GA$500,134,FALSE)</f>
        <v>2.8414239482200648E-2</v>
      </c>
      <c r="I187" s="23">
        <f>VLOOKUP($B187,Data!$A$8:$GA$500,135,FALSE)</f>
        <v>2.6199677938808372E-2</v>
      </c>
      <c r="J187" s="23">
        <f>VLOOKUP($B187,Data!$A$8:$GA$500,136,FALSE)</f>
        <v>2.5971337579617833E-2</v>
      </c>
      <c r="K187" s="23">
        <f>VLOOKUP($B187,Data!$A$8:$GA$500,137,FALSE)</f>
        <v>2.3949919224555735E-2</v>
      </c>
      <c r="L187" s="23">
        <f>VLOOKUP($B187,Data!$A$8:$GA$500,138,FALSE)</f>
        <v>2.5933806146572105E-2</v>
      </c>
      <c r="M187" s="23">
        <f>VLOOKUP($B187,Data!$A$8:$GA$500,139,FALSE)</f>
        <v>2.419175911251981E-2</v>
      </c>
      <c r="N187" s="23">
        <f>VLOOKUP($B187,Data!$A$8:$GA$500,140,FALSE)</f>
        <v>2.2790880503144654E-2</v>
      </c>
      <c r="O187" s="23">
        <f>VLOOKUP($B187,Data!$A$8:$GA$500,141,FALSE)</f>
        <v>2.1235340109460515E-2</v>
      </c>
      <c r="P187" s="23">
        <f>VLOOKUP($B187,Data!$A$8:$GA$500,142,FALSE)</f>
        <v>2.5996810207336522E-2</v>
      </c>
      <c r="Q187" s="23">
        <f>VLOOKUP($B187,Data!$A$8:$GA$500,143,FALSE)</f>
        <v>2.7117046347211311E-2</v>
      </c>
      <c r="R187" s="23">
        <f>VLOOKUP($B187,Data!$A$8:$GA$500,144,FALSE)</f>
        <v>3.0737833594976453E-2</v>
      </c>
      <c r="S187" s="23">
        <f>VLOOKUP($B187,Data!$A$8:$GA$500,145,FALSE)</f>
        <v>3.4972634870992961E-2</v>
      </c>
      <c r="T187" s="23">
        <f>VLOOKUP($B187,Data!$A$8:$GA$500,146,FALSE)</f>
        <v>5.3716268311488048E-2</v>
      </c>
      <c r="U187" s="23">
        <f>VLOOKUP($B187,Data!$A$8:$GA$500,147,FALSE)</f>
        <v>5.4816232771822355E-2</v>
      </c>
      <c r="V187" s="23">
        <f>VLOOKUP($B187,Data!$A$8:$GA$500,148,FALSE)</f>
        <v>5.7916343919442295E-2</v>
      </c>
      <c r="W187" s="23">
        <f>VLOOKUP($B187,Data!$A$8:$GA$500,149,FALSE)</f>
        <v>5.3198127925117002E-2</v>
      </c>
      <c r="X187" s="23">
        <f>VLOOKUP($B187,Data!$A$8:$GA$500,150,FALSE)</f>
        <v>5.6801872074882992E-2</v>
      </c>
      <c r="Y187" s="23">
        <f>VLOOKUP($B187,Data!$A$8:$GA$500,151,FALSE)</f>
        <v>5.047169811320755E-2</v>
      </c>
      <c r="Z187" s="23">
        <f>VLOOKUP($B187,Data!$A$8:$GA$500,152,FALSE)</f>
        <v>4.7967416602017067E-2</v>
      </c>
      <c r="AA187" s="23">
        <f>VLOOKUP($B187,Data!$A$8:$GA$500,153,FALSE)</f>
        <v>4.1946360153256708E-2</v>
      </c>
      <c r="AB187" s="23">
        <f>VLOOKUP($B187,Data!$A$8:$GA$500,154,FALSE)</f>
        <v>5.0375766871165642E-2</v>
      </c>
      <c r="AC187" s="23">
        <f>VLOOKUP($B187,Data!$A$8:$GA$500,155,FALSE)</f>
        <v>4.656084656084656E-2</v>
      </c>
      <c r="AD187" s="23">
        <f>VLOOKUP($B187,Data!$A$8:$GA$500,156,FALSE)</f>
        <v>5.0083459787556905E-2</v>
      </c>
      <c r="AE187" s="52">
        <f>VLOOKUP($B187,Data!$A$8:$GA$500,157,FALSE)</f>
        <v>4.726016884113584E-2</v>
      </c>
      <c r="AF187" s="52">
        <f>VLOOKUP($B187,Data!$A$8:$GA$500,158,FALSE)</f>
        <v>5.0412293853073463E-2</v>
      </c>
      <c r="AG187" s="52">
        <f>VLOOKUP($B187,Data!$A$8:$GA$500,159,FALSE)</f>
        <v>4.7795334838224228E-2</v>
      </c>
      <c r="AH187" s="52">
        <f>VLOOKUP($B187,Data!$A$8:$GA$500,160,FALSE)</f>
        <v>4.4576144036008999E-2</v>
      </c>
    </row>
    <row r="188" spans="1:34" x14ac:dyDescent="0.25">
      <c r="A188" s="1"/>
      <c r="B188" s="17" t="s">
        <v>270</v>
      </c>
      <c r="C188" s="42" t="s">
        <v>518</v>
      </c>
      <c r="D188" t="s">
        <v>0</v>
      </c>
      <c r="E188" s="45" t="s">
        <v>270</v>
      </c>
      <c r="F188" s="45" t="s">
        <v>26</v>
      </c>
      <c r="G188" s="45" t="str">
        <f>""</f>
        <v/>
      </c>
      <c r="H188" s="23">
        <f>VLOOKUP($B188,Data!$A$8:$GA$500,134,FALSE)</f>
        <v>9.0263157894736844E-3</v>
      </c>
      <c r="I188" s="23">
        <f>VLOOKUP($B188,Data!$A$8:$GA$500,135,FALSE)</f>
        <v>7.7952755905511808E-3</v>
      </c>
      <c r="J188" s="23">
        <f>VLOOKUP($B188,Data!$A$8:$GA$500,136,FALSE)</f>
        <v>9.0452261306532659E-3</v>
      </c>
      <c r="K188" s="23">
        <f>VLOOKUP($B188,Data!$A$8:$GA$500,137,FALSE)</f>
        <v>9.4500000000000001E-3</v>
      </c>
      <c r="L188" s="23">
        <f>VLOOKUP($B188,Data!$A$8:$GA$500,138,FALSE)</f>
        <v>7.6777251184834121E-3</v>
      </c>
      <c r="M188" s="23">
        <f>VLOOKUP($B188,Data!$A$8:$GA$500,139,FALSE)</f>
        <v>6.6509433962264148E-3</v>
      </c>
      <c r="N188" s="23">
        <f>VLOOKUP($B188,Data!$A$8:$GA$500,140,FALSE)</f>
        <v>6.8472906403940883E-3</v>
      </c>
      <c r="O188" s="23">
        <f>VLOOKUP($B188,Data!$A$8:$GA$500,141,FALSE)</f>
        <v>5.9452736318407959E-3</v>
      </c>
      <c r="P188" s="23">
        <f>VLOOKUP($B188,Data!$A$8:$GA$500,142,FALSE)</f>
        <v>6.1809045226130658E-3</v>
      </c>
      <c r="Q188" s="23">
        <f>VLOOKUP($B188,Data!$A$8:$GA$500,143,FALSE)</f>
        <v>6.7407407407407407E-3</v>
      </c>
      <c r="R188" s="23">
        <f>VLOOKUP($B188,Data!$A$8:$GA$500,144,FALSE)</f>
        <v>8.2800982800982793E-3</v>
      </c>
      <c r="S188" s="23">
        <f>VLOOKUP($B188,Data!$A$8:$GA$500,145,FALSE)</f>
        <v>1.2618453865336658E-2</v>
      </c>
      <c r="T188" s="23">
        <f>VLOOKUP($B188,Data!$A$8:$GA$500,146,FALSE)</f>
        <v>2.0621761658031087E-2</v>
      </c>
      <c r="U188" s="23">
        <f>VLOOKUP($B188,Data!$A$8:$GA$500,147,FALSE)</f>
        <v>2.1781170483460559E-2</v>
      </c>
      <c r="V188" s="23">
        <f>VLOOKUP($B188,Data!$A$8:$GA$500,148,FALSE)</f>
        <v>2.3239795918367348E-2</v>
      </c>
      <c r="W188" s="23">
        <f>VLOOKUP($B188,Data!$A$8:$GA$500,149,FALSE)</f>
        <v>2.2887139107611549E-2</v>
      </c>
      <c r="X188" s="23">
        <f>VLOOKUP($B188,Data!$A$8:$GA$500,150,FALSE)</f>
        <v>2.256997455470738E-2</v>
      </c>
      <c r="Y188" s="23">
        <f>VLOOKUP($B188,Data!$A$8:$GA$500,151,FALSE)</f>
        <v>1.8984375000000001E-2</v>
      </c>
      <c r="Z188" s="23">
        <f>VLOOKUP($B188,Data!$A$8:$GA$500,152,FALSE)</f>
        <v>1.8457583547557839E-2</v>
      </c>
      <c r="AA188" s="23">
        <f>VLOOKUP($B188,Data!$A$8:$GA$500,153,FALSE)</f>
        <v>1.6085918854415276E-2</v>
      </c>
      <c r="AB188" s="23">
        <f>VLOOKUP($B188,Data!$A$8:$GA$500,154,FALSE)</f>
        <v>1.8642297650130549E-2</v>
      </c>
      <c r="AC188" s="23">
        <f>VLOOKUP($B188,Data!$A$8:$GA$500,155,FALSE)</f>
        <v>1.7225130890052356E-2</v>
      </c>
      <c r="AD188" s="23">
        <f>VLOOKUP($B188,Data!$A$8:$GA$500,156,FALSE)</f>
        <v>1.8880000000000001E-2</v>
      </c>
      <c r="AE188" s="52">
        <f>VLOOKUP($B188,Data!$A$8:$GA$500,157,FALSE)</f>
        <v>1.8817204301075269E-2</v>
      </c>
      <c r="AF188" s="52">
        <f>VLOOKUP($B188,Data!$A$8:$GA$500,158,FALSE)</f>
        <v>1.9693877551020408E-2</v>
      </c>
      <c r="AG188" s="52">
        <f>VLOOKUP($B188,Data!$A$8:$GA$500,159,FALSE)</f>
        <v>1.74320987654321E-2</v>
      </c>
      <c r="AH188" s="52">
        <f>VLOOKUP($B188,Data!$A$8:$GA$500,160,FALSE)</f>
        <v>1.6797066014669928E-2</v>
      </c>
    </row>
    <row r="189" spans="1:34" x14ac:dyDescent="0.25">
      <c r="A189" s="1"/>
      <c r="B189" s="17" t="s">
        <v>274</v>
      </c>
      <c r="C189" s="42" t="s">
        <v>517</v>
      </c>
      <c r="D189" t="s">
        <v>0</v>
      </c>
      <c r="E189" s="45" t="s">
        <v>274</v>
      </c>
      <c r="F189" s="45" t="s">
        <v>44</v>
      </c>
      <c r="G189" s="45" t="s">
        <v>30</v>
      </c>
      <c r="H189" s="23">
        <f>VLOOKUP($B189,Data!$A$8:$GA$500,134,FALSE)</f>
        <v>1.2280254777070064E-2</v>
      </c>
      <c r="I189" s="23">
        <f>VLOOKUP($B189,Data!$A$8:$GA$500,135,FALSE)</f>
        <v>1.1410579345088162E-2</v>
      </c>
      <c r="J189" s="23">
        <f>VLOOKUP($B189,Data!$A$8:$GA$500,136,FALSE)</f>
        <v>1.2205513784461153E-2</v>
      </c>
      <c r="K189" s="23">
        <f>VLOOKUP($B189,Data!$A$8:$GA$500,137,FALSE)</f>
        <v>1.1733167082294264E-2</v>
      </c>
      <c r="L189" s="23">
        <f>VLOOKUP($B189,Data!$A$8:$GA$500,138,FALSE)</f>
        <v>1.1572481572481573E-2</v>
      </c>
      <c r="M189" s="23">
        <f>VLOOKUP($B189,Data!$A$8:$GA$500,139,FALSE)</f>
        <v>1.0125628140703518E-2</v>
      </c>
      <c r="N189" s="23">
        <f>VLOOKUP($B189,Data!$A$8:$GA$500,140,FALSE)</f>
        <v>8.8943488943488951E-3</v>
      </c>
      <c r="O189" s="23">
        <f>VLOOKUP($B189,Data!$A$8:$GA$500,141,FALSE)</f>
        <v>9.0998766954377315E-3</v>
      </c>
      <c r="P189" s="23">
        <f>VLOOKUP($B189,Data!$A$8:$GA$500,142,FALSE)</f>
        <v>9.6489104116222763E-3</v>
      </c>
      <c r="Q189" s="23">
        <f>VLOOKUP($B189,Data!$A$8:$GA$500,143,FALSE)</f>
        <v>1.0386007237635705E-2</v>
      </c>
      <c r="R189" s="23">
        <f>VLOOKUP($B189,Data!$A$8:$GA$500,144,FALSE)</f>
        <v>1.3312958435207824E-2</v>
      </c>
      <c r="S189" s="23">
        <f>VLOOKUP($B189,Data!$A$8:$GA$500,145,FALSE)</f>
        <v>1.8318912237330037E-2</v>
      </c>
      <c r="T189" s="23">
        <f>VLOOKUP($B189,Data!$A$8:$GA$500,146,FALSE)</f>
        <v>2.7750642673521852E-2</v>
      </c>
      <c r="U189" s="23">
        <f>VLOOKUP($B189,Data!$A$8:$GA$500,147,FALSE)</f>
        <v>2.8232323232323234E-2</v>
      </c>
      <c r="V189" s="23">
        <f>VLOOKUP($B189,Data!$A$8:$GA$500,148,FALSE)</f>
        <v>2.7868649318463445E-2</v>
      </c>
      <c r="W189" s="23">
        <f>VLOOKUP($B189,Data!$A$8:$GA$500,149,FALSE)</f>
        <v>3.0434782608695653E-2</v>
      </c>
      <c r="X189" s="23">
        <f>VLOOKUP($B189,Data!$A$8:$GA$500,150,FALSE)</f>
        <v>2.7566265060240965E-2</v>
      </c>
      <c r="Y189" s="23">
        <f>VLOOKUP($B189,Data!$A$8:$GA$500,151,FALSE)</f>
        <v>2.1753958587088916E-2</v>
      </c>
      <c r="Z189" s="23">
        <f>VLOOKUP($B189,Data!$A$8:$GA$500,152,FALSE)</f>
        <v>2.1155778894472361E-2</v>
      </c>
      <c r="AA189" s="23">
        <f>VLOOKUP($B189,Data!$A$8:$GA$500,153,FALSE)</f>
        <v>2.1250000000000002E-2</v>
      </c>
      <c r="AB189" s="23">
        <f>VLOOKUP($B189,Data!$A$8:$GA$500,154,FALSE)</f>
        <v>2.2626387176325525E-2</v>
      </c>
      <c r="AC189" s="23">
        <f>VLOOKUP($B189,Data!$A$8:$GA$500,155,FALSE)</f>
        <v>2.1188369152970923E-2</v>
      </c>
      <c r="AD189" s="23">
        <f>VLOOKUP($B189,Data!$A$8:$GA$500,156,FALSE)</f>
        <v>2.3008962868117797E-2</v>
      </c>
      <c r="AE189" s="52">
        <f>VLOOKUP($B189,Data!$A$8:$GA$500,157,FALSE)</f>
        <v>2.4315245478036176E-2</v>
      </c>
      <c r="AF189" s="52">
        <f>VLOOKUP($B189,Data!$A$8:$GA$500,158,FALSE)</f>
        <v>2.6666666666666668E-2</v>
      </c>
      <c r="AG189" s="52">
        <f>VLOOKUP($B189,Data!$A$8:$GA$500,159,FALSE)</f>
        <v>2.3333333333333334E-2</v>
      </c>
      <c r="AH189" s="52">
        <f>VLOOKUP($B189,Data!$A$8:$GA$500,160,FALSE)</f>
        <v>2.2064276885043262E-2</v>
      </c>
    </row>
    <row r="190" spans="1:34" x14ac:dyDescent="0.25">
      <c r="A190" s="1"/>
      <c r="B190" s="17" t="s">
        <v>275</v>
      </c>
      <c r="C190" s="42" t="s">
        <v>517</v>
      </c>
      <c r="D190" t="s">
        <v>0</v>
      </c>
      <c r="E190" s="45" t="s">
        <v>275</v>
      </c>
      <c r="F190" s="45" t="s">
        <v>506</v>
      </c>
      <c r="H190" s="23">
        <f>VLOOKUP($B190,Data!$A$8:$GA$500,134,FALSE)</f>
        <v>2.1749999999999999E-2</v>
      </c>
      <c r="I190" s="23">
        <f>VLOOKUP($B190,Data!$A$8:$GA$500,135,FALSE)</f>
        <v>1.9299820466786355E-2</v>
      </c>
      <c r="J190" s="23">
        <f>VLOOKUP($B190,Data!$A$8:$GA$500,136,FALSE)</f>
        <v>2.037313432835821E-2</v>
      </c>
      <c r="K190" s="23">
        <f>VLOOKUP($B190,Data!$A$8:$GA$500,137,FALSE)</f>
        <v>1.9853747714808044E-2</v>
      </c>
      <c r="L190" s="23">
        <f>VLOOKUP($B190,Data!$A$8:$GA$500,138,FALSE)</f>
        <v>2.2459312839059675E-2</v>
      </c>
      <c r="M190" s="23">
        <f>VLOOKUP($B190,Data!$A$8:$GA$500,139,FALSE)</f>
        <v>1.9516994633273704E-2</v>
      </c>
      <c r="N190" s="23">
        <f>VLOOKUP($B190,Data!$A$8:$GA$500,140,FALSE)</f>
        <v>1.6942003514938488E-2</v>
      </c>
      <c r="O190" s="23">
        <f>VLOOKUP($B190,Data!$A$8:$GA$500,141,FALSE)</f>
        <v>1.4103019538188277E-2</v>
      </c>
      <c r="P190" s="23">
        <f>VLOOKUP($B190,Data!$A$8:$GA$500,142,FALSE)</f>
        <v>1.6546762589928057E-2</v>
      </c>
      <c r="Q190" s="23">
        <f>VLOOKUP($B190,Data!$A$8:$GA$500,143,FALSE)</f>
        <v>1.6311926605504588E-2</v>
      </c>
      <c r="R190" s="23">
        <f>VLOOKUP($B190,Data!$A$8:$GA$500,144,FALSE)</f>
        <v>1.938294010889292E-2</v>
      </c>
      <c r="S190" s="23">
        <f>VLOOKUP($B190,Data!$A$8:$GA$500,145,FALSE)</f>
        <v>2.6971962616822429E-2</v>
      </c>
      <c r="T190" s="23">
        <f>VLOOKUP($B190,Data!$A$8:$GA$500,146,FALSE)</f>
        <v>3.8738229755178905E-2</v>
      </c>
      <c r="U190" s="23">
        <f>VLOOKUP($B190,Data!$A$8:$GA$500,147,FALSE)</f>
        <v>3.8142589118198872E-2</v>
      </c>
      <c r="V190" s="23">
        <f>VLOOKUP($B190,Data!$A$8:$GA$500,148,FALSE)</f>
        <v>3.6101083032490974E-2</v>
      </c>
      <c r="W190" s="23">
        <f>VLOOKUP($B190,Data!$A$8:$GA$500,149,FALSE)</f>
        <v>3.4972972972972971E-2</v>
      </c>
      <c r="X190" s="23">
        <f>VLOOKUP($B190,Data!$A$8:$GA$500,150,FALSE)</f>
        <v>3.5506993006993004E-2</v>
      </c>
      <c r="Y190" s="23">
        <f>VLOOKUP($B190,Data!$A$8:$GA$500,151,FALSE)</f>
        <v>2.9214659685863873E-2</v>
      </c>
      <c r="Z190" s="23">
        <f>VLOOKUP($B190,Data!$A$8:$GA$500,152,FALSE)</f>
        <v>2.9585585585585585E-2</v>
      </c>
      <c r="AA190" s="23">
        <f>VLOOKUP($B190,Data!$A$8:$GA$500,153,FALSE)</f>
        <v>3.139705882352941E-2</v>
      </c>
      <c r="AB190" s="23">
        <f>VLOOKUP($B190,Data!$A$8:$GA$500,154,FALSE)</f>
        <v>3.4033149171270718E-2</v>
      </c>
      <c r="AC190" s="23">
        <f>VLOOKUP($B190,Data!$A$8:$GA$500,155,FALSE)</f>
        <v>3.2420856610800748E-2</v>
      </c>
      <c r="AD190" s="23">
        <f>VLOOKUP($B190,Data!$A$8:$GA$500,156,FALSE)</f>
        <v>3.4421252371916511E-2</v>
      </c>
      <c r="AE190" s="52">
        <f>VLOOKUP($B190,Data!$A$8:$GA$500,157,FALSE)</f>
        <v>3.2522361359570665E-2</v>
      </c>
      <c r="AF190" s="52">
        <f>VLOOKUP($B190,Data!$A$8:$GA$500,158,FALSE)</f>
        <v>3.907775768535262E-2</v>
      </c>
      <c r="AG190" s="52">
        <f>VLOOKUP($B190,Data!$A$8:$GA$500,159,FALSE)</f>
        <v>3.5686619718309859E-2</v>
      </c>
      <c r="AH190" s="52">
        <f>VLOOKUP($B190,Data!$A$8:$GA$500,160,FALSE)</f>
        <v>3.4377162629757783E-2</v>
      </c>
    </row>
    <row r="191" spans="1:34" x14ac:dyDescent="0.25">
      <c r="A191" s="1"/>
      <c r="B191" s="17" t="s">
        <v>276</v>
      </c>
      <c r="C191" s="42" t="s">
        <v>518</v>
      </c>
      <c r="D191" t="s">
        <v>505</v>
      </c>
      <c r="E191" s="45" t="s">
        <v>276</v>
      </c>
      <c r="F191" s="45" t="s">
        <v>41</v>
      </c>
      <c r="G191" s="45" t="str">
        <f>""</f>
        <v/>
      </c>
      <c r="H191" s="23">
        <f>VLOOKUP($B191,Data!$A$8:$GA$500,134,FALSE)</f>
        <v>4.6528662420382165E-2</v>
      </c>
      <c r="I191" s="23">
        <f>VLOOKUP($B191,Data!$A$8:$GA$500,135,FALSE)</f>
        <v>4.5059571088165211E-2</v>
      </c>
      <c r="J191" s="23">
        <f>VLOOKUP($B191,Data!$A$8:$GA$500,136,FALSE)</f>
        <v>4.4937694704049846E-2</v>
      </c>
      <c r="K191" s="23">
        <f>VLOOKUP($B191,Data!$A$8:$GA$500,137,FALSE)</f>
        <v>4.5366614664586587E-2</v>
      </c>
      <c r="L191" s="23">
        <f>VLOOKUP($B191,Data!$A$8:$GA$500,138,FALSE)</f>
        <v>4.7173091458805744E-2</v>
      </c>
      <c r="M191" s="23">
        <f>VLOOKUP($B191,Data!$A$8:$GA$500,139,FALSE)</f>
        <v>4.358744394618834E-2</v>
      </c>
      <c r="N191" s="23">
        <f>VLOOKUP($B191,Data!$A$8:$GA$500,140,FALSE)</f>
        <v>4.1942985746436609E-2</v>
      </c>
      <c r="O191" s="23">
        <f>VLOOKUP($B191,Data!$A$8:$GA$500,141,FALSE)</f>
        <v>4.1205837173579112E-2</v>
      </c>
      <c r="P191" s="23">
        <f>VLOOKUP($B191,Data!$A$8:$GA$500,142,FALSE)</f>
        <v>4.5362204724409452E-2</v>
      </c>
      <c r="Q191" s="23">
        <f>VLOOKUP($B191,Data!$A$8:$GA$500,143,FALSE)</f>
        <v>4.3999999999999997E-2</v>
      </c>
      <c r="R191" s="23">
        <f>VLOOKUP($B191,Data!$A$8:$GA$500,144,FALSE)</f>
        <v>4.8683191324554606E-2</v>
      </c>
      <c r="S191" s="23">
        <f>VLOOKUP($B191,Data!$A$8:$GA$500,145,FALSE)</f>
        <v>5.3697604790419164E-2</v>
      </c>
      <c r="T191" s="23">
        <f>VLOOKUP($B191,Data!$A$8:$GA$500,146,FALSE)</f>
        <v>6.3879374534623973E-2</v>
      </c>
      <c r="U191" s="23">
        <f>VLOOKUP($B191,Data!$A$8:$GA$500,147,FALSE)</f>
        <v>6.5645645645645651E-2</v>
      </c>
      <c r="V191" s="23">
        <f>VLOOKUP($B191,Data!$A$8:$GA$500,148,FALSE)</f>
        <v>6.7606263982102913E-2</v>
      </c>
      <c r="W191" s="23">
        <f>VLOOKUP($B191,Data!$A$8:$GA$500,149,FALSE)</f>
        <v>6.5732531930879037E-2</v>
      </c>
      <c r="X191" s="23">
        <f>VLOOKUP($B191,Data!$A$8:$GA$500,150,FALSE)</f>
        <v>6.6996309963099632E-2</v>
      </c>
      <c r="Y191" s="23">
        <f>VLOOKUP($B191,Data!$A$8:$GA$500,151,FALSE)</f>
        <v>5.9762247838616715E-2</v>
      </c>
      <c r="Z191" s="23">
        <f>VLOOKUP($B191,Data!$A$8:$GA$500,152,FALSE)</f>
        <v>6.0458392101551482E-2</v>
      </c>
      <c r="AA191" s="23">
        <f>VLOOKUP($B191,Data!$A$8:$GA$500,153,FALSE)</f>
        <v>5.779349363507779E-2</v>
      </c>
      <c r="AB191" s="23">
        <f>VLOOKUP($B191,Data!$A$8:$GA$500,154,FALSE)</f>
        <v>6.0832755031228314E-2</v>
      </c>
      <c r="AC191" s="23">
        <f>VLOOKUP($B191,Data!$A$8:$GA$500,155,FALSE)</f>
        <v>6.1097818437719914E-2</v>
      </c>
      <c r="AD191" s="23">
        <f>VLOOKUP($B191,Data!$A$8:$GA$500,156,FALSE)</f>
        <v>6.7532374100719425E-2</v>
      </c>
      <c r="AE191" s="52">
        <f>VLOOKUP($B191,Data!$A$8:$GA$500,157,FALSE)</f>
        <v>6.8031383737517825E-2</v>
      </c>
      <c r="AF191" s="52">
        <f>VLOOKUP($B191,Data!$A$8:$GA$500,158,FALSE)</f>
        <v>6.8604972375690604E-2</v>
      </c>
      <c r="AG191" s="52">
        <f>VLOOKUP($B191,Data!$A$8:$GA$500,159,FALSE)</f>
        <v>6.626448534423994E-2</v>
      </c>
      <c r="AH191" s="52">
        <f>VLOOKUP($B191,Data!$A$8:$GA$500,160,FALSE)</f>
        <v>6.4801346801346804E-2</v>
      </c>
    </row>
    <row r="192" spans="1:34" x14ac:dyDescent="0.25">
      <c r="A192" s="1"/>
      <c r="B192" s="17" t="s">
        <v>277</v>
      </c>
      <c r="C192" s="42" t="s">
        <v>517</v>
      </c>
      <c r="D192" t="s">
        <v>0</v>
      </c>
      <c r="E192" s="45" t="s">
        <v>277</v>
      </c>
      <c r="F192" s="45" t="s">
        <v>46</v>
      </c>
      <c r="G192" s="45" t="str">
        <f>""</f>
        <v/>
      </c>
      <c r="H192" s="23">
        <f>VLOOKUP($B192,Data!$A$8:$GA$500,134,FALSE)</f>
        <v>2.3189655172413792E-2</v>
      </c>
      <c r="I192" s="23">
        <f>VLOOKUP($B192,Data!$A$8:$GA$500,135,FALSE)</f>
        <v>2.3230240549828179E-2</v>
      </c>
      <c r="J192" s="23">
        <f>VLOOKUP($B192,Data!$A$8:$GA$500,136,FALSE)</f>
        <v>2.3193717277486911E-2</v>
      </c>
      <c r="K192" s="23">
        <f>VLOOKUP($B192,Data!$A$8:$GA$500,137,FALSE)</f>
        <v>2.1294326241134753E-2</v>
      </c>
      <c r="L192" s="23">
        <f>VLOOKUP($B192,Data!$A$8:$GA$500,138,FALSE)</f>
        <v>2.5752688172043011E-2</v>
      </c>
      <c r="M192" s="23">
        <f>VLOOKUP($B192,Data!$A$8:$GA$500,139,FALSE)</f>
        <v>2.3404634581105168E-2</v>
      </c>
      <c r="N192" s="23">
        <f>VLOOKUP($B192,Data!$A$8:$GA$500,140,FALSE)</f>
        <v>2.3400735294117646E-2</v>
      </c>
      <c r="O192" s="23">
        <f>VLOOKUP($B192,Data!$A$8:$GA$500,141,FALSE)</f>
        <v>2.1941074523396879E-2</v>
      </c>
      <c r="P192" s="23">
        <f>VLOOKUP($B192,Data!$A$8:$GA$500,142,FALSE)</f>
        <v>2.4075907590759078E-2</v>
      </c>
      <c r="Q192" s="23">
        <f>VLOOKUP($B192,Data!$A$8:$GA$500,143,FALSE)</f>
        <v>2.3543689320388351E-2</v>
      </c>
      <c r="R192" s="23">
        <f>VLOOKUP($B192,Data!$A$8:$GA$500,144,FALSE)</f>
        <v>2.6382636655948553E-2</v>
      </c>
      <c r="S192" s="23">
        <f>VLOOKUP($B192,Data!$A$8:$GA$500,145,FALSE)</f>
        <v>3.3490259740259737E-2</v>
      </c>
      <c r="T192" s="23">
        <f>VLOOKUP($B192,Data!$A$8:$GA$500,146,FALSE)</f>
        <v>0.05</v>
      </c>
      <c r="U192" s="23">
        <f>VLOOKUP($B192,Data!$A$8:$GA$500,147,FALSE)</f>
        <v>4.8426229508196722E-2</v>
      </c>
      <c r="V192" s="23">
        <f>VLOOKUP($B192,Data!$A$8:$GA$500,148,FALSE)</f>
        <v>4.6960000000000002E-2</v>
      </c>
      <c r="W192" s="23">
        <f>VLOOKUP($B192,Data!$A$8:$GA$500,149,FALSE)</f>
        <v>4.5914332784184511E-2</v>
      </c>
      <c r="X192" s="23">
        <f>VLOOKUP($B192,Data!$A$8:$GA$500,150,FALSE)</f>
        <v>4.797319932998325E-2</v>
      </c>
      <c r="Y192" s="23">
        <f>VLOOKUP($B192,Data!$A$8:$GA$500,151,FALSE)</f>
        <v>4.2804054054054054E-2</v>
      </c>
      <c r="Z192" s="23">
        <f>VLOOKUP($B192,Data!$A$8:$GA$500,152,FALSE)</f>
        <v>4.2090592334494775E-2</v>
      </c>
      <c r="AA192" s="23">
        <f>VLOOKUP($B192,Data!$A$8:$GA$500,153,FALSE)</f>
        <v>3.8235294117647062E-2</v>
      </c>
      <c r="AB192" s="23">
        <f>VLOOKUP($B192,Data!$A$8:$GA$500,154,FALSE)</f>
        <v>4.4094076655052265E-2</v>
      </c>
      <c r="AC192" s="23">
        <f>VLOOKUP($B192,Data!$A$8:$GA$500,155,FALSE)</f>
        <v>4.0795847750865054E-2</v>
      </c>
      <c r="AD192" s="23">
        <f>VLOOKUP($B192,Data!$A$8:$GA$500,156,FALSE)</f>
        <v>4.2003454231433507E-2</v>
      </c>
      <c r="AE192" s="52">
        <f>VLOOKUP($B192,Data!$A$8:$GA$500,157,FALSE)</f>
        <v>4.0583190394511151E-2</v>
      </c>
      <c r="AF192" s="52">
        <f>VLOOKUP($B192,Data!$A$8:$GA$500,158,FALSE)</f>
        <v>4.1967479674796748E-2</v>
      </c>
      <c r="AG192" s="52">
        <f>VLOOKUP($B192,Data!$A$8:$GA$500,159,FALSE)</f>
        <v>3.8462809917355373E-2</v>
      </c>
      <c r="AH192" s="52">
        <f>VLOOKUP($B192,Data!$A$8:$GA$500,160,FALSE)</f>
        <v>3.6885521885521882E-2</v>
      </c>
    </row>
    <row r="193" spans="1:34" x14ac:dyDescent="0.25">
      <c r="A193" s="1"/>
      <c r="B193" s="17" t="s">
        <v>278</v>
      </c>
      <c r="C193" s="42" t="s">
        <v>518</v>
      </c>
      <c r="D193" t="s">
        <v>505</v>
      </c>
      <c r="E193" s="45" t="s">
        <v>278</v>
      </c>
      <c r="F193" s="45" t="s">
        <v>42</v>
      </c>
      <c r="G193" s="45" t="str">
        <f>""</f>
        <v/>
      </c>
      <c r="H193" s="23">
        <f>VLOOKUP($B193,Data!$A$8:$GA$500,134,FALSE)</f>
        <v>7.9053926206244088E-2</v>
      </c>
      <c r="I193" s="23">
        <f>VLOOKUP($B193,Data!$A$8:$GA$500,135,FALSE)</f>
        <v>8.0725581395348842E-2</v>
      </c>
      <c r="J193" s="23">
        <f>VLOOKUP($B193,Data!$A$8:$GA$500,136,FALSE)</f>
        <v>8.4725378787878794E-2</v>
      </c>
      <c r="K193" s="23">
        <f>VLOOKUP($B193,Data!$A$8:$GA$500,137,FALSE)</f>
        <v>7.7690875232774681E-2</v>
      </c>
      <c r="L193" s="23">
        <f>VLOOKUP($B193,Data!$A$8:$GA$500,138,FALSE)</f>
        <v>7.5938375350140058E-2</v>
      </c>
      <c r="M193" s="23">
        <f>VLOOKUP($B193,Data!$A$8:$GA$500,139,FALSE)</f>
        <v>7.1371268656716419E-2</v>
      </c>
      <c r="N193" s="23">
        <f>VLOOKUP($B193,Data!$A$8:$GA$500,140,FALSE)</f>
        <v>6.9668560606060609E-2</v>
      </c>
      <c r="O193" s="23">
        <f>VLOOKUP($B193,Data!$A$8:$GA$500,141,FALSE)</f>
        <v>6.4689589302769815E-2</v>
      </c>
      <c r="P193" s="23">
        <f>VLOOKUP($B193,Data!$A$8:$GA$500,142,FALSE)</f>
        <v>6.5875598086124407E-2</v>
      </c>
      <c r="Q193" s="23">
        <f>VLOOKUP($B193,Data!$A$8:$GA$500,143,FALSE)</f>
        <v>6.9510763209393353E-2</v>
      </c>
      <c r="R193" s="23">
        <f>VLOOKUP($B193,Data!$A$8:$GA$500,144,FALSE)</f>
        <v>7.2655800575263663E-2</v>
      </c>
      <c r="S193" s="23">
        <f>VLOOKUP($B193,Data!$A$8:$GA$500,145,FALSE)</f>
        <v>7.2332713754646838E-2</v>
      </c>
      <c r="T193" s="23">
        <f>VLOOKUP($B193,Data!$A$8:$GA$500,146,FALSE)</f>
        <v>8.781368821292776E-2</v>
      </c>
      <c r="U193" s="23">
        <f>VLOOKUP($B193,Data!$A$8:$GA$500,147,FALSE)</f>
        <v>9.4980879541108981E-2</v>
      </c>
      <c r="V193" s="23">
        <f>VLOOKUP($B193,Data!$A$8:$GA$500,148,FALSE)</f>
        <v>9.9489894128970163E-2</v>
      </c>
      <c r="W193" s="23">
        <f>VLOOKUP($B193,Data!$A$8:$GA$500,149,FALSE)</f>
        <v>9.5664136622390886E-2</v>
      </c>
      <c r="X193" s="23">
        <f>VLOOKUP($B193,Data!$A$8:$GA$500,150,FALSE)</f>
        <v>9.7550047664442321E-2</v>
      </c>
      <c r="Y193" s="23">
        <f>VLOOKUP($B193,Data!$A$8:$GA$500,151,FALSE)</f>
        <v>9.3385464581416749E-2</v>
      </c>
      <c r="Z193" s="23">
        <f>VLOOKUP($B193,Data!$A$8:$GA$500,152,FALSE)</f>
        <v>9.5444444444444443E-2</v>
      </c>
      <c r="AA193" s="23">
        <f>VLOOKUP($B193,Data!$A$8:$GA$500,153,FALSE)</f>
        <v>9.8932038834951455E-2</v>
      </c>
      <c r="AB193" s="23">
        <f>VLOOKUP($B193,Data!$A$8:$GA$500,154,FALSE)</f>
        <v>0.10674257425742574</v>
      </c>
      <c r="AC193" s="23">
        <f>VLOOKUP($B193,Data!$A$8:$GA$500,155,FALSE)</f>
        <v>0.11330365974282888</v>
      </c>
      <c r="AD193" s="23">
        <f>VLOOKUP($B193,Data!$A$8:$GA$500,156,FALSE)</f>
        <v>0.116126213592233</v>
      </c>
      <c r="AE193" s="52">
        <f>VLOOKUP($B193,Data!$A$8:$GA$500,157,FALSE)</f>
        <v>0.11214147286821706</v>
      </c>
      <c r="AF193" s="52">
        <f>VLOOKUP($B193,Data!$A$8:$GA$500,158,FALSE)</f>
        <v>0.11046904315196998</v>
      </c>
      <c r="AG193" s="52">
        <f>VLOOKUP($B193,Data!$A$8:$GA$500,159,FALSE)</f>
        <v>0.10528424976700838</v>
      </c>
      <c r="AH193" s="52">
        <f>VLOOKUP($B193,Data!$A$8:$GA$500,160,FALSE)</f>
        <v>0.10383317713214621</v>
      </c>
    </row>
    <row r="194" spans="1:34" x14ac:dyDescent="0.25">
      <c r="A194" s="1"/>
      <c r="B194" s="17" t="s">
        <v>280</v>
      </c>
      <c r="C194" s="42" t="s">
        <v>516</v>
      </c>
      <c r="D194" t="s">
        <v>505</v>
      </c>
      <c r="E194" s="45" t="s">
        <v>280</v>
      </c>
      <c r="F194" s="45"/>
      <c r="G194" s="45"/>
      <c r="H194" s="23">
        <f>VLOOKUP($B194,Data!$A$8:$GA$500,134,FALSE)</f>
        <v>3.1977128335451077E-2</v>
      </c>
      <c r="I194" s="23">
        <f>VLOOKUP($B194,Data!$A$8:$GA$500,135,FALSE)</f>
        <v>2.8701959786205142E-2</v>
      </c>
      <c r="J194" s="23">
        <f>VLOOKUP($B194,Data!$A$8:$GA$500,136,FALSE)</f>
        <v>2.7252969421278746E-2</v>
      </c>
      <c r="K194" s="23">
        <f>VLOOKUP($B194,Data!$A$8:$GA$500,137,FALSE)</f>
        <v>2.9561270801815431E-2</v>
      </c>
      <c r="L194" s="23">
        <f>VLOOKUP($B194,Data!$A$8:$GA$500,138,FALSE)</f>
        <v>3.0755432036382011E-2</v>
      </c>
      <c r="M194" s="23">
        <f>VLOOKUP($B194,Data!$A$8:$GA$500,139,FALSE)</f>
        <v>2.5035353535353536E-2</v>
      </c>
      <c r="N194" s="23">
        <f>VLOOKUP($B194,Data!$A$8:$GA$500,140,FALSE)</f>
        <v>2.3827286663260092E-2</v>
      </c>
      <c r="O194" s="23">
        <f>VLOOKUP($B194,Data!$A$8:$GA$500,141,FALSE)</f>
        <v>2.4704996233994476E-2</v>
      </c>
      <c r="P194" s="23">
        <f>VLOOKUP($B194,Data!$A$8:$GA$500,142,FALSE)</f>
        <v>2.7367223065250381E-2</v>
      </c>
      <c r="Q194" s="23">
        <f>VLOOKUP($B194,Data!$A$8:$GA$500,143,FALSE)</f>
        <v>2.6116829644879054E-2</v>
      </c>
      <c r="R194" s="23">
        <f>VLOOKUP($B194,Data!$A$8:$GA$500,144,FALSE)</f>
        <v>2.7886850942908808E-2</v>
      </c>
      <c r="S194" s="23">
        <f>VLOOKUP($B194,Data!$A$8:$GA$500,145,FALSE)</f>
        <v>3.5447341513292437E-2</v>
      </c>
      <c r="T194" s="23">
        <f>VLOOKUP($B194,Data!$A$8:$GA$500,146,FALSE)</f>
        <v>4.693467336683417E-2</v>
      </c>
      <c r="U194" s="23">
        <f>VLOOKUP($B194,Data!$A$8:$GA$500,147,FALSE)</f>
        <v>4.264261335933691E-2</v>
      </c>
      <c r="V194" s="23">
        <f>VLOOKUP($B194,Data!$A$8:$GA$500,148,FALSE)</f>
        <v>4.1634362287628617E-2</v>
      </c>
      <c r="W194" s="23">
        <f>VLOOKUP($B194,Data!$A$8:$GA$500,149,FALSE)</f>
        <v>4.4495279593318809E-2</v>
      </c>
      <c r="X194" s="23">
        <f>VLOOKUP($B194,Data!$A$8:$GA$500,150,FALSE)</f>
        <v>4.7035505836575876E-2</v>
      </c>
      <c r="Y194" s="23">
        <f>VLOOKUP($B194,Data!$A$8:$GA$500,151,FALSE)</f>
        <v>3.9558823529411764E-2</v>
      </c>
      <c r="Z194" s="23">
        <f>VLOOKUP($B194,Data!$A$8:$GA$500,152,FALSE)</f>
        <v>3.8199168093956445E-2</v>
      </c>
      <c r="AA194" s="23">
        <f>VLOOKUP($B194,Data!$A$8:$GA$500,153,FALSE)</f>
        <v>3.9901792290694821E-2</v>
      </c>
      <c r="AB194" s="23">
        <f>VLOOKUP($B194,Data!$A$8:$GA$500,154,FALSE)</f>
        <v>4.3525109702584108E-2</v>
      </c>
      <c r="AC194" s="23">
        <f>VLOOKUP($B194,Data!$A$8:$GA$500,155,FALSE)</f>
        <v>3.9047732696897375E-2</v>
      </c>
      <c r="AD194" s="23">
        <f>VLOOKUP($B194,Data!$A$8:$GA$500,156,FALSE)</f>
        <v>4.0175980975029724E-2</v>
      </c>
      <c r="AE194" s="52">
        <f>VLOOKUP($B194,Data!$A$8:$GA$500,157,FALSE)</f>
        <v>4.2182586247359773E-2</v>
      </c>
      <c r="AF194" s="52">
        <f>VLOOKUP($B194,Data!$A$8:$GA$500,158,FALSE)</f>
        <v>4.5287058823529409E-2</v>
      </c>
      <c r="AG194" s="52">
        <f>VLOOKUP($B194,Data!$A$8:$GA$500,159,FALSE)</f>
        <v>4.1009787538792072E-2</v>
      </c>
      <c r="AH194" s="52">
        <f>VLOOKUP($B194,Data!$A$8:$GA$500,160,FALSE)</f>
        <v>3.9884597268016957E-2</v>
      </c>
    </row>
    <row r="195" spans="1:34" x14ac:dyDescent="0.25">
      <c r="A195" s="1"/>
      <c r="B195" s="17" t="s">
        <v>282</v>
      </c>
      <c r="C195" s="42" t="s">
        <v>516</v>
      </c>
      <c r="D195" t="s">
        <v>0</v>
      </c>
      <c r="E195" s="45" t="s">
        <v>282</v>
      </c>
      <c r="F195" s="45" t="s">
        <v>34</v>
      </c>
      <c r="H195" s="23">
        <f>VLOOKUP($B195,Data!$A$8:$GA$500,134,FALSE)</f>
        <v>2.3333333333333334E-2</v>
      </c>
      <c r="I195" s="23">
        <f>VLOOKUP($B195,Data!$A$8:$GA$500,135,FALSE)</f>
        <v>1.8801742919389977E-2</v>
      </c>
      <c r="J195" s="23">
        <f>VLOOKUP($B195,Data!$A$8:$GA$500,136,FALSE)</f>
        <v>1.7298474945533771E-2</v>
      </c>
      <c r="K195" s="23">
        <f>VLOOKUP($B195,Data!$A$8:$GA$500,137,FALSE)</f>
        <v>2.337995337995338E-2</v>
      </c>
      <c r="L195" s="23">
        <f>VLOOKUP($B195,Data!$A$8:$GA$500,138,FALSE)</f>
        <v>2.2047619047619049E-2</v>
      </c>
      <c r="M195" s="23">
        <f>VLOOKUP($B195,Data!$A$8:$GA$500,139,FALSE)</f>
        <v>1.6801909307875895E-2</v>
      </c>
      <c r="N195" s="23">
        <f>VLOOKUP($B195,Data!$A$8:$GA$500,140,FALSE)</f>
        <v>1.5011990407673861E-2</v>
      </c>
      <c r="O195" s="23">
        <f>VLOOKUP($B195,Data!$A$8:$GA$500,141,FALSE)</f>
        <v>1.7299771167048054E-2</v>
      </c>
      <c r="P195" s="23">
        <f>VLOOKUP($B195,Data!$A$8:$GA$500,142,FALSE)</f>
        <v>1.7751756440281031E-2</v>
      </c>
      <c r="Q195" s="23">
        <f>VLOOKUP($B195,Data!$A$8:$GA$500,143,FALSE)</f>
        <v>1.5170842824601367E-2</v>
      </c>
      <c r="R195" s="23">
        <f>VLOOKUP($B195,Data!$A$8:$GA$500,144,FALSE)</f>
        <v>1.8640776699029128E-2</v>
      </c>
      <c r="S195" s="23">
        <f>VLOOKUP($B195,Data!$A$8:$GA$500,145,FALSE)</f>
        <v>3.0985915492957747E-2</v>
      </c>
      <c r="T195" s="23">
        <f>VLOOKUP($B195,Data!$A$8:$GA$500,146,FALSE)</f>
        <v>3.612244897959184E-2</v>
      </c>
      <c r="U195" s="23">
        <f>VLOOKUP($B195,Data!$A$8:$GA$500,147,FALSE)</f>
        <v>3.0707547169811319E-2</v>
      </c>
      <c r="V195" s="23">
        <f>VLOOKUP($B195,Data!$A$8:$GA$500,148,FALSE)</f>
        <v>2.6902050113895216E-2</v>
      </c>
      <c r="W195" s="23">
        <f>VLOOKUP($B195,Data!$A$8:$GA$500,149,FALSE)</f>
        <v>3.0354609929078014E-2</v>
      </c>
      <c r="X195" s="23">
        <f>VLOOKUP($B195,Data!$A$8:$GA$500,150,FALSE)</f>
        <v>3.339853300733496E-2</v>
      </c>
      <c r="Y195" s="23">
        <f>VLOOKUP($B195,Data!$A$8:$GA$500,151,FALSE)</f>
        <v>2.2714285714285715E-2</v>
      </c>
      <c r="Z195" s="23">
        <f>VLOOKUP($B195,Data!$A$8:$GA$500,152,FALSE)</f>
        <v>2.2976190476190476E-2</v>
      </c>
      <c r="AA195" s="23">
        <f>VLOOKUP($B195,Data!$A$8:$GA$500,153,FALSE)</f>
        <v>2.8857142857142856E-2</v>
      </c>
      <c r="AB195" s="23">
        <f>VLOOKUP($B195,Data!$A$8:$GA$500,154,FALSE)</f>
        <v>3.0415704387990763E-2</v>
      </c>
      <c r="AC195" s="23">
        <f>VLOOKUP($B195,Data!$A$8:$GA$500,155,FALSE)</f>
        <v>2.3225058004640371E-2</v>
      </c>
      <c r="AD195" s="23">
        <f>VLOOKUP($B195,Data!$A$8:$GA$500,156,FALSE)</f>
        <v>2.4761904761904763E-2</v>
      </c>
      <c r="AE195" s="52">
        <f>VLOOKUP($B195,Data!$A$8:$GA$500,157,FALSE)</f>
        <v>3.2373271889400923E-2</v>
      </c>
      <c r="AF195" s="52">
        <f>VLOOKUP($B195,Data!$A$8:$GA$500,158,FALSE)</f>
        <v>3.439635535307517E-2</v>
      </c>
      <c r="AG195" s="52">
        <f>VLOOKUP($B195,Data!$A$8:$GA$500,159,FALSE)</f>
        <v>2.5753424657534246E-2</v>
      </c>
      <c r="AH195" s="52">
        <f>VLOOKUP($B195,Data!$A$8:$GA$500,160,FALSE)</f>
        <v>2.4734411085450346E-2</v>
      </c>
    </row>
    <row r="196" spans="1:34" x14ac:dyDescent="0.25">
      <c r="A196" s="1"/>
      <c r="B196" s="17" t="s">
        <v>283</v>
      </c>
      <c r="C196" s="42" t="s">
        <v>516</v>
      </c>
      <c r="D196" t="s">
        <v>0</v>
      </c>
      <c r="E196" s="45" t="s">
        <v>283</v>
      </c>
      <c r="F196" s="45" t="s">
        <v>19</v>
      </c>
      <c r="H196" s="23">
        <f>VLOOKUP($B196,Data!$A$8:$GA$500,134,FALSE)</f>
        <v>1.0719424460431655E-2</v>
      </c>
      <c r="I196" s="23">
        <f>VLOOKUP($B196,Data!$A$8:$GA$500,135,FALSE)</f>
        <v>1.1114864864864864E-2</v>
      </c>
      <c r="J196" s="23">
        <f>VLOOKUP($B196,Data!$A$8:$GA$500,136,FALSE)</f>
        <v>0.01</v>
      </c>
      <c r="K196" s="23">
        <f>VLOOKUP($B196,Data!$A$8:$GA$500,137,FALSE)</f>
        <v>8.4459459459459464E-3</v>
      </c>
      <c r="L196" s="23">
        <f>VLOOKUP($B196,Data!$A$8:$GA$500,138,FALSE)</f>
        <v>8.5761589403973507E-3</v>
      </c>
      <c r="M196" s="23">
        <f>VLOOKUP($B196,Data!$A$8:$GA$500,139,FALSE)</f>
        <v>6.5986394557823128E-3</v>
      </c>
      <c r="N196" s="23">
        <f>VLOOKUP($B196,Data!$A$8:$GA$500,140,FALSE)</f>
        <v>8.1786941580756015E-3</v>
      </c>
      <c r="O196" s="23">
        <f>VLOOKUP($B196,Data!$A$8:$GA$500,141,FALSE)</f>
        <v>8.2885906040268461E-3</v>
      </c>
      <c r="P196" s="23">
        <f>VLOOKUP($B196,Data!$A$8:$GA$500,142,FALSE)</f>
        <v>8.2653061224489798E-3</v>
      </c>
      <c r="Q196" s="23">
        <f>VLOOKUP($B196,Data!$A$8:$GA$500,143,FALSE)</f>
        <v>7.1875000000000003E-3</v>
      </c>
      <c r="R196" s="23">
        <f>VLOOKUP($B196,Data!$A$8:$GA$500,144,FALSE)</f>
        <v>9.3220338983050852E-3</v>
      </c>
      <c r="S196" s="23">
        <f>VLOOKUP($B196,Data!$A$8:$GA$500,145,FALSE)</f>
        <v>1.391304347826087E-2</v>
      </c>
      <c r="T196" s="23">
        <f>VLOOKUP($B196,Data!$A$8:$GA$500,146,FALSE)</f>
        <v>2.2331081081081082E-2</v>
      </c>
      <c r="U196" s="23">
        <f>VLOOKUP($B196,Data!$A$8:$GA$500,147,FALSE)</f>
        <v>2.1843971631205675E-2</v>
      </c>
      <c r="V196" s="23">
        <f>VLOOKUP($B196,Data!$A$8:$GA$500,148,FALSE)</f>
        <v>2.2572463768115943E-2</v>
      </c>
      <c r="W196" s="23">
        <f>VLOOKUP($B196,Data!$A$8:$GA$500,149,FALSE)</f>
        <v>2.2798507462686569E-2</v>
      </c>
      <c r="X196" s="23">
        <f>VLOOKUP($B196,Data!$A$8:$GA$500,150,FALSE)</f>
        <v>2.3211678832116788E-2</v>
      </c>
      <c r="Y196" s="23">
        <f>VLOOKUP($B196,Data!$A$8:$GA$500,151,FALSE)</f>
        <v>1.7259786476868329E-2</v>
      </c>
      <c r="Z196" s="23">
        <f>VLOOKUP($B196,Data!$A$8:$GA$500,152,FALSE)</f>
        <v>1.5294117647058824E-2</v>
      </c>
      <c r="AA196" s="23">
        <f>VLOOKUP($B196,Data!$A$8:$GA$500,153,FALSE)</f>
        <v>1.603448275862069E-2</v>
      </c>
      <c r="AB196" s="23">
        <f>VLOOKUP($B196,Data!$A$8:$GA$500,154,FALSE)</f>
        <v>2.0069686411149826E-2</v>
      </c>
      <c r="AC196" s="23">
        <f>VLOOKUP($B196,Data!$A$8:$GA$500,155,FALSE)</f>
        <v>1.6254180602006688E-2</v>
      </c>
      <c r="AD196" s="23">
        <f>VLOOKUP($B196,Data!$A$8:$GA$500,156,FALSE)</f>
        <v>1.7869415807560136E-2</v>
      </c>
      <c r="AE196" s="52">
        <f>VLOOKUP($B196,Data!$A$8:$GA$500,157,FALSE)</f>
        <v>1.8590604026845637E-2</v>
      </c>
      <c r="AF196" s="52">
        <f>VLOOKUP($B196,Data!$A$8:$GA$500,158,FALSE)</f>
        <v>2.0381944444444446E-2</v>
      </c>
      <c r="AG196" s="52">
        <f>VLOOKUP($B196,Data!$A$8:$GA$500,159,FALSE)</f>
        <v>2.0259259259259258E-2</v>
      </c>
      <c r="AH196" s="52">
        <f>VLOOKUP($B196,Data!$A$8:$GA$500,160,FALSE)</f>
        <v>1.8381294964028776E-2</v>
      </c>
    </row>
    <row r="197" spans="1:34" x14ac:dyDescent="0.25">
      <c r="A197" s="1"/>
      <c r="B197" s="17" t="s">
        <v>284</v>
      </c>
      <c r="C197" s="42" t="s">
        <v>517</v>
      </c>
      <c r="D197" t="s">
        <v>0</v>
      </c>
      <c r="E197" s="45" t="s">
        <v>284</v>
      </c>
      <c r="F197" s="45" t="s">
        <v>43</v>
      </c>
      <c r="G197" s="45" t="s">
        <v>506</v>
      </c>
      <c r="H197" s="23">
        <f>VLOOKUP($B197,Data!$A$8:$GA$500,134,FALSE)</f>
        <v>2.9682203389830509E-2</v>
      </c>
      <c r="I197" s="23">
        <f>VLOOKUP($B197,Data!$A$8:$GA$500,135,FALSE)</f>
        <v>2.6194503171247357E-2</v>
      </c>
      <c r="J197" s="23">
        <f>VLOOKUP($B197,Data!$A$8:$GA$500,136,FALSE)</f>
        <v>2.671578947368421E-2</v>
      </c>
      <c r="K197" s="23">
        <f>VLOOKUP($B197,Data!$A$8:$GA$500,137,FALSE)</f>
        <v>2.4303278688524589E-2</v>
      </c>
      <c r="L197" s="23">
        <f>VLOOKUP($B197,Data!$A$8:$GA$500,138,FALSE)</f>
        <v>2.6004098360655738E-2</v>
      </c>
      <c r="M197" s="23">
        <f>VLOOKUP($B197,Data!$A$8:$GA$500,139,FALSE)</f>
        <v>2.154786150712831E-2</v>
      </c>
      <c r="N197" s="23">
        <f>VLOOKUP($B197,Data!$A$8:$GA$500,140,FALSE)</f>
        <v>2.0930232558139535E-2</v>
      </c>
      <c r="O197" s="23">
        <f>VLOOKUP($B197,Data!$A$8:$GA$500,141,FALSE)</f>
        <v>2.1362637362637361E-2</v>
      </c>
      <c r="P197" s="23">
        <f>VLOOKUP($B197,Data!$A$8:$GA$500,142,FALSE)</f>
        <v>2.2117903930131005E-2</v>
      </c>
      <c r="Q197" s="23">
        <f>VLOOKUP($B197,Data!$A$8:$GA$500,143,FALSE)</f>
        <v>2.048832271762208E-2</v>
      </c>
      <c r="R197" s="23">
        <f>VLOOKUP($B197,Data!$A$8:$GA$500,144,FALSE)</f>
        <v>2.4145833333333332E-2</v>
      </c>
      <c r="S197" s="23">
        <f>VLOOKUP($B197,Data!$A$8:$GA$500,145,FALSE)</f>
        <v>3.1901709401709402E-2</v>
      </c>
      <c r="T197" s="23">
        <f>VLOOKUP($B197,Data!$A$8:$GA$500,146,FALSE)</f>
        <v>4.3285123966942146E-2</v>
      </c>
      <c r="U197" s="23">
        <f>VLOOKUP($B197,Data!$A$8:$GA$500,147,FALSE)</f>
        <v>4.5477707006369425E-2</v>
      </c>
      <c r="V197" s="23">
        <f>VLOOKUP($B197,Data!$A$8:$GA$500,148,FALSE)</f>
        <v>4.5499999999999999E-2</v>
      </c>
      <c r="W197" s="23">
        <f>VLOOKUP($B197,Data!$A$8:$GA$500,149,FALSE)</f>
        <v>4.2076612903225806E-2</v>
      </c>
      <c r="X197" s="23">
        <f>VLOOKUP($B197,Data!$A$8:$GA$500,150,FALSE)</f>
        <v>4.6437768240343347E-2</v>
      </c>
      <c r="Y197" s="23">
        <f>VLOOKUP($B197,Data!$A$8:$GA$500,151,FALSE)</f>
        <v>3.9297872340425533E-2</v>
      </c>
      <c r="Z197" s="23">
        <f>VLOOKUP($B197,Data!$A$8:$GA$500,152,FALSE)</f>
        <v>3.7849462365591398E-2</v>
      </c>
      <c r="AA197" s="23">
        <f>VLOOKUP($B197,Data!$A$8:$GA$500,153,FALSE)</f>
        <v>3.7861915367483297E-2</v>
      </c>
      <c r="AB197" s="23">
        <f>VLOOKUP($B197,Data!$A$8:$GA$500,154,FALSE)</f>
        <v>4.1800433839479394E-2</v>
      </c>
      <c r="AC197" s="23">
        <f>VLOOKUP($B197,Data!$A$8:$GA$500,155,FALSE)</f>
        <v>4.1189427312775327E-2</v>
      </c>
      <c r="AD197" s="23">
        <f>VLOOKUP($B197,Data!$A$8:$GA$500,156,FALSE)</f>
        <v>4.6227272727272728E-2</v>
      </c>
      <c r="AE197" s="52">
        <f>VLOOKUP($B197,Data!$A$8:$GA$500,157,FALSE)</f>
        <v>4.2989247311827954E-2</v>
      </c>
      <c r="AF197" s="52">
        <f>VLOOKUP($B197,Data!$A$8:$GA$500,158,FALSE)</f>
        <v>4.6467991169977928E-2</v>
      </c>
      <c r="AG197" s="52">
        <f>VLOOKUP($B197,Data!$A$8:$GA$500,159,FALSE)</f>
        <v>4.0808510638297872E-2</v>
      </c>
      <c r="AH197" s="52">
        <f>VLOOKUP($B197,Data!$A$8:$GA$500,160,FALSE)</f>
        <v>4.0718816067653277E-2</v>
      </c>
    </row>
    <row r="198" spans="1:34" x14ac:dyDescent="0.25">
      <c r="A198" s="1"/>
      <c r="B198" s="17" t="s">
        <v>285</v>
      </c>
      <c r="C198" s="42" t="s">
        <v>518</v>
      </c>
      <c r="D198" t="s">
        <v>505</v>
      </c>
      <c r="E198" s="45" t="s">
        <v>285</v>
      </c>
      <c r="F198" s="45" t="s">
        <v>38</v>
      </c>
      <c r="G198" s="45" t="s">
        <v>52</v>
      </c>
      <c r="H198" s="23">
        <f>VLOOKUP($B198,Data!$A$8:$GA$500,134,FALSE)</f>
        <v>5.7168508287292814E-2</v>
      </c>
      <c r="I198" s="23">
        <f>VLOOKUP($B198,Data!$A$8:$GA$500,135,FALSE)</f>
        <v>5.11156462585034E-2</v>
      </c>
      <c r="J198" s="23">
        <f>VLOOKUP($B198,Data!$A$8:$GA$500,136,FALSE)</f>
        <v>4.816958277254374E-2</v>
      </c>
      <c r="K198" s="23">
        <f>VLOOKUP($B198,Data!$A$8:$GA$500,137,FALSE)</f>
        <v>4.8284574468085109E-2</v>
      </c>
      <c r="L198" s="23">
        <f>VLOOKUP($B198,Data!$A$8:$GA$500,138,FALSE)</f>
        <v>4.9046997389033946E-2</v>
      </c>
      <c r="M198" s="23">
        <f>VLOOKUP($B198,Data!$A$8:$GA$500,139,FALSE)</f>
        <v>4.6407263294422831E-2</v>
      </c>
      <c r="N198" s="23">
        <f>VLOOKUP($B198,Data!$A$8:$GA$500,140,FALSE)</f>
        <v>4.3036649214659689E-2</v>
      </c>
      <c r="O198" s="23">
        <f>VLOOKUP($B198,Data!$A$8:$GA$500,141,FALSE)</f>
        <v>4.2643229166666664E-2</v>
      </c>
      <c r="P198" s="23">
        <f>VLOOKUP($B198,Data!$A$8:$GA$500,142,FALSE)</f>
        <v>4.4237288135593224E-2</v>
      </c>
      <c r="Q198" s="23">
        <f>VLOOKUP($B198,Data!$A$8:$GA$500,143,FALSE)</f>
        <v>4.2821846553966189E-2</v>
      </c>
      <c r="R198" s="23">
        <f>VLOOKUP($B198,Data!$A$8:$GA$500,144,FALSE)</f>
        <v>4.5826873385012921E-2</v>
      </c>
      <c r="S198" s="23">
        <f>VLOOKUP($B198,Data!$A$8:$GA$500,145,FALSE)</f>
        <v>5.9043250327654E-2</v>
      </c>
      <c r="T198" s="23">
        <f>VLOOKUP($B198,Data!$A$8:$GA$500,146,FALSE)</f>
        <v>7.1116951379763468E-2</v>
      </c>
      <c r="U198" s="23">
        <f>VLOOKUP($B198,Data!$A$8:$GA$500,147,FALSE)</f>
        <v>7.6574440052700921E-2</v>
      </c>
      <c r="V198" s="23">
        <f>VLOOKUP($B198,Data!$A$8:$GA$500,148,FALSE)</f>
        <v>7.9565217391304344E-2</v>
      </c>
      <c r="W198" s="23">
        <f>VLOOKUP($B198,Data!$A$8:$GA$500,149,FALSE)</f>
        <v>8.6454545454545451E-2</v>
      </c>
      <c r="X198" s="23">
        <f>VLOOKUP($B198,Data!$A$8:$GA$500,150,FALSE)</f>
        <v>8.230670103092784E-2</v>
      </c>
      <c r="Y198" s="23">
        <f>VLOOKUP($B198,Data!$A$8:$GA$500,151,FALSE)</f>
        <v>7.5019505851755527E-2</v>
      </c>
      <c r="Z198" s="23">
        <f>VLOOKUP($B198,Data!$A$8:$GA$500,152,FALSE)</f>
        <v>7.703800786369594E-2</v>
      </c>
      <c r="AA198" s="23">
        <f>VLOOKUP($B198,Data!$A$8:$GA$500,153,FALSE)</f>
        <v>7.7042253521126758E-2</v>
      </c>
      <c r="AB198" s="23">
        <f>VLOOKUP($B198,Data!$A$8:$GA$500,154,FALSE)</f>
        <v>8.132903225806451E-2</v>
      </c>
      <c r="AC198" s="23">
        <f>VLOOKUP($B198,Data!$A$8:$GA$500,155,FALSE)</f>
        <v>8.1423027166882281E-2</v>
      </c>
      <c r="AD198" s="23">
        <f>VLOOKUP($B198,Data!$A$8:$GA$500,156,FALSE)</f>
        <v>8.5727391874180867E-2</v>
      </c>
      <c r="AE198" s="52">
        <f>VLOOKUP($B198,Data!$A$8:$GA$500,157,FALSE)</f>
        <v>9.040053404539386E-2</v>
      </c>
      <c r="AF198" s="52">
        <f>VLOOKUP($B198,Data!$A$8:$GA$500,158,FALSE)</f>
        <v>9.4239569313593535E-2</v>
      </c>
      <c r="AG198" s="52">
        <f>VLOOKUP($B198,Data!$A$8:$GA$500,159,FALSE)</f>
        <v>8.8753315649867368E-2</v>
      </c>
      <c r="AH198" s="52">
        <f>VLOOKUP($B198,Data!$A$8:$GA$500,160,FALSE)</f>
        <v>7.9712041884816759E-2</v>
      </c>
    </row>
    <row r="199" spans="1:34" x14ac:dyDescent="0.25">
      <c r="A199" s="1"/>
      <c r="B199" s="17" t="s">
        <v>286</v>
      </c>
      <c r="C199" s="42" t="s">
        <v>518</v>
      </c>
      <c r="D199" t="s">
        <v>0</v>
      </c>
      <c r="E199" s="45" t="s">
        <v>286</v>
      </c>
      <c r="F199" s="45" t="s">
        <v>32</v>
      </c>
      <c r="G199" s="45" t="s">
        <v>17</v>
      </c>
      <c r="H199" s="23">
        <f>VLOOKUP($B199,Data!$A$8:$GA$500,134,FALSE)</f>
        <v>1.7232000000000001E-2</v>
      </c>
      <c r="I199" s="23">
        <f>VLOOKUP($B199,Data!$A$8:$GA$500,135,FALSE)</f>
        <v>1.7917329093799682E-2</v>
      </c>
      <c r="J199" s="23">
        <f>VLOOKUP($B199,Data!$A$8:$GA$500,136,FALSE)</f>
        <v>2.0080256821829855E-2</v>
      </c>
      <c r="K199" s="23">
        <f>VLOOKUP($B199,Data!$A$8:$GA$500,137,FALSE)</f>
        <v>1.6976000000000002E-2</v>
      </c>
      <c r="L199" s="23">
        <f>VLOOKUP($B199,Data!$A$8:$GA$500,138,FALSE)</f>
        <v>1.6988906497622819E-2</v>
      </c>
      <c r="M199" s="23">
        <f>VLOOKUP($B199,Data!$A$8:$GA$500,139,FALSE)</f>
        <v>1.5504731861198738E-2</v>
      </c>
      <c r="N199" s="23">
        <f>VLOOKUP($B199,Data!$A$8:$GA$500,140,FALSE)</f>
        <v>1.5331230283911671E-2</v>
      </c>
      <c r="O199" s="23">
        <f>VLOOKUP($B199,Data!$A$8:$GA$500,141,FALSE)</f>
        <v>1.2635658914728683E-2</v>
      </c>
      <c r="P199" s="23">
        <f>VLOOKUP($B199,Data!$A$8:$GA$500,142,FALSE)</f>
        <v>1.483974358974359E-2</v>
      </c>
      <c r="Q199" s="23">
        <f>VLOOKUP($B199,Data!$A$8:$GA$500,143,FALSE)</f>
        <v>1.5306799336650082E-2</v>
      </c>
      <c r="R199" s="23">
        <f>VLOOKUP($B199,Data!$A$8:$GA$500,144,FALSE)</f>
        <v>1.8631756756756757E-2</v>
      </c>
      <c r="S199" s="23">
        <f>VLOOKUP($B199,Data!$A$8:$GA$500,145,FALSE)</f>
        <v>2.2848E-2</v>
      </c>
      <c r="T199" s="23">
        <f>VLOOKUP($B199,Data!$A$8:$GA$500,146,FALSE)</f>
        <v>3.3570324574961362E-2</v>
      </c>
      <c r="U199" s="23">
        <f>VLOOKUP($B199,Data!$A$8:$GA$500,147,FALSE)</f>
        <v>3.5939968404423379E-2</v>
      </c>
      <c r="V199" s="23">
        <f>VLOOKUP($B199,Data!$A$8:$GA$500,148,FALSE)</f>
        <v>3.6310832025117742E-2</v>
      </c>
      <c r="W199" s="23">
        <f>VLOOKUP($B199,Data!$A$8:$GA$500,149,FALSE)</f>
        <v>3.4794952681388013E-2</v>
      </c>
      <c r="X199" s="23">
        <f>VLOOKUP($B199,Data!$A$8:$GA$500,150,FALSE)</f>
        <v>3.616852146263911E-2</v>
      </c>
      <c r="Y199" s="23">
        <f>VLOOKUP($B199,Data!$A$8:$GA$500,151,FALSE)</f>
        <v>2.9092284417549168E-2</v>
      </c>
      <c r="Z199" s="23">
        <f>VLOOKUP($B199,Data!$A$8:$GA$500,152,FALSE)</f>
        <v>3.0480480480480479E-2</v>
      </c>
      <c r="AA199" s="23">
        <f>VLOOKUP($B199,Data!$A$8:$GA$500,153,FALSE)</f>
        <v>2.8411497730711045E-2</v>
      </c>
      <c r="AB199" s="23">
        <f>VLOOKUP($B199,Data!$A$8:$GA$500,154,FALSE)</f>
        <v>2.8974358974358974E-2</v>
      </c>
      <c r="AC199" s="23">
        <f>VLOOKUP($B199,Data!$A$8:$GA$500,155,FALSE)</f>
        <v>2.8048048048048047E-2</v>
      </c>
      <c r="AD199" s="23">
        <f>VLOOKUP($B199,Data!$A$8:$GA$500,156,FALSE)</f>
        <v>3.082170542635659E-2</v>
      </c>
      <c r="AE199" s="52">
        <f>VLOOKUP($B199,Data!$A$8:$GA$500,157,FALSE)</f>
        <v>2.9211746522411128E-2</v>
      </c>
      <c r="AF199" s="52">
        <f>VLOOKUP($B199,Data!$A$8:$GA$500,158,FALSE)</f>
        <v>3.1859375000000002E-2</v>
      </c>
      <c r="AG199" s="52">
        <f>VLOOKUP($B199,Data!$A$8:$GA$500,159,FALSE)</f>
        <v>3.106907894736842E-2</v>
      </c>
      <c r="AH199" s="52">
        <f>VLOOKUP($B199,Data!$A$8:$GA$500,160,FALSE)</f>
        <v>3.1577235772357722E-2</v>
      </c>
    </row>
    <row r="200" spans="1:34" x14ac:dyDescent="0.25">
      <c r="A200" s="1"/>
      <c r="B200" s="17" t="s">
        <v>287</v>
      </c>
      <c r="C200" s="42" t="s">
        <v>516</v>
      </c>
      <c r="D200" t="s">
        <v>0</v>
      </c>
      <c r="E200" s="45" t="s">
        <v>287</v>
      </c>
      <c r="F200" s="45" t="s">
        <v>38</v>
      </c>
      <c r="H200" s="23">
        <f>VLOOKUP($B200,Data!$A$8:$GA$500,134,FALSE)</f>
        <v>1.7012711864406779E-2</v>
      </c>
      <c r="I200" s="23">
        <f>VLOOKUP($B200,Data!$A$8:$GA$500,135,FALSE)</f>
        <v>1.4906832298136646E-2</v>
      </c>
      <c r="J200" s="23">
        <f>VLOOKUP($B200,Data!$A$8:$GA$500,136,FALSE)</f>
        <v>1.4684317718940937E-2</v>
      </c>
      <c r="K200" s="23">
        <f>VLOOKUP($B200,Data!$A$8:$GA$500,137,FALSE)</f>
        <v>1.4288537549407114E-2</v>
      </c>
      <c r="L200" s="23">
        <f>VLOOKUP($B200,Data!$A$8:$GA$500,138,FALSE)</f>
        <v>1.5592885375494071E-2</v>
      </c>
      <c r="M200" s="23">
        <f>VLOOKUP($B200,Data!$A$8:$GA$500,139,FALSE)</f>
        <v>1.5801980198019802E-2</v>
      </c>
      <c r="N200" s="23">
        <f>VLOOKUP($B200,Data!$A$8:$GA$500,140,FALSE)</f>
        <v>1.7027027027027027E-2</v>
      </c>
      <c r="O200" s="23">
        <f>VLOOKUP($B200,Data!$A$8:$GA$500,141,FALSE)</f>
        <v>1.5177453027139874E-2</v>
      </c>
      <c r="P200" s="23">
        <f>VLOOKUP($B200,Data!$A$8:$GA$500,142,FALSE)</f>
        <v>1.4779116465863454E-2</v>
      </c>
      <c r="Q200" s="23">
        <f>VLOOKUP($B200,Data!$A$8:$GA$500,143,FALSE)</f>
        <v>1.5152749490835031E-2</v>
      </c>
      <c r="R200" s="23">
        <f>VLOOKUP($B200,Data!$A$8:$GA$500,144,FALSE)</f>
        <v>1.6793587174348697E-2</v>
      </c>
      <c r="S200" s="23">
        <f>VLOOKUP($B200,Data!$A$8:$GA$500,145,FALSE)</f>
        <v>2.1167315175097276E-2</v>
      </c>
      <c r="T200" s="23">
        <f>VLOOKUP($B200,Data!$A$8:$GA$500,146,FALSE)</f>
        <v>2.9595375722543352E-2</v>
      </c>
      <c r="U200" s="23">
        <f>VLOOKUP($B200,Data!$A$8:$GA$500,147,FALSE)</f>
        <v>2.8700564971751413E-2</v>
      </c>
      <c r="V200" s="23">
        <f>VLOOKUP($B200,Data!$A$8:$GA$500,148,FALSE)</f>
        <v>2.9442307692307691E-2</v>
      </c>
      <c r="W200" s="23">
        <f>VLOOKUP($B200,Data!$A$8:$GA$500,149,FALSE)</f>
        <v>2.9534883720930234E-2</v>
      </c>
      <c r="X200" s="23">
        <f>VLOOKUP($B200,Data!$A$8:$GA$500,150,FALSE)</f>
        <v>3.1539999999999999E-2</v>
      </c>
      <c r="Y200" s="23">
        <f>VLOOKUP($B200,Data!$A$8:$GA$500,151,FALSE)</f>
        <v>2.6732673267326732E-2</v>
      </c>
      <c r="Z200" s="23">
        <f>VLOOKUP($B200,Data!$A$8:$GA$500,152,FALSE)</f>
        <v>2.5839843750000001E-2</v>
      </c>
      <c r="AA200" s="23">
        <f>VLOOKUP($B200,Data!$A$8:$GA$500,153,FALSE)</f>
        <v>2.441532258064516E-2</v>
      </c>
      <c r="AB200" s="23">
        <f>VLOOKUP($B200,Data!$A$8:$GA$500,154,FALSE)</f>
        <v>2.7374749498997996E-2</v>
      </c>
      <c r="AC200" s="23">
        <f>VLOOKUP($B200,Data!$A$8:$GA$500,155,FALSE)</f>
        <v>2.645748987854251E-2</v>
      </c>
      <c r="AD200" s="23">
        <f>VLOOKUP($B200,Data!$A$8:$GA$500,156,FALSE)</f>
        <v>2.8921161825726141E-2</v>
      </c>
      <c r="AE200" s="52">
        <f>VLOOKUP($B200,Data!$A$8:$GA$500,157,FALSE)</f>
        <v>2.7504990019960079E-2</v>
      </c>
      <c r="AF200" s="52">
        <f>VLOOKUP($B200,Data!$A$8:$GA$500,158,FALSE)</f>
        <v>3.0479041916167664E-2</v>
      </c>
      <c r="AG200" s="52">
        <f>VLOOKUP($B200,Data!$A$8:$GA$500,159,FALSE)</f>
        <v>2.9079754601226995E-2</v>
      </c>
      <c r="AH200" s="52">
        <f>VLOOKUP($B200,Data!$A$8:$GA$500,160,FALSE)</f>
        <v>2.9111111111111112E-2</v>
      </c>
    </row>
    <row r="201" spans="1:34" x14ac:dyDescent="0.25">
      <c r="A201" s="1"/>
      <c r="B201" s="17" t="s">
        <v>289</v>
      </c>
      <c r="C201" s="42" t="s">
        <v>516</v>
      </c>
      <c r="D201" t="s">
        <v>505</v>
      </c>
      <c r="E201" s="45" t="s">
        <v>289</v>
      </c>
      <c r="F201" s="45" t="s">
        <v>38</v>
      </c>
      <c r="G201" s="45" t="s">
        <v>52</v>
      </c>
      <c r="H201" s="23">
        <f>VLOOKUP($B201,Data!$A$8:$GA$500,134,FALSE)</f>
        <v>3.3324742268041239E-2</v>
      </c>
      <c r="I201" s="23">
        <f>VLOOKUP($B201,Data!$A$8:$GA$500,135,FALSE)</f>
        <v>3.2216427640156454E-2</v>
      </c>
      <c r="J201" s="23">
        <f>VLOOKUP($B201,Data!$A$8:$GA$500,136,FALSE)</f>
        <v>3.2219387755102039E-2</v>
      </c>
      <c r="K201" s="23">
        <f>VLOOKUP($B201,Data!$A$8:$GA$500,137,FALSE)</f>
        <v>3.2535031847133758E-2</v>
      </c>
      <c r="L201" s="23">
        <f>VLOOKUP($B201,Data!$A$8:$GA$500,138,FALSE)</f>
        <v>3.3196930946291558E-2</v>
      </c>
      <c r="M201" s="23">
        <f>VLOOKUP($B201,Data!$A$8:$GA$500,139,FALSE)</f>
        <v>2.9961340206185568E-2</v>
      </c>
      <c r="N201" s="23">
        <f>VLOOKUP($B201,Data!$A$8:$GA$500,140,FALSE)</f>
        <v>2.9326424870466321E-2</v>
      </c>
      <c r="O201" s="23">
        <f>VLOOKUP($B201,Data!$A$8:$GA$500,141,FALSE)</f>
        <v>2.8631178707224335E-2</v>
      </c>
      <c r="P201" s="23">
        <f>VLOOKUP($B201,Data!$A$8:$GA$500,142,FALSE)</f>
        <v>3.0025839793281654E-2</v>
      </c>
      <c r="Q201" s="23">
        <f>VLOOKUP($B201,Data!$A$8:$GA$500,143,FALSE)</f>
        <v>2.9370988446726573E-2</v>
      </c>
      <c r="R201" s="23">
        <f>VLOOKUP($B201,Data!$A$8:$GA$500,144,FALSE)</f>
        <v>3.4438775510204078E-2</v>
      </c>
      <c r="S201" s="23">
        <f>VLOOKUP($B201,Data!$A$8:$GA$500,145,FALSE)</f>
        <v>4.7653846153846151E-2</v>
      </c>
      <c r="T201" s="23">
        <f>VLOOKUP($B201,Data!$A$8:$GA$500,146,FALSE)</f>
        <v>6.32166018158236E-2</v>
      </c>
      <c r="U201" s="23">
        <f>VLOOKUP($B201,Data!$A$8:$GA$500,147,FALSE)</f>
        <v>6.389312977099236E-2</v>
      </c>
      <c r="V201" s="23">
        <f>VLOOKUP($B201,Data!$A$8:$GA$500,148,FALSE)</f>
        <v>6.2283870967741933E-2</v>
      </c>
      <c r="W201" s="23">
        <f>VLOOKUP($B201,Data!$A$8:$GA$500,149,FALSE)</f>
        <v>6.372122762148337E-2</v>
      </c>
      <c r="X201" s="23">
        <f>VLOOKUP($B201,Data!$A$8:$GA$500,150,FALSE)</f>
        <v>6.5134443021766963E-2</v>
      </c>
      <c r="Y201" s="23">
        <f>VLOOKUP($B201,Data!$A$8:$GA$500,151,FALSE)</f>
        <v>5.7122762148337593E-2</v>
      </c>
      <c r="Z201" s="23">
        <f>VLOOKUP($B201,Data!$A$8:$GA$500,152,FALSE)</f>
        <v>5.3933588761174968E-2</v>
      </c>
      <c r="AA201" s="23">
        <f>VLOOKUP($B201,Data!$A$8:$GA$500,153,FALSE)</f>
        <v>5.6102564102564104E-2</v>
      </c>
      <c r="AB201" s="23">
        <f>VLOOKUP($B201,Data!$A$8:$GA$500,154,FALSE)</f>
        <v>5.7624521072796933E-2</v>
      </c>
      <c r="AC201" s="23">
        <f>VLOOKUP($B201,Data!$A$8:$GA$500,155,FALSE)</f>
        <v>5.9664948453608251E-2</v>
      </c>
      <c r="AD201" s="23">
        <f>VLOOKUP($B201,Data!$A$8:$GA$500,156,FALSE)</f>
        <v>6.0499999999999998E-2</v>
      </c>
      <c r="AE201" s="52">
        <f>VLOOKUP($B201,Data!$A$8:$GA$500,157,FALSE)</f>
        <v>6.2862644415917837E-2</v>
      </c>
      <c r="AF201" s="52">
        <f>VLOOKUP($B201,Data!$A$8:$GA$500,158,FALSE)</f>
        <v>6.7754838709677426E-2</v>
      </c>
      <c r="AG201" s="52">
        <f>VLOOKUP($B201,Data!$A$8:$GA$500,159,FALSE)</f>
        <v>6.3025641025641024E-2</v>
      </c>
      <c r="AH201" s="52">
        <f>VLOOKUP($B201,Data!$A$8:$GA$500,160,FALSE)</f>
        <v>6.2796391752577313E-2</v>
      </c>
    </row>
    <row r="202" spans="1:34" x14ac:dyDescent="0.25">
      <c r="A202" s="1"/>
      <c r="B202" s="17" t="s">
        <v>290</v>
      </c>
      <c r="C202" s="42" t="s">
        <v>516</v>
      </c>
      <c r="D202" t="s">
        <v>0</v>
      </c>
      <c r="E202" s="45" t="s">
        <v>290</v>
      </c>
      <c r="F202" s="45" t="s">
        <v>40</v>
      </c>
      <c r="H202" s="23">
        <f>VLOOKUP($B202,Data!$A$8:$GA$500,134,FALSE)</f>
        <v>2.7349397590361445E-2</v>
      </c>
      <c r="I202" s="23">
        <f>VLOOKUP($B202,Data!$A$8:$GA$500,135,FALSE)</f>
        <v>2.4678217821782179E-2</v>
      </c>
      <c r="J202" s="23">
        <f>VLOOKUP($B202,Data!$A$8:$GA$500,136,FALSE)</f>
        <v>2.2903225806451613E-2</v>
      </c>
      <c r="K202" s="23">
        <f>VLOOKUP($B202,Data!$A$8:$GA$500,137,FALSE)</f>
        <v>2.5734597156398104E-2</v>
      </c>
      <c r="L202" s="23">
        <f>VLOOKUP($B202,Data!$A$8:$GA$500,138,FALSE)</f>
        <v>2.8967136150234742E-2</v>
      </c>
      <c r="M202" s="23">
        <f>VLOOKUP($B202,Data!$A$8:$GA$500,139,FALSE)</f>
        <v>2.3111638954869358E-2</v>
      </c>
      <c r="N202" s="23">
        <f>VLOOKUP($B202,Data!$A$8:$GA$500,140,FALSE)</f>
        <v>2.0881670533642691E-2</v>
      </c>
      <c r="O202" s="23">
        <f>VLOOKUP($B202,Data!$A$8:$GA$500,141,FALSE)</f>
        <v>2.1409090909090909E-2</v>
      </c>
      <c r="P202" s="23">
        <f>VLOOKUP($B202,Data!$A$8:$GA$500,142,FALSE)</f>
        <v>2.2104072398190046E-2</v>
      </c>
      <c r="Q202" s="23">
        <f>VLOOKUP($B202,Data!$A$8:$GA$500,143,FALSE)</f>
        <v>2.1255813953488373E-2</v>
      </c>
      <c r="R202" s="23">
        <f>VLOOKUP($B202,Data!$A$8:$GA$500,144,FALSE)</f>
        <v>2.4134615384615386E-2</v>
      </c>
      <c r="S202" s="23">
        <f>VLOOKUP($B202,Data!$A$8:$GA$500,145,FALSE)</f>
        <v>3.4641975308641978E-2</v>
      </c>
      <c r="T202" s="23">
        <f>VLOOKUP($B202,Data!$A$8:$GA$500,146,FALSE)</f>
        <v>4.6997518610421833E-2</v>
      </c>
      <c r="U202" s="23">
        <f>VLOOKUP($B202,Data!$A$8:$GA$500,147,FALSE)</f>
        <v>4.1204819277108437E-2</v>
      </c>
      <c r="V202" s="23">
        <f>VLOOKUP($B202,Data!$A$8:$GA$500,148,FALSE)</f>
        <v>3.7614678899082571E-2</v>
      </c>
      <c r="W202" s="23">
        <f>VLOOKUP($B202,Data!$A$8:$GA$500,149,FALSE)</f>
        <v>4.3114754098360658E-2</v>
      </c>
      <c r="X202" s="23">
        <f>VLOOKUP($B202,Data!$A$8:$GA$500,150,FALSE)</f>
        <v>4.5862068965517241E-2</v>
      </c>
      <c r="Y202" s="23">
        <f>VLOOKUP($B202,Data!$A$8:$GA$500,151,FALSE)</f>
        <v>3.6244019138755981E-2</v>
      </c>
      <c r="Z202" s="23">
        <f>VLOOKUP($B202,Data!$A$8:$GA$500,152,FALSE)</f>
        <v>3.5932642487046633E-2</v>
      </c>
      <c r="AA202" s="23">
        <f>VLOOKUP($B202,Data!$A$8:$GA$500,153,FALSE)</f>
        <v>3.7493796526054592E-2</v>
      </c>
      <c r="AB202" s="23">
        <f>VLOOKUP($B202,Data!$A$8:$GA$500,154,FALSE)</f>
        <v>4.1589242053789728E-2</v>
      </c>
      <c r="AC202" s="23">
        <f>VLOOKUP($B202,Data!$A$8:$GA$500,155,FALSE)</f>
        <v>3.3294392523364483E-2</v>
      </c>
      <c r="AD202" s="23">
        <f>VLOOKUP($B202,Data!$A$8:$GA$500,156,FALSE)</f>
        <v>3.1292517006802724E-2</v>
      </c>
      <c r="AE202" s="52">
        <f>VLOOKUP($B202,Data!$A$8:$GA$500,157,FALSE)</f>
        <v>3.5044642857142858E-2</v>
      </c>
      <c r="AF202" s="52">
        <f>VLOOKUP($B202,Data!$A$8:$GA$500,158,FALSE)</f>
        <v>4.018823529411765E-2</v>
      </c>
      <c r="AG202" s="52">
        <f>VLOOKUP($B202,Data!$A$8:$GA$500,159,FALSE)</f>
        <v>3.5265700483091786E-2</v>
      </c>
      <c r="AH202" s="52">
        <f>VLOOKUP($B202,Data!$A$8:$GA$500,160,FALSE)</f>
        <v>3.1116173120728931E-2</v>
      </c>
    </row>
    <row r="203" spans="1:34" x14ac:dyDescent="0.25">
      <c r="A203" s="1"/>
      <c r="B203" s="17" t="s">
        <v>291</v>
      </c>
      <c r="C203" s="42" t="s">
        <v>516</v>
      </c>
      <c r="D203" t="s">
        <v>505</v>
      </c>
      <c r="E203" s="45" t="s">
        <v>291</v>
      </c>
      <c r="F203" s="45" t="s">
        <v>50</v>
      </c>
      <c r="H203" s="23">
        <f>VLOOKUP($B203,Data!$A$8:$GA$500,134,FALSE)</f>
        <v>1.4269430051813472E-2</v>
      </c>
      <c r="I203" s="23">
        <f>VLOOKUP($B203,Data!$A$8:$GA$500,135,FALSE)</f>
        <v>1.4244306418219463E-2</v>
      </c>
      <c r="J203" s="23">
        <f>VLOOKUP($B203,Data!$A$8:$GA$500,136,FALSE)</f>
        <v>1.4974772956609485E-2</v>
      </c>
      <c r="K203" s="23">
        <f>VLOOKUP($B203,Data!$A$8:$GA$500,137,FALSE)</f>
        <v>1.3839195979899497E-2</v>
      </c>
      <c r="L203" s="23">
        <f>VLOOKUP($B203,Data!$A$8:$GA$500,138,FALSE)</f>
        <v>1.4261306532663316E-2</v>
      </c>
      <c r="M203" s="23">
        <f>VLOOKUP($B203,Data!$A$8:$GA$500,139,FALSE)</f>
        <v>1.2366336633663367E-2</v>
      </c>
      <c r="N203" s="23">
        <f>VLOOKUP($B203,Data!$A$8:$GA$500,140,FALSE)</f>
        <v>1.1396484375E-2</v>
      </c>
      <c r="O203" s="23">
        <f>VLOOKUP($B203,Data!$A$8:$GA$500,141,FALSE)</f>
        <v>1.0338818973862537E-2</v>
      </c>
      <c r="P203" s="23">
        <f>VLOOKUP($B203,Data!$A$8:$GA$500,142,FALSE)</f>
        <v>1.134980988593156E-2</v>
      </c>
      <c r="Q203" s="23">
        <f>VLOOKUP($B203,Data!$A$8:$GA$500,143,FALSE)</f>
        <v>1.1604584527220631E-2</v>
      </c>
      <c r="R203" s="23">
        <f>VLOOKUP($B203,Data!$A$8:$GA$500,144,FALSE)</f>
        <v>1.5186246418338109E-2</v>
      </c>
      <c r="S203" s="23">
        <f>VLOOKUP($B203,Data!$A$8:$GA$500,145,FALSE)</f>
        <v>1.9461756373937676E-2</v>
      </c>
      <c r="T203" s="23">
        <f>VLOOKUP($B203,Data!$A$8:$GA$500,146,FALSE)</f>
        <v>2.9884393063583814E-2</v>
      </c>
      <c r="U203" s="23">
        <f>VLOOKUP($B203,Data!$A$8:$GA$500,147,FALSE)</f>
        <v>2.9711815561959655E-2</v>
      </c>
      <c r="V203" s="23">
        <f>VLOOKUP($B203,Data!$A$8:$GA$500,148,FALSE)</f>
        <v>3.0258373205741627E-2</v>
      </c>
      <c r="W203" s="23">
        <f>VLOOKUP($B203,Data!$A$8:$GA$500,149,FALSE)</f>
        <v>3.0593385214007781E-2</v>
      </c>
      <c r="X203" s="23">
        <f>VLOOKUP($B203,Data!$A$8:$GA$500,150,FALSE)</f>
        <v>3.127536231884058E-2</v>
      </c>
      <c r="Y203" s="23">
        <f>VLOOKUP($B203,Data!$A$8:$GA$500,151,FALSE)</f>
        <v>2.5791469194312796E-2</v>
      </c>
      <c r="Z203" s="23">
        <f>VLOOKUP($B203,Data!$A$8:$GA$500,152,FALSE)</f>
        <v>2.4985727878211229E-2</v>
      </c>
      <c r="AA203" s="23">
        <f>VLOOKUP($B203,Data!$A$8:$GA$500,153,FALSE)</f>
        <v>2.4838403041825094E-2</v>
      </c>
      <c r="AB203" s="23">
        <f>VLOOKUP($B203,Data!$A$8:$GA$500,154,FALSE)</f>
        <v>2.7745283018867924E-2</v>
      </c>
      <c r="AC203" s="23">
        <f>VLOOKUP($B203,Data!$A$8:$GA$500,155,FALSE)</f>
        <v>2.5690140845070424E-2</v>
      </c>
      <c r="AD203" s="23">
        <f>VLOOKUP($B203,Data!$A$8:$GA$500,156,FALSE)</f>
        <v>2.8969072164948453E-2</v>
      </c>
      <c r="AE203" s="52">
        <f>VLOOKUP($B203,Data!$A$8:$GA$500,157,FALSE)</f>
        <v>2.9680150517403574E-2</v>
      </c>
      <c r="AF203" s="52">
        <f>VLOOKUP($B203,Data!$A$8:$GA$500,158,FALSE)</f>
        <v>3.2961904761904762E-2</v>
      </c>
      <c r="AG203" s="52">
        <f>VLOOKUP($B203,Data!$A$8:$GA$500,159,FALSE)</f>
        <v>3.1523437500000001E-2</v>
      </c>
      <c r="AH203" s="52">
        <f>VLOOKUP($B203,Data!$A$8:$GA$500,160,FALSE)</f>
        <v>3.1920398009950252E-2</v>
      </c>
    </row>
    <row r="204" spans="1:34" x14ac:dyDescent="0.25">
      <c r="A204" s="1"/>
      <c r="B204" s="17" t="s">
        <v>292</v>
      </c>
      <c r="C204" s="42" t="s">
        <v>518</v>
      </c>
      <c r="D204" t="s">
        <v>505</v>
      </c>
      <c r="E204" s="45" t="s">
        <v>292</v>
      </c>
      <c r="F204" s="45" t="s">
        <v>41</v>
      </c>
      <c r="H204" s="23">
        <f>VLOOKUP($B204,Data!$A$8:$GA$500,134,FALSE)</f>
        <v>3.9210799584631362E-2</v>
      </c>
      <c r="I204" s="23">
        <f>VLOOKUP($B204,Data!$A$8:$GA$500,135,FALSE)</f>
        <v>3.8619246861924687E-2</v>
      </c>
      <c r="J204" s="23">
        <f>VLOOKUP($B204,Data!$A$8:$GA$500,136,FALSE)</f>
        <v>3.5967246673490279E-2</v>
      </c>
      <c r="K204" s="23">
        <f>VLOOKUP($B204,Data!$A$8:$GA$500,137,FALSE)</f>
        <v>3.7515151515151515E-2</v>
      </c>
      <c r="L204" s="23">
        <f>VLOOKUP($B204,Data!$A$8:$GA$500,138,FALSE)</f>
        <v>3.8239436619718313E-2</v>
      </c>
      <c r="M204" s="23">
        <f>VLOOKUP($B204,Data!$A$8:$GA$500,139,FALSE)</f>
        <v>3.4930417495029821E-2</v>
      </c>
      <c r="N204" s="23">
        <f>VLOOKUP($B204,Data!$A$8:$GA$500,140,FALSE)</f>
        <v>3.4593495934959348E-2</v>
      </c>
      <c r="O204" s="23">
        <f>VLOOKUP($B204,Data!$A$8:$GA$500,141,FALSE)</f>
        <v>3.3309499489274773E-2</v>
      </c>
      <c r="P204" s="23">
        <f>VLOOKUP($B204,Data!$A$8:$GA$500,142,FALSE)</f>
        <v>3.7625383828045034E-2</v>
      </c>
      <c r="Q204" s="23">
        <f>VLOOKUP($B204,Data!$A$8:$GA$500,143,FALSE)</f>
        <v>3.728215767634855E-2</v>
      </c>
      <c r="R204" s="23">
        <f>VLOOKUP($B204,Data!$A$8:$GA$500,144,FALSE)</f>
        <v>4.077479338842975E-2</v>
      </c>
      <c r="S204" s="23">
        <f>VLOOKUP($B204,Data!$A$8:$GA$500,145,FALSE)</f>
        <v>4.9018595041322312E-2</v>
      </c>
      <c r="T204" s="23">
        <f>VLOOKUP($B204,Data!$A$8:$GA$500,146,FALSE)</f>
        <v>5.9641393442622953E-2</v>
      </c>
      <c r="U204" s="23">
        <f>VLOOKUP($B204,Data!$A$8:$GA$500,147,FALSE)</f>
        <v>5.9169199594731513E-2</v>
      </c>
      <c r="V204" s="23">
        <f>VLOOKUP($B204,Data!$A$8:$GA$500,148,FALSE)</f>
        <v>6.0383838383838387E-2</v>
      </c>
      <c r="W204" s="23">
        <f>VLOOKUP($B204,Data!$A$8:$GA$500,149,FALSE)</f>
        <v>5.8705179282868523E-2</v>
      </c>
      <c r="X204" s="23">
        <f>VLOOKUP($B204,Data!$A$8:$GA$500,150,FALSE)</f>
        <v>6.0346878097125869E-2</v>
      </c>
      <c r="Y204" s="23">
        <f>VLOOKUP($B204,Data!$A$8:$GA$500,151,FALSE)</f>
        <v>5.2400774443368832E-2</v>
      </c>
      <c r="Z204" s="23">
        <f>VLOOKUP($B204,Data!$A$8:$GA$500,152,FALSE)</f>
        <v>5.4013605442176871E-2</v>
      </c>
      <c r="AA204" s="23">
        <f>VLOOKUP($B204,Data!$A$8:$GA$500,153,FALSE)</f>
        <v>5.5789473684210528E-2</v>
      </c>
      <c r="AB204" s="23">
        <f>VLOOKUP($B204,Data!$A$8:$GA$500,154,FALSE)</f>
        <v>5.9397473275024294E-2</v>
      </c>
      <c r="AC204" s="23">
        <f>VLOOKUP($B204,Data!$A$8:$GA$500,155,FALSE)</f>
        <v>5.9163424124513621E-2</v>
      </c>
      <c r="AD204" s="23">
        <f>VLOOKUP($B204,Data!$A$8:$GA$500,156,FALSE)</f>
        <v>6.0496108949416344E-2</v>
      </c>
      <c r="AE204" s="52">
        <f>VLOOKUP($B204,Data!$A$8:$GA$500,157,FALSE)</f>
        <v>6.1176470588235297E-2</v>
      </c>
      <c r="AF204" s="52">
        <f>VLOOKUP($B204,Data!$A$8:$GA$500,158,FALSE)</f>
        <v>6.554896142433235E-2</v>
      </c>
      <c r="AG204" s="52">
        <f>VLOOKUP($B204,Data!$A$8:$GA$500,159,FALSE)</f>
        <v>6.4184184184184187E-2</v>
      </c>
      <c r="AH204" s="52">
        <f>VLOOKUP($B204,Data!$A$8:$GA$500,160,FALSE)</f>
        <v>6.3379860418743772E-2</v>
      </c>
    </row>
    <row r="205" spans="1:34" x14ac:dyDescent="0.25">
      <c r="A205" s="1"/>
      <c r="B205" s="17" t="s">
        <v>293</v>
      </c>
      <c r="C205" s="42" t="s">
        <v>517</v>
      </c>
      <c r="D205" t="s">
        <v>0</v>
      </c>
      <c r="E205" s="45" t="s">
        <v>293</v>
      </c>
      <c r="F205" s="45" t="s">
        <v>28</v>
      </c>
      <c r="H205" s="23">
        <f>VLOOKUP($B205,Data!$A$8:$GA$500,134,FALSE)</f>
        <v>2.3450479233226837E-2</v>
      </c>
      <c r="I205" s="23">
        <f>VLOOKUP($B205,Data!$A$8:$GA$500,135,FALSE)</f>
        <v>2.0410094637223975E-2</v>
      </c>
      <c r="J205" s="23">
        <f>VLOOKUP($B205,Data!$A$8:$GA$500,136,FALSE)</f>
        <v>1.9781931464174455E-2</v>
      </c>
      <c r="K205" s="23">
        <f>VLOOKUP($B205,Data!$A$8:$GA$500,137,FALSE)</f>
        <v>1.9595015576323989E-2</v>
      </c>
      <c r="L205" s="23">
        <f>VLOOKUP($B205,Data!$A$8:$GA$500,138,FALSE)</f>
        <v>2.1656441717791412E-2</v>
      </c>
      <c r="M205" s="23">
        <f>VLOOKUP($B205,Data!$A$8:$GA$500,139,FALSE)</f>
        <v>1.7552870090634443E-2</v>
      </c>
      <c r="N205" s="23">
        <f>VLOOKUP($B205,Data!$A$8:$GA$500,140,FALSE)</f>
        <v>1.6409495548961425E-2</v>
      </c>
      <c r="O205" s="23">
        <f>VLOOKUP($B205,Data!$A$8:$GA$500,141,FALSE)</f>
        <v>1.6436781609195403E-2</v>
      </c>
      <c r="P205" s="23">
        <f>VLOOKUP($B205,Data!$A$8:$GA$500,142,FALSE)</f>
        <v>1.7588235294117648E-2</v>
      </c>
      <c r="Q205" s="23">
        <f>VLOOKUP($B205,Data!$A$8:$GA$500,143,FALSE)</f>
        <v>1.7142857142857144E-2</v>
      </c>
      <c r="R205" s="23">
        <f>VLOOKUP($B205,Data!$A$8:$GA$500,144,FALSE)</f>
        <v>2.2392638036809815E-2</v>
      </c>
      <c r="S205" s="23">
        <f>VLOOKUP($B205,Data!$A$8:$GA$500,145,FALSE)</f>
        <v>3.3383685800604232E-2</v>
      </c>
      <c r="T205" s="23">
        <f>VLOOKUP($B205,Data!$A$8:$GA$500,146,FALSE)</f>
        <v>4.6727272727272728E-2</v>
      </c>
      <c r="U205" s="23">
        <f>VLOOKUP($B205,Data!$A$8:$GA$500,147,FALSE)</f>
        <v>4.6718266253869968E-2</v>
      </c>
      <c r="V205" s="23">
        <f>VLOOKUP($B205,Data!$A$8:$GA$500,148,FALSE)</f>
        <v>4.5933734939759038E-2</v>
      </c>
      <c r="W205" s="23">
        <f>VLOOKUP($B205,Data!$A$8:$GA$500,149,FALSE)</f>
        <v>4.3784615384615387E-2</v>
      </c>
      <c r="X205" s="23">
        <f>VLOOKUP($B205,Data!$A$8:$GA$500,150,FALSE)</f>
        <v>4.5031645569620256E-2</v>
      </c>
      <c r="Y205" s="23">
        <f>VLOOKUP($B205,Data!$A$8:$GA$500,151,FALSE)</f>
        <v>3.615141955835962E-2</v>
      </c>
      <c r="Z205" s="23">
        <f>VLOOKUP($B205,Data!$A$8:$GA$500,152,FALSE)</f>
        <v>3.3892405063291137E-2</v>
      </c>
      <c r="AA205" s="23">
        <f>VLOOKUP($B205,Data!$A$8:$GA$500,153,FALSE)</f>
        <v>3.3398058252427185E-2</v>
      </c>
      <c r="AB205" s="23">
        <f>VLOOKUP($B205,Data!$A$8:$GA$500,154,FALSE)</f>
        <v>3.6032258064516126E-2</v>
      </c>
      <c r="AC205" s="23">
        <f>VLOOKUP($B205,Data!$A$8:$GA$500,155,FALSE)</f>
        <v>3.0582822085889569E-2</v>
      </c>
      <c r="AD205" s="23">
        <f>VLOOKUP($B205,Data!$A$8:$GA$500,156,FALSE)</f>
        <v>3.2151898734177217E-2</v>
      </c>
      <c r="AE205" s="52">
        <f>VLOOKUP($B205,Data!$A$8:$GA$500,157,FALSE)</f>
        <v>3.2000000000000001E-2</v>
      </c>
      <c r="AF205" s="52">
        <f>VLOOKUP($B205,Data!$A$8:$GA$500,158,FALSE)</f>
        <v>3.5366666666666664E-2</v>
      </c>
      <c r="AG205" s="52">
        <f>VLOOKUP($B205,Data!$A$8:$GA$500,159,FALSE)</f>
        <v>3.5069444444444445E-2</v>
      </c>
      <c r="AH205" s="52">
        <f>VLOOKUP($B205,Data!$A$8:$GA$500,160,FALSE)</f>
        <v>3.2956204379562044E-2</v>
      </c>
    </row>
    <row r="206" spans="1:34" x14ac:dyDescent="0.25">
      <c r="A206" s="1"/>
      <c r="B206" s="17" t="s">
        <v>294</v>
      </c>
      <c r="C206" s="42" t="s">
        <v>517</v>
      </c>
      <c r="D206" t="s">
        <v>0</v>
      </c>
      <c r="E206" s="45" t="s">
        <v>294</v>
      </c>
      <c r="F206" s="45" t="s">
        <v>37</v>
      </c>
      <c r="H206" s="23">
        <f>VLOOKUP($B206,Data!$A$8:$GA$500,134,FALSE)</f>
        <v>2.0367965367965368E-2</v>
      </c>
      <c r="I206" s="23">
        <f>VLOOKUP($B206,Data!$A$8:$GA$500,135,FALSE)</f>
        <v>1.7354838709677418E-2</v>
      </c>
      <c r="J206" s="23">
        <f>VLOOKUP($B206,Data!$A$8:$GA$500,136,FALSE)</f>
        <v>1.8177874186550976E-2</v>
      </c>
      <c r="K206" s="23">
        <f>VLOOKUP($B206,Data!$A$8:$GA$500,137,FALSE)</f>
        <v>1.8544303797468353E-2</v>
      </c>
      <c r="L206" s="23">
        <f>VLOOKUP($B206,Data!$A$8:$GA$500,138,FALSE)</f>
        <v>1.9872068230277186E-2</v>
      </c>
      <c r="M206" s="23">
        <f>VLOOKUP($B206,Data!$A$8:$GA$500,139,FALSE)</f>
        <v>1.7505330490405119E-2</v>
      </c>
      <c r="N206" s="23">
        <f>VLOOKUP($B206,Data!$A$8:$GA$500,140,FALSE)</f>
        <v>1.5920502092050211E-2</v>
      </c>
      <c r="O206" s="23">
        <f>VLOOKUP($B206,Data!$A$8:$GA$500,141,FALSE)</f>
        <v>1.442982456140351E-2</v>
      </c>
      <c r="P206" s="23">
        <f>VLOOKUP($B206,Data!$A$8:$GA$500,142,FALSE)</f>
        <v>1.5516483516483517E-2</v>
      </c>
      <c r="Q206" s="23">
        <f>VLOOKUP($B206,Data!$A$8:$GA$500,143,FALSE)</f>
        <v>1.4920273348519362E-2</v>
      </c>
      <c r="R206" s="23">
        <f>VLOOKUP($B206,Data!$A$8:$GA$500,144,FALSE)</f>
        <v>1.8051948051948052E-2</v>
      </c>
      <c r="S206" s="23">
        <f>VLOOKUP($B206,Data!$A$8:$GA$500,145,FALSE)</f>
        <v>2.7660944206008585E-2</v>
      </c>
      <c r="T206" s="23">
        <f>VLOOKUP($B206,Data!$A$8:$GA$500,146,FALSE)</f>
        <v>3.8312499999999999E-2</v>
      </c>
      <c r="U206" s="23">
        <f>VLOOKUP($B206,Data!$A$8:$GA$500,147,FALSE)</f>
        <v>3.5681818181818183E-2</v>
      </c>
      <c r="V206" s="23">
        <f>VLOOKUP($B206,Data!$A$8:$GA$500,148,FALSE)</f>
        <v>3.5780590717299575E-2</v>
      </c>
      <c r="W206" s="23">
        <f>VLOOKUP($B206,Data!$A$8:$GA$500,149,FALSE)</f>
        <v>3.4480651731160897E-2</v>
      </c>
      <c r="X206" s="23">
        <f>VLOOKUP($B206,Data!$A$8:$GA$500,150,FALSE)</f>
        <v>3.5245901639344261E-2</v>
      </c>
      <c r="Y206" s="23">
        <f>VLOOKUP($B206,Data!$A$8:$GA$500,151,FALSE)</f>
        <v>2.876267748478702E-2</v>
      </c>
      <c r="Z206" s="23">
        <f>VLOOKUP($B206,Data!$A$8:$GA$500,152,FALSE)</f>
        <v>2.9057377049180329E-2</v>
      </c>
      <c r="AA206" s="23">
        <f>VLOOKUP($B206,Data!$A$8:$GA$500,153,FALSE)</f>
        <v>2.9914893617021276E-2</v>
      </c>
      <c r="AB206" s="23">
        <f>VLOOKUP($B206,Data!$A$8:$GA$500,154,FALSE)</f>
        <v>3.3733905579399141E-2</v>
      </c>
      <c r="AC206" s="23">
        <f>VLOOKUP($B206,Data!$A$8:$GA$500,155,FALSE)</f>
        <v>3.0856531049250534E-2</v>
      </c>
      <c r="AD206" s="23">
        <f>VLOOKUP($B206,Data!$A$8:$GA$500,156,FALSE)</f>
        <v>3.2869198312236288E-2</v>
      </c>
      <c r="AE206" s="52">
        <f>VLOOKUP($B206,Data!$A$8:$GA$500,157,FALSE)</f>
        <v>3.4413043478260873E-2</v>
      </c>
      <c r="AF206" s="52">
        <f>VLOOKUP($B206,Data!$A$8:$GA$500,158,FALSE)</f>
        <v>3.9934497816593889E-2</v>
      </c>
      <c r="AG206" s="52">
        <f>VLOOKUP($B206,Data!$A$8:$GA$500,159,FALSE)</f>
        <v>3.6471861471861475E-2</v>
      </c>
      <c r="AH206" s="52">
        <f>VLOOKUP($B206,Data!$A$8:$GA$500,160,FALSE)</f>
        <v>3.3506493506493505E-2</v>
      </c>
    </row>
    <row r="207" spans="1:34" x14ac:dyDescent="0.25">
      <c r="A207" s="1"/>
      <c r="B207" s="17" t="s">
        <v>295</v>
      </c>
      <c r="C207" s="42" t="s">
        <v>516</v>
      </c>
      <c r="D207" t="s">
        <v>505</v>
      </c>
      <c r="E207" s="45" t="s">
        <v>295</v>
      </c>
      <c r="F207" s="45"/>
      <c r="H207" s="23">
        <f>VLOOKUP($B207,Data!$A$8:$GA$500,134,FALSE)</f>
        <v>1.9591765526866714E-2</v>
      </c>
      <c r="I207" s="23">
        <f>VLOOKUP($B207,Data!$A$8:$GA$500,135,FALSE)</f>
        <v>1.7960111966410078E-2</v>
      </c>
      <c r="J207" s="23">
        <f>VLOOKUP($B207,Data!$A$8:$GA$500,136,FALSE)</f>
        <v>1.9085128929706818E-2</v>
      </c>
      <c r="K207" s="23">
        <f>VLOOKUP($B207,Data!$A$8:$GA$500,137,FALSE)</f>
        <v>2.0246428571428571E-2</v>
      </c>
      <c r="L207" s="23">
        <f>VLOOKUP($B207,Data!$A$8:$GA$500,138,FALSE)</f>
        <v>1.9896206156048677E-2</v>
      </c>
      <c r="M207" s="23">
        <f>VLOOKUP($B207,Data!$A$8:$GA$500,139,FALSE)</f>
        <v>1.6561037090385308E-2</v>
      </c>
      <c r="N207" s="23">
        <f>VLOOKUP($B207,Data!$A$8:$GA$500,140,FALSE)</f>
        <v>1.697208303507516E-2</v>
      </c>
      <c r="O207" s="23">
        <f>VLOOKUP($B207,Data!$A$8:$GA$500,141,FALSE)</f>
        <v>1.728696285506191E-2</v>
      </c>
      <c r="P207" s="23">
        <f>VLOOKUP($B207,Data!$A$8:$GA$500,142,FALSE)</f>
        <v>1.6979606188466948E-2</v>
      </c>
      <c r="Q207" s="23">
        <f>VLOOKUP($B207,Data!$A$8:$GA$500,143,FALSE)</f>
        <v>1.579206181945908E-2</v>
      </c>
      <c r="R207" s="23">
        <f>VLOOKUP($B207,Data!$A$8:$GA$500,144,FALSE)</f>
        <v>1.8703895208548777E-2</v>
      </c>
      <c r="S207" s="23">
        <f>VLOOKUP($B207,Data!$A$8:$GA$500,145,FALSE)</f>
        <v>2.465068493150685E-2</v>
      </c>
      <c r="T207" s="23">
        <f>VLOOKUP($B207,Data!$A$8:$GA$500,146,FALSE)</f>
        <v>3.4646324549237169E-2</v>
      </c>
      <c r="U207" s="23">
        <f>VLOOKUP($B207,Data!$A$8:$GA$500,147,FALSE)</f>
        <v>3.2236933797909408E-2</v>
      </c>
      <c r="V207" s="23">
        <f>VLOOKUP($B207,Data!$A$8:$GA$500,148,FALSE)</f>
        <v>3.3196635120925341E-2</v>
      </c>
      <c r="W207" s="23">
        <f>VLOOKUP($B207,Data!$A$8:$GA$500,149,FALSE)</f>
        <v>3.5907660020986359E-2</v>
      </c>
      <c r="X207" s="23">
        <f>VLOOKUP($B207,Data!$A$8:$GA$500,150,FALSE)</f>
        <v>3.6226940480334147E-2</v>
      </c>
      <c r="Y207" s="23">
        <f>VLOOKUP($B207,Data!$A$8:$GA$500,151,FALSE)</f>
        <v>2.9761245674740484E-2</v>
      </c>
      <c r="Z207" s="23">
        <f>VLOOKUP($B207,Data!$A$8:$GA$500,152,FALSE)</f>
        <v>2.8990250696378832E-2</v>
      </c>
      <c r="AA207" s="23">
        <f>VLOOKUP($B207,Data!$A$8:$GA$500,153,FALSE)</f>
        <v>3.1302535602639806E-2</v>
      </c>
      <c r="AB207" s="23">
        <f>VLOOKUP($B207,Data!$A$8:$GA$500,154,FALSE)</f>
        <v>3.3861316437873989E-2</v>
      </c>
      <c r="AC207" s="23">
        <f>VLOOKUP($B207,Data!$A$8:$GA$500,155,FALSE)</f>
        <v>3.0304835318850736E-2</v>
      </c>
      <c r="AD207" s="23">
        <f>VLOOKUP($B207,Data!$A$8:$GA$500,156,FALSE)</f>
        <v>3.2035428968391802E-2</v>
      </c>
      <c r="AE207" s="52">
        <f>VLOOKUP($B207,Data!$A$8:$GA$500,157,FALSE)</f>
        <v>3.3924879393521706E-2</v>
      </c>
      <c r="AF207" s="52">
        <f>VLOOKUP($B207,Data!$A$8:$GA$500,158,FALSE)</f>
        <v>3.5892002734107996E-2</v>
      </c>
      <c r="AG207" s="52">
        <f>VLOOKUP($B207,Data!$A$8:$GA$500,159,FALSE)</f>
        <v>3.0640495867768593E-2</v>
      </c>
      <c r="AH207" s="52">
        <f>VLOOKUP($B207,Data!$A$8:$GA$500,160,FALSE)</f>
        <v>2.9713016740690126E-2</v>
      </c>
    </row>
    <row r="208" spans="1:34" x14ac:dyDescent="0.25">
      <c r="A208" s="1"/>
      <c r="B208" s="17" t="s">
        <v>296</v>
      </c>
      <c r="C208" s="42" t="s">
        <v>517</v>
      </c>
      <c r="D208" t="s">
        <v>0</v>
      </c>
      <c r="E208" s="45" t="s">
        <v>296</v>
      </c>
      <c r="F208" s="45" t="s">
        <v>45</v>
      </c>
      <c r="G208" s="45" t="s">
        <v>15</v>
      </c>
      <c r="H208" s="23">
        <f>VLOOKUP($B208,Data!$A$8:$GA$500,134,FALSE)</f>
        <v>3.1151284490960988E-2</v>
      </c>
      <c r="I208" s="23">
        <f>VLOOKUP($B208,Data!$A$8:$GA$500,135,FALSE)</f>
        <v>3.090909090909091E-2</v>
      </c>
      <c r="J208" s="23">
        <f>VLOOKUP($B208,Data!$A$8:$GA$500,136,FALSE)</f>
        <v>3.0219256434699714E-2</v>
      </c>
      <c r="K208" s="23">
        <f>VLOOKUP($B208,Data!$A$8:$GA$500,137,FALSE)</f>
        <v>2.8819702602230483E-2</v>
      </c>
      <c r="L208" s="23">
        <f>VLOOKUP($B208,Data!$A$8:$GA$500,138,FALSE)</f>
        <v>3.3757062146892655E-2</v>
      </c>
      <c r="M208" s="23">
        <f>VLOOKUP($B208,Data!$A$8:$GA$500,139,FALSE)</f>
        <v>2.9990800367985279E-2</v>
      </c>
      <c r="N208" s="23">
        <f>VLOOKUP($B208,Data!$A$8:$GA$500,140,FALSE)</f>
        <v>2.8651583710407241E-2</v>
      </c>
      <c r="O208" s="23">
        <f>VLOOKUP($B208,Data!$A$8:$GA$500,141,FALSE)</f>
        <v>2.4416740872662511E-2</v>
      </c>
      <c r="P208" s="23">
        <f>VLOOKUP($B208,Data!$A$8:$GA$500,142,FALSE)</f>
        <v>2.7087719298245615E-2</v>
      </c>
      <c r="Q208" s="23">
        <f>VLOOKUP($B208,Data!$A$8:$GA$500,143,FALSE)</f>
        <v>2.9452914798206279E-2</v>
      </c>
      <c r="R208" s="23">
        <f>VLOOKUP($B208,Data!$A$8:$GA$500,144,FALSE)</f>
        <v>3.1943957968476357E-2</v>
      </c>
      <c r="S208" s="23">
        <f>VLOOKUP($B208,Data!$A$8:$GA$500,145,FALSE)</f>
        <v>3.7646033129904097E-2</v>
      </c>
      <c r="T208" s="23">
        <f>VLOOKUP($B208,Data!$A$8:$GA$500,146,FALSE)</f>
        <v>5.6654960491659349E-2</v>
      </c>
      <c r="U208" s="23">
        <f>VLOOKUP($B208,Data!$A$8:$GA$500,147,FALSE)</f>
        <v>5.7888888888888886E-2</v>
      </c>
      <c r="V208" s="23">
        <f>VLOOKUP($B208,Data!$A$8:$GA$500,148,FALSE)</f>
        <v>5.8820998278829605E-2</v>
      </c>
      <c r="W208" s="23">
        <f>VLOOKUP($B208,Data!$A$8:$GA$500,149,FALSE)</f>
        <v>5.5924333619948412E-2</v>
      </c>
      <c r="X208" s="23">
        <f>VLOOKUP($B208,Data!$A$8:$GA$500,150,FALSE)</f>
        <v>5.9716814159292038E-2</v>
      </c>
      <c r="Y208" s="23">
        <f>VLOOKUP($B208,Data!$A$8:$GA$500,151,FALSE)</f>
        <v>5.1154529307282419E-2</v>
      </c>
      <c r="Z208" s="23">
        <f>VLOOKUP($B208,Data!$A$8:$GA$500,152,FALSE)</f>
        <v>4.9981949458483756E-2</v>
      </c>
      <c r="AA208" s="23">
        <f>VLOOKUP($B208,Data!$A$8:$GA$500,153,FALSE)</f>
        <v>4.5548387096774196E-2</v>
      </c>
      <c r="AB208" s="23">
        <f>VLOOKUP($B208,Data!$A$8:$GA$500,154,FALSE)</f>
        <v>5.0774021352313167E-2</v>
      </c>
      <c r="AC208" s="23">
        <f>VLOOKUP($B208,Data!$A$8:$GA$500,155,FALSE)</f>
        <v>4.9830810329474624E-2</v>
      </c>
      <c r="AD208" s="23">
        <f>VLOOKUP($B208,Data!$A$8:$GA$500,156,FALSE)</f>
        <v>5.0188509874326749E-2</v>
      </c>
      <c r="AE208" s="52">
        <f>VLOOKUP($B208,Data!$A$8:$GA$500,157,FALSE)</f>
        <v>4.6631393298059966E-2</v>
      </c>
      <c r="AF208" s="52">
        <f>VLOOKUP($B208,Data!$A$8:$GA$500,158,FALSE)</f>
        <v>5.2832469775474955E-2</v>
      </c>
      <c r="AG208" s="52">
        <f>VLOOKUP($B208,Data!$A$8:$GA$500,159,FALSE)</f>
        <v>5.2281167108753315E-2</v>
      </c>
      <c r="AH208" s="52">
        <f>VLOOKUP($B208,Data!$A$8:$GA$500,160,FALSE)</f>
        <v>5.07306338028169E-2</v>
      </c>
    </row>
    <row r="209" spans="1:34" x14ac:dyDescent="0.25">
      <c r="A209" s="1"/>
      <c r="B209" s="17" t="s">
        <v>15</v>
      </c>
      <c r="C209" s="42" t="s">
        <v>517</v>
      </c>
      <c r="D209" t="s">
        <v>505</v>
      </c>
      <c r="E209" s="45" t="s">
        <v>15</v>
      </c>
      <c r="F209" s="45"/>
      <c r="H209" s="23">
        <f>VLOOKUP($B209,Data!$A$8:$GA$500,134,FALSE)</f>
        <v>2.4878190255220419E-2</v>
      </c>
      <c r="I209" s="23">
        <f>VLOOKUP($B209,Data!$A$8:$GA$500,135,FALSE)</f>
        <v>2.4108996539792388E-2</v>
      </c>
      <c r="J209" s="23">
        <f>VLOOKUP($B209,Data!$A$8:$GA$500,136,FALSE)</f>
        <v>2.3525492468134415E-2</v>
      </c>
      <c r="K209" s="23">
        <f>VLOOKUP($B209,Data!$A$8:$GA$500,137,FALSE)</f>
        <v>2.297159090909091E-2</v>
      </c>
      <c r="L209" s="23">
        <f>VLOOKUP($B209,Data!$A$8:$GA$500,138,FALSE)</f>
        <v>2.5641098216812905E-2</v>
      </c>
      <c r="M209" s="23">
        <f>VLOOKUP($B209,Data!$A$8:$GA$500,139,FALSE)</f>
        <v>2.3324873096446701E-2</v>
      </c>
      <c r="N209" s="23">
        <f>VLOOKUP($B209,Data!$A$8:$GA$500,140,FALSE)</f>
        <v>2.1894297635605006E-2</v>
      </c>
      <c r="O209" s="23">
        <f>VLOOKUP($B209,Data!$A$8:$GA$500,141,FALSE)</f>
        <v>1.905304082199389E-2</v>
      </c>
      <c r="P209" s="23">
        <f>VLOOKUP($B209,Data!$A$8:$GA$500,142,FALSE)</f>
        <v>2.2351800554016619E-2</v>
      </c>
      <c r="Q209" s="23">
        <f>VLOOKUP($B209,Data!$A$8:$GA$500,143,FALSE)</f>
        <v>2.3139013452914799E-2</v>
      </c>
      <c r="R209" s="23">
        <f>VLOOKUP($B209,Data!$A$8:$GA$500,144,FALSE)</f>
        <v>2.5942714126807563E-2</v>
      </c>
      <c r="S209" s="23">
        <f>VLOOKUP($B209,Data!$A$8:$GA$500,145,FALSE)</f>
        <v>3.3464765100671139E-2</v>
      </c>
      <c r="T209" s="23">
        <f>VLOOKUP($B209,Data!$A$8:$GA$500,146,FALSE)</f>
        <v>4.9494695700725851E-2</v>
      </c>
      <c r="U209" s="23">
        <f>VLOOKUP($B209,Data!$A$8:$GA$500,147,FALSE)</f>
        <v>5.093429442750208E-2</v>
      </c>
      <c r="V209" s="23">
        <f>VLOOKUP($B209,Data!$A$8:$GA$500,148,FALSE)</f>
        <v>5.0374197151633625E-2</v>
      </c>
      <c r="W209" s="23">
        <f>VLOOKUP($B209,Data!$A$8:$GA$500,149,FALSE)</f>
        <v>4.6350041539739685E-2</v>
      </c>
      <c r="X209" s="23">
        <f>VLOOKUP($B209,Data!$A$8:$GA$500,150,FALSE)</f>
        <v>4.7877345281433774E-2</v>
      </c>
      <c r="Y209" s="23">
        <f>VLOOKUP($B209,Data!$A$8:$GA$500,151,FALSE)</f>
        <v>4.1353089180877829E-2</v>
      </c>
      <c r="Z209" s="23">
        <f>VLOOKUP($B209,Data!$A$8:$GA$500,152,FALSE)</f>
        <v>3.9665178571428573E-2</v>
      </c>
      <c r="AA209" s="23">
        <f>VLOOKUP($B209,Data!$A$8:$GA$500,153,FALSE)</f>
        <v>3.7141242937853106E-2</v>
      </c>
      <c r="AB209" s="23">
        <f>VLOOKUP($B209,Data!$A$8:$GA$500,154,FALSE)</f>
        <v>4.1548315232525758E-2</v>
      </c>
      <c r="AC209" s="23">
        <f>VLOOKUP($B209,Data!$A$8:$GA$500,155,FALSE)</f>
        <v>4.0514603616133515E-2</v>
      </c>
      <c r="AD209" s="23">
        <f>VLOOKUP($B209,Data!$A$8:$GA$500,156,FALSE)</f>
        <v>4.1511271917617588E-2</v>
      </c>
      <c r="AE209" s="52">
        <f>VLOOKUP($B209,Data!$A$8:$GA$500,157,FALSE)</f>
        <v>3.9767184035476716E-2</v>
      </c>
      <c r="AF209" s="52">
        <f>VLOOKUP($B209,Data!$A$8:$GA$500,158,FALSE)</f>
        <v>4.5749378967706318E-2</v>
      </c>
      <c r="AG209" s="52">
        <f>VLOOKUP($B209,Data!$A$8:$GA$500,159,FALSE)</f>
        <v>4.4457461645746162E-2</v>
      </c>
      <c r="AH209" s="52">
        <f>VLOOKUP($B209,Data!$A$8:$GA$500,160,FALSE)</f>
        <v>4.3773006134969324E-2</v>
      </c>
    </row>
    <row r="210" spans="1:34" x14ac:dyDescent="0.25">
      <c r="A210" s="1"/>
      <c r="B210" s="17" t="s">
        <v>297</v>
      </c>
      <c r="C210" s="42" t="s">
        <v>516</v>
      </c>
      <c r="D210" t="s">
        <v>505</v>
      </c>
      <c r="E210" s="45" t="s">
        <v>297</v>
      </c>
      <c r="F210" s="45" t="s">
        <v>41</v>
      </c>
      <c r="H210" s="23">
        <f>VLOOKUP($B210,Data!$A$8:$GA$500,134,FALSE)</f>
        <v>3.4926372155287815E-2</v>
      </c>
      <c r="I210" s="23">
        <f>VLOOKUP($B210,Data!$A$8:$GA$500,135,FALSE)</f>
        <v>3.2661290322580645E-2</v>
      </c>
      <c r="J210" s="23">
        <f>VLOOKUP($B210,Data!$A$8:$GA$500,136,FALSE)</f>
        <v>3.1395973154362419E-2</v>
      </c>
      <c r="K210" s="23">
        <f>VLOOKUP($B210,Data!$A$8:$GA$500,137,FALSE)</f>
        <v>3.4580818242790072E-2</v>
      </c>
      <c r="L210" s="23">
        <f>VLOOKUP($B210,Data!$A$8:$GA$500,138,FALSE)</f>
        <v>3.6200403496973774E-2</v>
      </c>
      <c r="M210" s="23">
        <f>VLOOKUP($B210,Data!$A$8:$GA$500,139,FALSE)</f>
        <v>3.089321692411014E-2</v>
      </c>
      <c r="N210" s="23">
        <f>VLOOKUP($B210,Data!$A$8:$GA$500,140,FALSE)</f>
        <v>2.9039359573048699E-2</v>
      </c>
      <c r="O210" s="23">
        <f>VLOOKUP($B210,Data!$A$8:$GA$500,141,FALSE)</f>
        <v>2.9258769027134347E-2</v>
      </c>
      <c r="P210" s="23">
        <f>VLOOKUP($B210,Data!$A$8:$GA$500,142,FALSE)</f>
        <v>3.2955599734923791E-2</v>
      </c>
      <c r="Q210" s="23">
        <f>VLOOKUP($B210,Data!$A$8:$GA$500,143,FALSE)</f>
        <v>3.0650730411686589E-2</v>
      </c>
      <c r="R210" s="23">
        <f>VLOOKUP($B210,Data!$A$8:$GA$500,144,FALSE)</f>
        <v>3.3865602129075183E-2</v>
      </c>
      <c r="S210" s="23">
        <f>VLOOKUP($B210,Data!$A$8:$GA$500,145,FALSE)</f>
        <v>4.3107836570663097E-2</v>
      </c>
      <c r="T210" s="23">
        <f>VLOOKUP($B210,Data!$A$8:$GA$500,146,FALSE)</f>
        <v>5.2762284196547146E-2</v>
      </c>
      <c r="U210" s="23">
        <f>VLOOKUP($B210,Data!$A$8:$GA$500,147,FALSE)</f>
        <v>5.0427807486631018E-2</v>
      </c>
      <c r="V210" s="23">
        <f>VLOOKUP($B210,Data!$A$8:$GA$500,148,FALSE)</f>
        <v>5.1353021978021975E-2</v>
      </c>
      <c r="W210" s="23">
        <f>VLOOKUP($B210,Data!$A$8:$GA$500,149,FALSE)</f>
        <v>5.2396694214876034E-2</v>
      </c>
      <c r="X210" s="23">
        <f>VLOOKUP($B210,Data!$A$8:$GA$500,150,FALSE)</f>
        <v>5.4167812929848694E-2</v>
      </c>
      <c r="Y210" s="23">
        <f>VLOOKUP($B210,Data!$A$8:$GA$500,151,FALSE)</f>
        <v>4.5506241331484051E-2</v>
      </c>
      <c r="Z210" s="23">
        <f>VLOOKUP($B210,Data!$A$8:$GA$500,152,FALSE)</f>
        <v>4.712027491408935E-2</v>
      </c>
      <c r="AA210" s="23">
        <f>VLOOKUP($B210,Data!$A$8:$GA$500,153,FALSE)</f>
        <v>5.0173973556019484E-2</v>
      </c>
      <c r="AB210" s="23">
        <f>VLOOKUP($B210,Data!$A$8:$GA$500,154,FALSE)</f>
        <v>5.5153681200857757E-2</v>
      </c>
      <c r="AC210" s="23">
        <f>VLOOKUP($B210,Data!$A$8:$GA$500,155,FALSE)</f>
        <v>5.0270848182466146E-2</v>
      </c>
      <c r="AD210" s="23">
        <f>VLOOKUP($B210,Data!$A$8:$GA$500,156,FALSE)</f>
        <v>5.4090909090909092E-2</v>
      </c>
      <c r="AE210" s="52">
        <f>VLOOKUP($B210,Data!$A$8:$GA$500,157,FALSE)</f>
        <v>5.7991452991452988E-2</v>
      </c>
      <c r="AF210" s="52">
        <f>VLOOKUP($B210,Data!$A$8:$GA$500,158,FALSE)</f>
        <v>5.9867595818815331E-2</v>
      </c>
      <c r="AG210" s="52">
        <f>VLOOKUP($B210,Data!$A$8:$GA$500,159,FALSE)</f>
        <v>5.727773949000689E-2</v>
      </c>
      <c r="AH210" s="52">
        <f>VLOOKUP($B210,Data!$A$8:$GA$500,160,FALSE)</f>
        <v>5.6648538409245414E-2</v>
      </c>
    </row>
    <row r="211" spans="1:34" x14ac:dyDescent="0.25">
      <c r="A211" s="1"/>
      <c r="B211" s="17" t="s">
        <v>298</v>
      </c>
      <c r="C211" s="42" t="s">
        <v>516</v>
      </c>
      <c r="D211" t="s">
        <v>0</v>
      </c>
      <c r="E211" s="45" t="s">
        <v>298</v>
      </c>
      <c r="F211" s="45" t="s">
        <v>40</v>
      </c>
      <c r="H211" s="23">
        <f>VLOOKUP($B211,Data!$A$8:$GA$500,134,FALSE)</f>
        <v>4.6942771084337351E-2</v>
      </c>
      <c r="I211" s="23">
        <f>VLOOKUP($B211,Data!$A$8:$GA$500,135,FALSE)</f>
        <v>4.5159332321699545E-2</v>
      </c>
      <c r="J211" s="23">
        <f>VLOOKUP($B211,Data!$A$8:$GA$500,136,FALSE)</f>
        <v>4.2979351032448376E-2</v>
      </c>
      <c r="K211" s="23">
        <f>VLOOKUP($B211,Data!$A$8:$GA$500,137,FALSE)</f>
        <v>4.3918918918918921E-2</v>
      </c>
      <c r="L211" s="23">
        <f>VLOOKUP($B211,Data!$A$8:$GA$500,138,FALSE)</f>
        <v>4.3284457478005862E-2</v>
      </c>
      <c r="M211" s="23">
        <f>VLOOKUP($B211,Data!$A$8:$GA$500,139,FALSE)</f>
        <v>3.8017492711370261E-2</v>
      </c>
      <c r="N211" s="23">
        <f>VLOOKUP($B211,Data!$A$8:$GA$500,140,FALSE)</f>
        <v>3.7254601226993866E-2</v>
      </c>
      <c r="O211" s="23">
        <f>VLOOKUP($B211,Data!$A$8:$GA$500,141,FALSE)</f>
        <v>3.5909774436090225E-2</v>
      </c>
      <c r="P211" s="23">
        <f>VLOOKUP($B211,Data!$A$8:$GA$500,142,FALSE)</f>
        <v>4.1302395209580837E-2</v>
      </c>
      <c r="Q211" s="23">
        <f>VLOOKUP($B211,Data!$A$8:$GA$500,143,FALSE)</f>
        <v>4.1539634146341466E-2</v>
      </c>
      <c r="R211" s="23">
        <f>VLOOKUP($B211,Data!$A$8:$GA$500,144,FALSE)</f>
        <v>4.2754946727549467E-2</v>
      </c>
      <c r="S211" s="23">
        <f>VLOOKUP($B211,Data!$A$8:$GA$500,145,FALSE)</f>
        <v>4.6204906204906207E-2</v>
      </c>
      <c r="T211" s="23">
        <f>VLOOKUP($B211,Data!$A$8:$GA$500,146,FALSE)</f>
        <v>5.9323741007194244E-2</v>
      </c>
      <c r="U211" s="23">
        <f>VLOOKUP($B211,Data!$A$8:$GA$500,147,FALSE)</f>
        <v>5.5812417437252314E-2</v>
      </c>
      <c r="V211" s="23">
        <f>VLOOKUP($B211,Data!$A$8:$GA$500,148,FALSE)</f>
        <v>5.5519480519480517E-2</v>
      </c>
      <c r="W211" s="23">
        <f>VLOOKUP($B211,Data!$A$8:$GA$500,149,FALSE)</f>
        <v>5.6113256113256113E-2</v>
      </c>
      <c r="X211" s="23">
        <f>VLOOKUP($B211,Data!$A$8:$GA$500,150,FALSE)</f>
        <v>5.8589420654911836E-2</v>
      </c>
      <c r="Y211" s="23">
        <f>VLOOKUP($B211,Data!$A$8:$GA$500,151,FALSE)</f>
        <v>5.6178428761651134E-2</v>
      </c>
      <c r="Z211" s="23">
        <f>VLOOKUP($B211,Data!$A$8:$GA$500,152,FALSE)</f>
        <v>5.0675159235668787E-2</v>
      </c>
      <c r="AA211" s="23">
        <f>VLOOKUP($B211,Data!$A$8:$GA$500,153,FALSE)</f>
        <v>5.1421121251629724E-2</v>
      </c>
      <c r="AB211" s="23">
        <f>VLOOKUP($B211,Data!$A$8:$GA$500,154,FALSE)</f>
        <v>5.6964980544747079E-2</v>
      </c>
      <c r="AC211" s="23">
        <f>VLOOKUP($B211,Data!$A$8:$GA$500,155,FALSE)</f>
        <v>5.3984962406015038E-2</v>
      </c>
      <c r="AD211" s="23">
        <f>VLOOKUP($B211,Data!$A$8:$GA$500,156,FALSE)</f>
        <v>5.5229244114002478E-2</v>
      </c>
      <c r="AE211" s="52">
        <f>VLOOKUP($B211,Data!$A$8:$GA$500,157,FALSE)</f>
        <v>5.4021871202916162E-2</v>
      </c>
      <c r="AF211" s="52">
        <f>VLOOKUP($B211,Data!$A$8:$GA$500,158,FALSE)</f>
        <v>5.7831474597273856E-2</v>
      </c>
      <c r="AG211" s="52">
        <f>VLOOKUP($B211,Data!$A$8:$GA$500,159,FALSE)</f>
        <v>5.3701923076923078E-2</v>
      </c>
      <c r="AH211" s="52">
        <f>VLOOKUP($B211,Data!$A$8:$GA$500,160,FALSE)</f>
        <v>5.2240762812872467E-2</v>
      </c>
    </row>
    <row r="212" spans="1:34" x14ac:dyDescent="0.25">
      <c r="A212" s="1"/>
      <c r="B212" s="17" t="s">
        <v>299</v>
      </c>
      <c r="C212" s="42" t="s">
        <v>518</v>
      </c>
      <c r="D212" t="s">
        <v>505</v>
      </c>
      <c r="E212" s="45" t="s">
        <v>299</v>
      </c>
      <c r="F212" s="45" t="s">
        <v>506</v>
      </c>
      <c r="H212" s="23">
        <f>VLOOKUP($B212,Data!$A$8:$GA$500,134,FALSE)</f>
        <v>5.4351198871650214E-2</v>
      </c>
      <c r="I212" s="23">
        <f>VLOOKUP($B212,Data!$A$8:$GA$500,135,FALSE)</f>
        <v>5.5748959778085992E-2</v>
      </c>
      <c r="J212" s="23">
        <f>VLOOKUP($B212,Data!$A$8:$GA$500,136,FALSE)</f>
        <v>5.582880434782609E-2</v>
      </c>
      <c r="K212" s="23">
        <f>VLOOKUP($B212,Data!$A$8:$GA$500,137,FALSE)</f>
        <v>5.3771746694502437E-2</v>
      </c>
      <c r="L212" s="23">
        <f>VLOOKUP($B212,Data!$A$8:$GA$500,138,FALSE)</f>
        <v>5.5600549073438574E-2</v>
      </c>
      <c r="M212" s="23">
        <f>VLOOKUP($B212,Data!$A$8:$GA$500,139,FALSE)</f>
        <v>5.0904109589041097E-2</v>
      </c>
      <c r="N212" s="23">
        <f>VLOOKUP($B212,Data!$A$8:$GA$500,140,FALSE)</f>
        <v>5.2664335664335662E-2</v>
      </c>
      <c r="O212" s="23">
        <f>VLOOKUP($B212,Data!$A$8:$GA$500,141,FALSE)</f>
        <v>5.1194244604316548E-2</v>
      </c>
      <c r="P212" s="23">
        <f>VLOOKUP($B212,Data!$A$8:$GA$500,142,FALSE)</f>
        <v>5.4122807017543857E-2</v>
      </c>
      <c r="Q212" s="23">
        <f>VLOOKUP($B212,Data!$A$8:$GA$500,143,FALSE)</f>
        <v>5.3411513859275055E-2</v>
      </c>
      <c r="R212" s="23">
        <f>VLOOKUP($B212,Data!$A$8:$GA$500,144,FALSE)</f>
        <v>5.6741102581995814E-2</v>
      </c>
      <c r="S212" s="23">
        <f>VLOOKUP($B212,Data!$A$8:$GA$500,145,FALSE)</f>
        <v>6.2435197817189633E-2</v>
      </c>
      <c r="T212" s="23">
        <f>VLOOKUP($B212,Data!$A$8:$GA$500,146,FALSE)</f>
        <v>7.8478854024556621E-2</v>
      </c>
      <c r="U212" s="23">
        <f>VLOOKUP($B212,Data!$A$8:$GA$500,147,FALSE)</f>
        <v>8.0796398891966756E-2</v>
      </c>
      <c r="V212" s="23">
        <f>VLOOKUP($B212,Data!$A$8:$GA$500,148,FALSE)</f>
        <v>8.8073916133617633E-2</v>
      </c>
      <c r="W212" s="23">
        <f>VLOOKUP($B212,Data!$A$8:$GA$500,149,FALSE)</f>
        <v>8.9821173104434909E-2</v>
      </c>
      <c r="X212" s="23">
        <f>VLOOKUP($B212,Data!$A$8:$GA$500,150,FALSE)</f>
        <v>9.0121428571428575E-2</v>
      </c>
      <c r="Y212" s="23">
        <f>VLOOKUP($B212,Data!$A$8:$GA$500,151,FALSE)</f>
        <v>8.1768953068592054E-2</v>
      </c>
      <c r="Z212" s="23">
        <f>VLOOKUP($B212,Data!$A$8:$GA$500,152,FALSE)</f>
        <v>8.2661870503597121E-2</v>
      </c>
      <c r="AA212" s="23">
        <f>VLOOKUP($B212,Data!$A$8:$GA$500,153,FALSE)</f>
        <v>8.2821606254442071E-2</v>
      </c>
      <c r="AB212" s="23">
        <f>VLOOKUP($B212,Data!$A$8:$GA$500,154,FALSE)</f>
        <v>9.197818181818182E-2</v>
      </c>
      <c r="AC212" s="23">
        <f>VLOOKUP($B212,Data!$A$8:$GA$500,155,FALSE)</f>
        <v>9.1021126760563384E-2</v>
      </c>
      <c r="AD212" s="23">
        <f>VLOOKUP($B212,Data!$A$8:$GA$500,156,FALSE)</f>
        <v>9.419710544452102E-2</v>
      </c>
      <c r="AE212" s="52">
        <f>VLOOKUP($B212,Data!$A$8:$GA$500,157,FALSE)</f>
        <v>8.9755775577557761E-2</v>
      </c>
      <c r="AF212" s="52">
        <f>VLOOKUP($B212,Data!$A$8:$GA$500,158,FALSE)</f>
        <v>9.5243348475016226E-2</v>
      </c>
      <c r="AG212" s="52">
        <f>VLOOKUP($B212,Data!$A$8:$GA$500,159,FALSE)</f>
        <v>9.1361867704280161E-2</v>
      </c>
      <c r="AH212" s="52">
        <f>VLOOKUP($B212,Data!$A$8:$GA$500,160,FALSE)</f>
        <v>8.7477763659466329E-2</v>
      </c>
    </row>
    <row r="213" spans="1:34" x14ac:dyDescent="0.25">
      <c r="A213" s="1"/>
      <c r="B213" s="17" t="s">
        <v>300</v>
      </c>
      <c r="C213" s="42" t="s">
        <v>517</v>
      </c>
      <c r="D213" t="s">
        <v>505</v>
      </c>
      <c r="E213" s="45" t="s">
        <v>300</v>
      </c>
      <c r="F213" s="45"/>
      <c r="H213" s="23">
        <f>VLOOKUP($B213,Data!$A$8:$GA$500,134,FALSE)</f>
        <v>2.4635444385311334E-2</v>
      </c>
      <c r="I213" s="23">
        <f>VLOOKUP($B213,Data!$A$8:$GA$500,135,FALSE)</f>
        <v>2.3936965811965812E-2</v>
      </c>
      <c r="J213" s="23">
        <f>VLOOKUP($B213,Data!$A$8:$GA$500,136,FALSE)</f>
        <v>2.4138940644130955E-2</v>
      </c>
      <c r="K213" s="23">
        <f>VLOOKUP($B213,Data!$A$8:$GA$500,137,FALSE)</f>
        <v>2.2920634920634921E-2</v>
      </c>
      <c r="L213" s="23">
        <f>VLOOKUP($B213,Data!$A$8:$GA$500,138,FALSE)</f>
        <v>2.5778961384820241E-2</v>
      </c>
      <c r="M213" s="23">
        <f>VLOOKUP($B213,Data!$A$8:$GA$500,139,FALSE)</f>
        <v>2.1751786186821911E-2</v>
      </c>
      <c r="N213" s="23">
        <f>VLOOKUP($B213,Data!$A$8:$GA$500,140,FALSE)</f>
        <v>2.0089544377139848E-2</v>
      </c>
      <c r="O213" s="23">
        <f>VLOOKUP($B213,Data!$A$8:$GA$500,141,FALSE)</f>
        <v>1.8741532047941635E-2</v>
      </c>
      <c r="P213" s="23">
        <f>VLOOKUP($B213,Data!$A$8:$GA$500,142,FALSE)</f>
        <v>2.092471997916124E-2</v>
      </c>
      <c r="Q213" s="23">
        <f>VLOOKUP($B213,Data!$A$8:$GA$500,143,FALSE)</f>
        <v>2.0861256544502618E-2</v>
      </c>
      <c r="R213" s="23">
        <f>VLOOKUP($B213,Data!$A$8:$GA$500,144,FALSE)</f>
        <v>2.4888714323121237E-2</v>
      </c>
      <c r="S213" s="23">
        <f>VLOOKUP($B213,Data!$A$8:$GA$500,145,FALSE)</f>
        <v>3.1502335236118319E-2</v>
      </c>
      <c r="T213" s="23">
        <f>VLOOKUP($B213,Data!$A$8:$GA$500,146,FALSE)</f>
        <v>4.2984958506224066E-2</v>
      </c>
      <c r="U213" s="23">
        <f>VLOOKUP($B213,Data!$A$8:$GA$500,147,FALSE)</f>
        <v>4.1749487704918035E-2</v>
      </c>
      <c r="V213" s="23">
        <f>VLOOKUP($B213,Data!$A$8:$GA$500,148,FALSE)</f>
        <v>4.3105413105413104E-2</v>
      </c>
      <c r="W213" s="23">
        <f>VLOOKUP($B213,Data!$A$8:$GA$500,149,FALSE)</f>
        <v>4.3062076160667713E-2</v>
      </c>
      <c r="X213" s="23">
        <f>VLOOKUP($B213,Data!$A$8:$GA$500,150,FALSE)</f>
        <v>4.3783993783993787E-2</v>
      </c>
      <c r="Y213" s="23">
        <f>VLOOKUP($B213,Data!$A$8:$GA$500,151,FALSE)</f>
        <v>3.7573719606828766E-2</v>
      </c>
      <c r="Z213" s="23">
        <f>VLOOKUP($B213,Data!$A$8:$GA$500,152,FALSE)</f>
        <v>3.6640986132511558E-2</v>
      </c>
      <c r="AA213" s="23">
        <f>VLOOKUP($B213,Data!$A$8:$GA$500,153,FALSE)</f>
        <v>3.7543360082837172E-2</v>
      </c>
      <c r="AB213" s="23">
        <f>VLOOKUP($B213,Data!$A$8:$GA$500,154,FALSE)</f>
        <v>4.1596417281348788E-2</v>
      </c>
      <c r="AC213" s="23">
        <f>VLOOKUP($B213,Data!$A$8:$GA$500,155,FALSE)</f>
        <v>4.146926932207861E-2</v>
      </c>
      <c r="AD213" s="23">
        <f>VLOOKUP($B213,Data!$A$8:$GA$500,156,FALSE)</f>
        <v>4.3715717299578058E-2</v>
      </c>
      <c r="AE213" s="52">
        <f>VLOOKUP($B213,Data!$A$8:$GA$500,157,FALSE)</f>
        <v>4.465924158048263E-2</v>
      </c>
      <c r="AF213" s="52">
        <f>VLOOKUP($B213,Data!$A$8:$GA$500,158,FALSE)</f>
        <v>4.7509157509157511E-2</v>
      </c>
      <c r="AG213" s="52">
        <f>VLOOKUP($B213,Data!$A$8:$GA$500,159,FALSE)</f>
        <v>4.3746729461015176E-2</v>
      </c>
      <c r="AH213" s="52">
        <f>VLOOKUP($B213,Data!$A$8:$GA$500,160,FALSE)</f>
        <v>4.2677185721676149E-2</v>
      </c>
    </row>
    <row r="214" spans="1:34" x14ac:dyDescent="0.25">
      <c r="A214" s="1"/>
      <c r="B214" s="17" t="s">
        <v>301</v>
      </c>
      <c r="C214" s="42" t="s">
        <v>517</v>
      </c>
      <c r="D214" t="s">
        <v>0</v>
      </c>
      <c r="E214" s="45" t="s">
        <v>301</v>
      </c>
      <c r="F214" s="45" t="s">
        <v>28</v>
      </c>
      <c r="H214" s="23">
        <f>VLOOKUP($B214,Data!$A$8:$GA$500,134,FALSE)</f>
        <v>3.2056384742951909E-2</v>
      </c>
      <c r="I214" s="23">
        <f>VLOOKUP($B214,Data!$A$8:$GA$500,135,FALSE)</f>
        <v>3.133223684210526E-2</v>
      </c>
      <c r="J214" s="23">
        <f>VLOOKUP($B214,Data!$A$8:$GA$500,136,FALSE)</f>
        <v>3.3208469055374591E-2</v>
      </c>
      <c r="K214" s="23">
        <f>VLOOKUP($B214,Data!$A$8:$GA$500,137,FALSE)</f>
        <v>3.2244224422442243E-2</v>
      </c>
      <c r="L214" s="23">
        <f>VLOOKUP($B214,Data!$A$8:$GA$500,138,FALSE)</f>
        <v>3.5257234726688104E-2</v>
      </c>
      <c r="M214" s="23">
        <f>VLOOKUP($B214,Data!$A$8:$GA$500,139,FALSE)</f>
        <v>3.1210191082802548E-2</v>
      </c>
      <c r="N214" s="23">
        <f>VLOOKUP($B214,Data!$A$8:$GA$500,140,FALSE)</f>
        <v>3.1180223285486443E-2</v>
      </c>
      <c r="O214" s="23">
        <f>VLOOKUP($B214,Data!$A$8:$GA$500,141,FALSE)</f>
        <v>2.9043760129659642E-2</v>
      </c>
      <c r="P214" s="23">
        <f>VLOOKUP($B214,Data!$A$8:$GA$500,142,FALSE)</f>
        <v>3.1140065146579805E-2</v>
      </c>
      <c r="Q214" s="23">
        <f>VLOOKUP($B214,Data!$A$8:$GA$500,143,FALSE)</f>
        <v>3.0546623794212219E-2</v>
      </c>
      <c r="R214" s="23">
        <f>VLOOKUP($B214,Data!$A$8:$GA$500,144,FALSE)</f>
        <v>3.692182410423453E-2</v>
      </c>
      <c r="S214" s="23">
        <f>VLOOKUP($B214,Data!$A$8:$GA$500,145,FALSE)</f>
        <v>4.3412322274881517E-2</v>
      </c>
      <c r="T214" s="23">
        <f>VLOOKUP($B214,Data!$A$8:$GA$500,146,FALSE)</f>
        <v>6.0615883306320908E-2</v>
      </c>
      <c r="U214" s="23">
        <f>VLOOKUP($B214,Data!$A$8:$GA$500,147,FALSE)</f>
        <v>6.3338762214983718E-2</v>
      </c>
      <c r="V214" s="23">
        <f>VLOOKUP($B214,Data!$A$8:$GA$500,148,FALSE)</f>
        <v>6.4385113268608421E-2</v>
      </c>
      <c r="W214" s="23">
        <f>VLOOKUP($B214,Data!$A$8:$GA$500,149,FALSE)</f>
        <v>5.8525641025641027E-2</v>
      </c>
      <c r="X214" s="23">
        <f>VLOOKUP($B214,Data!$A$8:$GA$500,150,FALSE)</f>
        <v>6.0734094616639478E-2</v>
      </c>
      <c r="Y214" s="23">
        <f>VLOOKUP($B214,Data!$A$8:$GA$500,151,FALSE)</f>
        <v>5.4591503267973858E-2</v>
      </c>
      <c r="Z214" s="23">
        <f>VLOOKUP($B214,Data!$A$8:$GA$500,152,FALSE)</f>
        <v>5.259136212624585E-2</v>
      </c>
      <c r="AA214" s="23">
        <f>VLOOKUP($B214,Data!$A$8:$GA$500,153,FALSE)</f>
        <v>5.1492281303602061E-2</v>
      </c>
      <c r="AB214" s="23">
        <f>VLOOKUP($B214,Data!$A$8:$GA$500,154,FALSE)</f>
        <v>5.2470784641068448E-2</v>
      </c>
      <c r="AC214" s="23">
        <f>VLOOKUP($B214,Data!$A$8:$GA$500,155,FALSE)</f>
        <v>5.1262458471760794E-2</v>
      </c>
      <c r="AD214" s="23">
        <f>VLOOKUP($B214,Data!$A$8:$GA$500,156,FALSE)</f>
        <v>5.4351535836177474E-2</v>
      </c>
      <c r="AE214" s="52">
        <f>VLOOKUP($B214,Data!$A$8:$GA$500,157,FALSE)</f>
        <v>4.9274873524451937E-2</v>
      </c>
      <c r="AF214" s="52">
        <f>VLOOKUP($B214,Data!$A$8:$GA$500,158,FALSE)</f>
        <v>5.1544715447154471E-2</v>
      </c>
      <c r="AG214" s="52">
        <f>VLOOKUP($B214,Data!$A$8:$GA$500,159,FALSE)</f>
        <v>4.65625E-2</v>
      </c>
      <c r="AH214" s="52">
        <f>VLOOKUP($B214,Data!$A$8:$GA$500,160,FALSE)</f>
        <v>4.5404120443740092E-2</v>
      </c>
    </row>
    <row r="215" spans="1:34" x14ac:dyDescent="0.25">
      <c r="A215" s="1"/>
      <c r="B215" s="17" t="s">
        <v>302</v>
      </c>
      <c r="C215" s="42" t="s">
        <v>517</v>
      </c>
      <c r="D215" t="s">
        <v>0</v>
      </c>
      <c r="E215" s="45" t="s">
        <v>302</v>
      </c>
      <c r="F215" s="45" t="s">
        <v>37</v>
      </c>
      <c r="H215" s="23">
        <f>VLOOKUP($B215,Data!$A$8:$GA$500,134,FALSE)</f>
        <v>2.2562277580071174E-2</v>
      </c>
      <c r="I215" s="23">
        <f>VLOOKUP($B215,Data!$A$8:$GA$500,135,FALSE)</f>
        <v>2.0391459074733095E-2</v>
      </c>
      <c r="J215" s="23">
        <f>VLOOKUP($B215,Data!$A$8:$GA$500,136,FALSE)</f>
        <v>2.1443298969072166E-2</v>
      </c>
      <c r="K215" s="23">
        <f>VLOOKUP($B215,Data!$A$8:$GA$500,137,FALSE)</f>
        <v>1.8655737704918032E-2</v>
      </c>
      <c r="L215" s="23">
        <f>VLOOKUP($B215,Data!$A$8:$GA$500,138,FALSE)</f>
        <v>1.9225589225589226E-2</v>
      </c>
      <c r="M215" s="23">
        <f>VLOOKUP($B215,Data!$A$8:$GA$500,139,FALSE)</f>
        <v>1.8881578947368419E-2</v>
      </c>
      <c r="N215" s="23">
        <f>VLOOKUP($B215,Data!$A$8:$GA$500,140,FALSE)</f>
        <v>1.8566552901023891E-2</v>
      </c>
      <c r="O215" s="23">
        <f>VLOOKUP($B215,Data!$A$8:$GA$500,141,FALSE)</f>
        <v>1.5436241610738255E-2</v>
      </c>
      <c r="P215" s="23">
        <f>VLOOKUP($B215,Data!$A$8:$GA$500,142,FALSE)</f>
        <v>1.7414965986394557E-2</v>
      </c>
      <c r="Q215" s="23">
        <f>VLOOKUP($B215,Data!$A$8:$GA$500,143,FALSE)</f>
        <v>1.8689655172413795E-2</v>
      </c>
      <c r="R215" s="23">
        <f>VLOOKUP($B215,Data!$A$8:$GA$500,144,FALSE)</f>
        <v>2.0687285223367699E-2</v>
      </c>
      <c r="S215" s="23">
        <f>VLOOKUP($B215,Data!$A$8:$GA$500,145,FALSE)</f>
        <v>2.3836065573770493E-2</v>
      </c>
      <c r="T215" s="23">
        <f>VLOOKUP($B215,Data!$A$8:$GA$500,146,FALSE)</f>
        <v>3.2824675324675326E-2</v>
      </c>
      <c r="U215" s="23">
        <f>VLOOKUP($B215,Data!$A$8:$GA$500,147,FALSE)</f>
        <v>3.7945205479452057E-2</v>
      </c>
      <c r="V215" s="23">
        <f>VLOOKUP($B215,Data!$A$8:$GA$500,148,FALSE)</f>
        <v>4.0459363957597173E-2</v>
      </c>
      <c r="W215" s="23">
        <f>VLOOKUP($B215,Data!$A$8:$GA$500,149,FALSE)</f>
        <v>3.5678571428571428E-2</v>
      </c>
      <c r="X215" s="23">
        <f>VLOOKUP($B215,Data!$A$8:$GA$500,150,FALSE)</f>
        <v>3.9498207885304656E-2</v>
      </c>
      <c r="Y215" s="23">
        <f>VLOOKUP($B215,Data!$A$8:$GA$500,151,FALSE)</f>
        <v>3.1860465116279067E-2</v>
      </c>
      <c r="Z215" s="23">
        <f>VLOOKUP($B215,Data!$A$8:$GA$500,152,FALSE)</f>
        <v>3.0302013422818793E-2</v>
      </c>
      <c r="AA215" s="23">
        <f>VLOOKUP($B215,Data!$A$8:$GA$500,153,FALSE)</f>
        <v>2.7804054054054055E-2</v>
      </c>
      <c r="AB215" s="23">
        <f>VLOOKUP($B215,Data!$A$8:$GA$500,154,FALSE)</f>
        <v>3.0309278350515462E-2</v>
      </c>
      <c r="AC215" s="23">
        <f>VLOOKUP($B215,Data!$A$8:$GA$500,155,FALSE)</f>
        <v>3.138888888888889E-2</v>
      </c>
      <c r="AD215" s="23">
        <f>VLOOKUP($B215,Data!$A$8:$GA$500,156,FALSE)</f>
        <v>3.0862619808306711E-2</v>
      </c>
      <c r="AE215" s="52">
        <f>VLOOKUP($B215,Data!$A$8:$GA$500,157,FALSE)</f>
        <v>3.1875000000000001E-2</v>
      </c>
      <c r="AF215" s="52">
        <f>VLOOKUP($B215,Data!$A$8:$GA$500,158,FALSE)</f>
        <v>3.2884615384615387E-2</v>
      </c>
      <c r="AG215" s="52">
        <f>VLOOKUP($B215,Data!$A$8:$GA$500,159,FALSE)</f>
        <v>3.1677852348993292E-2</v>
      </c>
      <c r="AH215" s="52">
        <f>VLOOKUP($B215,Data!$A$8:$GA$500,160,FALSE)</f>
        <v>3.3379790940766547E-2</v>
      </c>
    </row>
    <row r="216" spans="1:34" x14ac:dyDescent="0.25">
      <c r="A216" s="1"/>
      <c r="B216" s="17" t="s">
        <v>303</v>
      </c>
      <c r="C216" s="42" t="s">
        <v>518</v>
      </c>
      <c r="D216" t="s">
        <v>505</v>
      </c>
      <c r="E216" s="45" t="s">
        <v>303</v>
      </c>
      <c r="F216" s="45" t="s">
        <v>33</v>
      </c>
      <c r="H216" s="23">
        <f>VLOOKUP($B216,Data!$A$8:$GA$500,134,FALSE)</f>
        <v>3.6880382775119618E-2</v>
      </c>
      <c r="I216" s="23">
        <f>VLOOKUP($B216,Data!$A$8:$GA$500,135,FALSE)</f>
        <v>4.1250000000000002E-2</v>
      </c>
      <c r="J216" s="23">
        <f>VLOOKUP($B216,Data!$A$8:$GA$500,136,FALSE)</f>
        <v>4.0019920318725102E-2</v>
      </c>
      <c r="K216" s="23">
        <f>VLOOKUP($B216,Data!$A$8:$GA$500,137,FALSE)</f>
        <v>4.0443548387096774E-2</v>
      </c>
      <c r="L216" s="23">
        <f>VLOOKUP($B216,Data!$A$8:$GA$500,138,FALSE)</f>
        <v>4.3084780388151174E-2</v>
      </c>
      <c r="M216" s="23">
        <f>VLOOKUP($B216,Data!$A$8:$GA$500,139,FALSE)</f>
        <v>4.0374873353596755E-2</v>
      </c>
      <c r="N216" s="23">
        <f>VLOOKUP($B216,Data!$A$8:$GA$500,140,FALSE)</f>
        <v>4.1964107676969092E-2</v>
      </c>
      <c r="O216" s="23">
        <f>VLOOKUP($B216,Data!$A$8:$GA$500,141,FALSE)</f>
        <v>3.5445544554455442E-2</v>
      </c>
      <c r="P216" s="23">
        <f>VLOOKUP($B216,Data!$A$8:$GA$500,142,FALSE)</f>
        <v>3.9641076769690926E-2</v>
      </c>
      <c r="Q216" s="23">
        <f>VLOOKUP($B216,Data!$A$8:$GA$500,143,FALSE)</f>
        <v>4.1611611611611608E-2</v>
      </c>
      <c r="R216" s="23">
        <f>VLOOKUP($B216,Data!$A$8:$GA$500,144,FALSE)</f>
        <v>4.5820745216515607E-2</v>
      </c>
      <c r="S216" s="23">
        <f>VLOOKUP($B216,Data!$A$8:$GA$500,145,FALSE)</f>
        <v>5.1072874493927126E-2</v>
      </c>
      <c r="T216" s="23">
        <f>VLOOKUP($B216,Data!$A$8:$GA$500,146,FALSE)</f>
        <v>6.7697697697697692E-2</v>
      </c>
      <c r="U216" s="23">
        <f>VLOOKUP($B216,Data!$A$8:$GA$500,147,FALSE)</f>
        <v>6.7365269461077848E-2</v>
      </c>
      <c r="V216" s="23">
        <f>VLOOKUP($B216,Data!$A$8:$GA$500,148,FALSE)</f>
        <v>7.2831683168316827E-2</v>
      </c>
      <c r="W216" s="23">
        <f>VLOOKUP($B216,Data!$A$8:$GA$500,149,FALSE)</f>
        <v>6.8928928928928934E-2</v>
      </c>
      <c r="X216" s="23">
        <f>VLOOKUP($B216,Data!$A$8:$GA$500,150,FALSE)</f>
        <v>7.2193927522037224E-2</v>
      </c>
      <c r="Y216" s="23">
        <f>VLOOKUP($B216,Data!$A$8:$GA$500,151,FALSE)</f>
        <v>6.3206997084548106E-2</v>
      </c>
      <c r="Z216" s="23">
        <f>VLOOKUP($B216,Data!$A$8:$GA$500,152,FALSE)</f>
        <v>6.4780058651026387E-2</v>
      </c>
      <c r="AA216" s="23">
        <f>VLOOKUP($B216,Data!$A$8:$GA$500,153,FALSE)</f>
        <v>6.0647969052224374E-2</v>
      </c>
      <c r="AB216" s="23">
        <f>VLOOKUP($B216,Data!$A$8:$GA$500,154,FALSE)</f>
        <v>6.7763671875000001E-2</v>
      </c>
      <c r="AC216" s="23">
        <f>VLOOKUP($B216,Data!$A$8:$GA$500,155,FALSE)</f>
        <v>6.9930555555555551E-2</v>
      </c>
      <c r="AD216" s="23">
        <f>VLOOKUP($B216,Data!$A$8:$GA$500,156,FALSE)</f>
        <v>7.7306532663316579E-2</v>
      </c>
      <c r="AE216" s="52">
        <f>VLOOKUP($B216,Data!$A$8:$GA$500,157,FALSE)</f>
        <v>7.4540918163672656E-2</v>
      </c>
      <c r="AF216" s="52">
        <f>VLOOKUP($B216,Data!$A$8:$GA$500,158,FALSE)</f>
        <v>8.2340425531914896E-2</v>
      </c>
      <c r="AG216" s="52">
        <f>VLOOKUP($B216,Data!$A$8:$GA$500,159,FALSE)</f>
        <v>7.7547547547547543E-2</v>
      </c>
      <c r="AH216" s="52">
        <f>VLOOKUP($B216,Data!$A$8:$GA$500,160,FALSE)</f>
        <v>7.975198412698413E-2</v>
      </c>
    </row>
    <row r="217" spans="1:34" x14ac:dyDescent="0.25">
      <c r="A217" s="1"/>
      <c r="B217" s="17" t="s">
        <v>305</v>
      </c>
      <c r="C217" s="42" t="s">
        <v>516</v>
      </c>
      <c r="D217" t="s">
        <v>0</v>
      </c>
      <c r="E217" s="45" t="s">
        <v>305</v>
      </c>
      <c r="F217" s="45" t="s">
        <v>507</v>
      </c>
      <c r="H217" s="23">
        <f>VLOOKUP($B217,Data!$A$8:$GA$500,134,FALSE)</f>
        <v>2.394736842105263E-2</v>
      </c>
      <c r="I217" s="23">
        <f>VLOOKUP($B217,Data!$A$8:$GA$500,135,FALSE)</f>
        <v>2.2328042328042329E-2</v>
      </c>
      <c r="J217" s="23">
        <f>VLOOKUP($B217,Data!$A$8:$GA$500,136,FALSE)</f>
        <v>2.4084321475625822E-2</v>
      </c>
      <c r="K217" s="23">
        <f>VLOOKUP($B217,Data!$A$8:$GA$500,137,FALSE)</f>
        <v>2.2574525745257451E-2</v>
      </c>
      <c r="L217" s="23">
        <f>VLOOKUP($B217,Data!$A$8:$GA$500,138,FALSE)</f>
        <v>2.4055555555555556E-2</v>
      </c>
      <c r="M217" s="23">
        <f>VLOOKUP($B217,Data!$A$8:$GA$500,139,FALSE)</f>
        <v>2.1054054054054056E-2</v>
      </c>
      <c r="N217" s="23">
        <f>VLOOKUP($B217,Data!$A$8:$GA$500,140,FALSE)</f>
        <v>1.9741496598639455E-2</v>
      </c>
      <c r="O217" s="23">
        <f>VLOOKUP($B217,Data!$A$8:$GA$500,141,FALSE)</f>
        <v>1.8514986376021798E-2</v>
      </c>
      <c r="P217" s="23">
        <f>VLOOKUP($B217,Data!$A$8:$GA$500,142,FALSE)</f>
        <v>1.9377431906614787E-2</v>
      </c>
      <c r="Q217" s="23">
        <f>VLOOKUP($B217,Data!$A$8:$GA$500,143,FALSE)</f>
        <v>1.9790575916230367E-2</v>
      </c>
      <c r="R217" s="23">
        <f>VLOOKUP($B217,Data!$A$8:$GA$500,144,FALSE)</f>
        <v>2.0558375634517765E-2</v>
      </c>
      <c r="S217" s="23">
        <f>VLOOKUP($B217,Data!$A$8:$GA$500,145,FALSE)</f>
        <v>2.5176767676767676E-2</v>
      </c>
      <c r="T217" s="23">
        <f>VLOOKUP($B217,Data!$A$8:$GA$500,146,FALSE)</f>
        <v>3.4545454545454546E-2</v>
      </c>
      <c r="U217" s="23">
        <f>VLOOKUP($B217,Data!$A$8:$GA$500,147,FALSE)</f>
        <v>3.5632754342431759E-2</v>
      </c>
      <c r="V217" s="23">
        <f>VLOOKUP($B217,Data!$A$8:$GA$500,148,FALSE)</f>
        <v>3.5860349127182042E-2</v>
      </c>
      <c r="W217" s="23">
        <f>VLOOKUP($B217,Data!$A$8:$GA$500,149,FALSE)</f>
        <v>3.4339622641509436E-2</v>
      </c>
      <c r="X217" s="23">
        <f>VLOOKUP($B217,Data!$A$8:$GA$500,150,FALSE)</f>
        <v>3.7122207621550593E-2</v>
      </c>
      <c r="Y217" s="23">
        <f>VLOOKUP($B217,Data!$A$8:$GA$500,151,FALSE)</f>
        <v>3.3040103492884866E-2</v>
      </c>
      <c r="Z217" s="23">
        <f>VLOOKUP($B217,Data!$A$8:$GA$500,152,FALSE)</f>
        <v>3.3837209302325581E-2</v>
      </c>
      <c r="AA217" s="23">
        <f>VLOOKUP($B217,Data!$A$8:$GA$500,153,FALSE)</f>
        <v>3.236907730673317E-2</v>
      </c>
      <c r="AB217" s="23">
        <f>VLOOKUP($B217,Data!$A$8:$GA$500,154,FALSE)</f>
        <v>3.2765957446808512E-2</v>
      </c>
      <c r="AC217" s="23">
        <f>VLOOKUP($B217,Data!$A$8:$GA$500,155,FALSE)</f>
        <v>3.1916859122401844E-2</v>
      </c>
      <c r="AD217" s="23">
        <f>VLOOKUP($B217,Data!$A$8:$GA$500,156,FALSE)</f>
        <v>3.2013729977116705E-2</v>
      </c>
      <c r="AE217" s="52">
        <f>VLOOKUP($B217,Data!$A$8:$GA$500,157,FALSE)</f>
        <v>3.0789177001127394E-2</v>
      </c>
      <c r="AF217" s="52">
        <f>VLOOKUP($B217,Data!$A$8:$GA$500,158,FALSE)</f>
        <v>3.305164319248826E-2</v>
      </c>
      <c r="AG217" s="52">
        <f>VLOOKUP($B217,Data!$A$8:$GA$500,159,FALSE)</f>
        <v>2.9776995305164318E-2</v>
      </c>
      <c r="AH217" s="52">
        <f>VLOOKUP($B217,Data!$A$8:$GA$500,160,FALSE)</f>
        <v>2.7613365155131266E-2</v>
      </c>
    </row>
    <row r="218" spans="1:34" x14ac:dyDescent="0.25">
      <c r="A218" s="1"/>
      <c r="B218" s="17" t="s">
        <v>18</v>
      </c>
      <c r="C218" s="42" t="s">
        <v>516</v>
      </c>
      <c r="D218" t="s">
        <v>505</v>
      </c>
      <c r="E218" s="45" t="s">
        <v>18</v>
      </c>
      <c r="F218" s="45"/>
      <c r="H218" s="23">
        <f>VLOOKUP($B218,Data!$A$8:$GA$500,134,FALSE)</f>
        <v>1.4294587400177462E-2</v>
      </c>
      <c r="I218" s="23">
        <f>VLOOKUP($B218,Data!$A$8:$GA$500,135,FALSE)</f>
        <v>1.2963512310886978E-2</v>
      </c>
      <c r="J218" s="23">
        <f>VLOOKUP($B218,Data!$A$8:$GA$500,136,FALSE)</f>
        <v>1.3098549866824504E-2</v>
      </c>
      <c r="K218" s="23">
        <f>VLOOKUP($B218,Data!$A$8:$GA$500,137,FALSE)</f>
        <v>1.240381747688637E-2</v>
      </c>
      <c r="L218" s="23">
        <f>VLOOKUP($B218,Data!$A$8:$GA$500,138,FALSE)</f>
        <v>1.3240407673860911E-2</v>
      </c>
      <c r="M218" s="23">
        <f>VLOOKUP($B218,Data!$A$8:$GA$500,139,FALSE)</f>
        <v>1.1805389221556887E-2</v>
      </c>
      <c r="N218" s="23">
        <f>VLOOKUP($B218,Data!$A$8:$GA$500,140,FALSE)</f>
        <v>1.1102764423076924E-2</v>
      </c>
      <c r="O218" s="23">
        <f>VLOOKUP($B218,Data!$A$8:$GA$500,141,FALSE)</f>
        <v>1.0353154240869303E-2</v>
      </c>
      <c r="P218" s="23">
        <f>VLOOKUP($B218,Data!$A$8:$GA$500,142,FALSE)</f>
        <v>1.1304086538461539E-2</v>
      </c>
      <c r="Q218" s="23">
        <f>VLOOKUP($B218,Data!$A$8:$GA$500,143,FALSE)</f>
        <v>1.1680168016801681E-2</v>
      </c>
      <c r="R218" s="23">
        <f>VLOOKUP($B218,Data!$A$8:$GA$500,144,FALSE)</f>
        <v>1.3128524784802613E-2</v>
      </c>
      <c r="S218" s="23">
        <f>VLOOKUP($B218,Data!$A$8:$GA$500,145,FALSE)</f>
        <v>1.7115044247787609E-2</v>
      </c>
      <c r="T218" s="23">
        <f>VLOOKUP($B218,Data!$A$8:$GA$500,146,FALSE)</f>
        <v>2.6871704745166959E-2</v>
      </c>
      <c r="U218" s="23">
        <f>VLOOKUP($B218,Data!$A$8:$GA$500,147,FALSE)</f>
        <v>2.7304270462633451E-2</v>
      </c>
      <c r="V218" s="23">
        <f>VLOOKUP($B218,Data!$A$8:$GA$500,148,FALSE)</f>
        <v>2.7623318385650224E-2</v>
      </c>
      <c r="W218" s="23">
        <f>VLOOKUP($B218,Data!$A$8:$GA$500,149,FALSE)</f>
        <v>2.5323216995447647E-2</v>
      </c>
      <c r="X218" s="23">
        <f>VLOOKUP($B218,Data!$A$8:$GA$500,150,FALSE)</f>
        <v>2.6477483035163479E-2</v>
      </c>
      <c r="Y218" s="23">
        <f>VLOOKUP($B218,Data!$A$8:$GA$500,151,FALSE)</f>
        <v>2.2590546347452424E-2</v>
      </c>
      <c r="Z218" s="23">
        <f>VLOOKUP($B218,Data!$A$8:$GA$500,152,FALSE)</f>
        <v>2.2942437232088182E-2</v>
      </c>
      <c r="AA218" s="23">
        <f>VLOOKUP($B218,Data!$A$8:$GA$500,153,FALSE)</f>
        <v>2.1975535168195719E-2</v>
      </c>
      <c r="AB218" s="23">
        <f>VLOOKUP($B218,Data!$A$8:$GA$500,154,FALSE)</f>
        <v>2.35716431360769E-2</v>
      </c>
      <c r="AC218" s="23">
        <f>VLOOKUP($B218,Data!$A$8:$GA$500,155,FALSE)</f>
        <v>2.2494814814814815E-2</v>
      </c>
      <c r="AD218" s="23">
        <f>VLOOKUP($B218,Data!$A$8:$GA$500,156,FALSE)</f>
        <v>2.3246027074749855E-2</v>
      </c>
      <c r="AE218" s="52">
        <f>VLOOKUP($B218,Data!$A$8:$GA$500,157,FALSE)</f>
        <v>2.2352422907488987E-2</v>
      </c>
      <c r="AF218" s="52">
        <f>VLOOKUP($B218,Data!$A$8:$GA$500,158,FALSE)</f>
        <v>2.3812351543942994E-2</v>
      </c>
      <c r="AG218" s="52">
        <f>VLOOKUP($B218,Data!$A$8:$GA$500,159,FALSE)</f>
        <v>2.0651790957134469E-2</v>
      </c>
      <c r="AH218" s="52">
        <f>VLOOKUP($B218,Data!$A$8:$GA$500,160,FALSE)</f>
        <v>1.9740718915733646E-2</v>
      </c>
    </row>
    <row r="219" spans="1:34" x14ac:dyDescent="0.25">
      <c r="A219" s="1"/>
      <c r="B219" s="17" t="s">
        <v>307</v>
      </c>
      <c r="C219" s="42" t="s">
        <v>517</v>
      </c>
      <c r="D219" t="s">
        <v>0</v>
      </c>
      <c r="E219" s="45" t="s">
        <v>307</v>
      </c>
      <c r="F219" s="45" t="s">
        <v>14</v>
      </c>
      <c r="H219" s="23">
        <f>VLOOKUP($B219,Data!$A$8:$GA$500,134,FALSE)</f>
        <v>2.7804295942720762E-2</v>
      </c>
      <c r="I219" s="23">
        <f>VLOOKUP($B219,Data!$A$8:$GA$500,135,FALSE)</f>
        <v>2.8038277511961723E-2</v>
      </c>
      <c r="J219" s="23">
        <f>VLOOKUP($B219,Data!$A$8:$GA$500,136,FALSE)</f>
        <v>2.945273631840796E-2</v>
      </c>
      <c r="K219" s="23">
        <f>VLOOKUP($B219,Data!$A$8:$GA$500,137,FALSE)</f>
        <v>2.78125E-2</v>
      </c>
      <c r="L219" s="23">
        <f>VLOOKUP($B219,Data!$A$8:$GA$500,138,FALSE)</f>
        <v>3.1253071253071252E-2</v>
      </c>
      <c r="M219" s="23">
        <f>VLOOKUP($B219,Data!$A$8:$GA$500,139,FALSE)</f>
        <v>2.6146341463414633E-2</v>
      </c>
      <c r="N219" s="23">
        <f>VLOOKUP($B219,Data!$A$8:$GA$500,140,FALSE)</f>
        <v>2.3794749403341288E-2</v>
      </c>
      <c r="O219" s="23">
        <f>VLOOKUP($B219,Data!$A$8:$GA$500,141,FALSE)</f>
        <v>2.2104018912529552E-2</v>
      </c>
      <c r="P219" s="23">
        <f>VLOOKUP($B219,Data!$A$8:$GA$500,142,FALSE)</f>
        <v>2.3192488262910798E-2</v>
      </c>
      <c r="Q219" s="23">
        <f>VLOOKUP($B219,Data!$A$8:$GA$500,143,FALSE)</f>
        <v>2.5148063781321183E-2</v>
      </c>
      <c r="R219" s="23">
        <f>VLOOKUP($B219,Data!$A$8:$GA$500,144,FALSE)</f>
        <v>3.1864406779661014E-2</v>
      </c>
      <c r="S219" s="23">
        <f>VLOOKUP($B219,Data!$A$8:$GA$500,145,FALSE)</f>
        <v>4.0367647058823529E-2</v>
      </c>
      <c r="T219" s="23">
        <f>VLOOKUP($B219,Data!$A$8:$GA$500,146,FALSE)</f>
        <v>4.8683602771362584E-2</v>
      </c>
      <c r="U219" s="23">
        <f>VLOOKUP($B219,Data!$A$8:$GA$500,147,FALSE)</f>
        <v>5.0212765957446809E-2</v>
      </c>
      <c r="V219" s="23">
        <f>VLOOKUP($B219,Data!$A$8:$GA$500,148,FALSE)</f>
        <v>4.9176201372997712E-2</v>
      </c>
      <c r="W219" s="23">
        <f>VLOOKUP($B219,Data!$A$8:$GA$500,149,FALSE)</f>
        <v>5.065533980582524E-2</v>
      </c>
      <c r="X219" s="23">
        <f>VLOOKUP($B219,Data!$A$8:$GA$500,150,FALSE)</f>
        <v>4.8774509803921569E-2</v>
      </c>
      <c r="Y219" s="23">
        <f>VLOOKUP($B219,Data!$A$8:$GA$500,151,FALSE)</f>
        <v>4.3073286052009455E-2</v>
      </c>
      <c r="Z219" s="23">
        <f>VLOOKUP($B219,Data!$A$8:$GA$500,152,FALSE)</f>
        <v>4.1805555555555554E-2</v>
      </c>
      <c r="AA219" s="23">
        <f>VLOOKUP($B219,Data!$A$8:$GA$500,153,FALSE)</f>
        <v>4.1461716937354988E-2</v>
      </c>
      <c r="AB219" s="23">
        <f>VLOOKUP($B219,Data!$A$8:$GA$500,154,FALSE)</f>
        <v>4.464203233256351E-2</v>
      </c>
      <c r="AC219" s="23">
        <f>VLOOKUP($B219,Data!$A$8:$GA$500,155,FALSE)</f>
        <v>4.5443645083932852E-2</v>
      </c>
      <c r="AD219" s="23">
        <f>VLOOKUP($B219,Data!$A$8:$GA$500,156,FALSE)</f>
        <v>5.0190930787589502E-2</v>
      </c>
      <c r="AE219" s="52">
        <f>VLOOKUP($B219,Data!$A$8:$GA$500,157,FALSE)</f>
        <v>4.9883449883449886E-2</v>
      </c>
      <c r="AF219" s="52">
        <f>VLOOKUP($B219,Data!$A$8:$GA$500,158,FALSE)</f>
        <v>5.6065162907268172E-2</v>
      </c>
      <c r="AG219" s="52">
        <f>VLOOKUP($B219,Data!$A$8:$GA$500,159,FALSE)</f>
        <v>5.2790123456790121E-2</v>
      </c>
      <c r="AH219" s="52">
        <f>VLOOKUP($B219,Data!$A$8:$GA$500,160,FALSE)</f>
        <v>5.105263157894737E-2</v>
      </c>
    </row>
    <row r="220" spans="1:34" x14ac:dyDescent="0.25">
      <c r="A220" s="1"/>
      <c r="B220" s="17" t="s">
        <v>309</v>
      </c>
      <c r="C220" s="42" t="s">
        <v>516</v>
      </c>
      <c r="D220" t="s">
        <v>505</v>
      </c>
      <c r="E220" s="45" t="s">
        <v>309</v>
      </c>
      <c r="F220" s="45" t="s">
        <v>32</v>
      </c>
      <c r="H220" s="23">
        <f>VLOOKUP($B220,Data!$A$8:$GA$500,134,FALSE)</f>
        <v>3.5238663484486871E-2</v>
      </c>
      <c r="I220" s="23">
        <f>VLOOKUP($B220,Data!$A$8:$GA$500,135,FALSE)</f>
        <v>3.781176470588235E-2</v>
      </c>
      <c r="J220" s="23">
        <f>VLOOKUP($B220,Data!$A$8:$GA$500,136,FALSE)</f>
        <v>3.3325471698113208E-2</v>
      </c>
      <c r="K220" s="23">
        <f>VLOOKUP($B220,Data!$A$8:$GA$500,137,FALSE)</f>
        <v>3.4322429906542058E-2</v>
      </c>
      <c r="L220" s="23">
        <f>VLOOKUP($B220,Data!$A$8:$GA$500,138,FALSE)</f>
        <v>3.9572748267898382E-2</v>
      </c>
      <c r="M220" s="23">
        <f>VLOOKUP($B220,Data!$A$8:$GA$500,139,FALSE)</f>
        <v>3.6462427745664737E-2</v>
      </c>
      <c r="N220" s="23">
        <f>VLOOKUP($B220,Data!$A$8:$GA$500,140,FALSE)</f>
        <v>3.4959443800695246E-2</v>
      </c>
      <c r="O220" s="23">
        <f>VLOOKUP($B220,Data!$A$8:$GA$500,141,FALSE)</f>
        <v>3.1545667447306788E-2</v>
      </c>
      <c r="P220" s="23">
        <f>VLOOKUP($B220,Data!$A$8:$GA$500,142,FALSE)</f>
        <v>3.5205158264947245E-2</v>
      </c>
      <c r="Q220" s="23">
        <f>VLOOKUP($B220,Data!$A$8:$GA$500,143,FALSE)</f>
        <v>3.4347305389221559E-2</v>
      </c>
      <c r="R220" s="23">
        <f>VLOOKUP($B220,Data!$A$8:$GA$500,144,FALSE)</f>
        <v>3.6176821983273599E-2</v>
      </c>
      <c r="S220" s="23">
        <f>VLOOKUP($B220,Data!$A$8:$GA$500,145,FALSE)</f>
        <v>4.4188235294117646E-2</v>
      </c>
      <c r="T220" s="23">
        <f>VLOOKUP($B220,Data!$A$8:$GA$500,146,FALSE)</f>
        <v>6.5248226950354607E-2</v>
      </c>
      <c r="U220" s="23">
        <f>VLOOKUP($B220,Data!$A$8:$GA$500,147,FALSE)</f>
        <v>6.9194312796208537E-2</v>
      </c>
      <c r="V220" s="23">
        <f>VLOOKUP($B220,Data!$A$8:$GA$500,148,FALSE)</f>
        <v>6.9392857142857145E-2</v>
      </c>
      <c r="W220" s="23">
        <f>VLOOKUP($B220,Data!$A$8:$GA$500,149,FALSE)</f>
        <v>6.6143867924528296E-2</v>
      </c>
      <c r="X220" s="23">
        <f>VLOOKUP($B220,Data!$A$8:$GA$500,150,FALSE)</f>
        <v>6.8231850117096024E-2</v>
      </c>
      <c r="Y220" s="23">
        <f>VLOOKUP($B220,Data!$A$8:$GA$500,151,FALSE)</f>
        <v>6.1899766899766902E-2</v>
      </c>
      <c r="Z220" s="23">
        <f>VLOOKUP($B220,Data!$A$8:$GA$500,152,FALSE)</f>
        <v>5.6720368239355584E-2</v>
      </c>
      <c r="AA220" s="23">
        <f>VLOOKUP($B220,Data!$A$8:$GA$500,153,FALSE)</f>
        <v>5.2956926658905702E-2</v>
      </c>
      <c r="AB220" s="23">
        <f>VLOOKUP($B220,Data!$A$8:$GA$500,154,FALSE)</f>
        <v>6.2835472578763124E-2</v>
      </c>
      <c r="AC220" s="23">
        <f>VLOOKUP($B220,Data!$A$8:$GA$500,155,FALSE)</f>
        <v>6.1945080091533183E-2</v>
      </c>
      <c r="AD220" s="23">
        <f>VLOOKUP($B220,Data!$A$8:$GA$500,156,FALSE)</f>
        <v>6.3458904109589043E-2</v>
      </c>
      <c r="AE220" s="52">
        <f>VLOOKUP($B220,Data!$A$8:$GA$500,157,FALSE)</f>
        <v>5.9567198177676535E-2</v>
      </c>
      <c r="AF220" s="52">
        <f>VLOOKUP($B220,Data!$A$8:$GA$500,158,FALSE)</f>
        <v>7.309551208285385E-2</v>
      </c>
      <c r="AG220" s="52">
        <f>VLOOKUP($B220,Data!$A$8:$GA$500,159,FALSE)</f>
        <v>7.3003492433061701E-2</v>
      </c>
      <c r="AH220" s="52">
        <f>VLOOKUP($B220,Data!$A$8:$GA$500,160,FALSE)</f>
        <v>7.3796728971962613E-2</v>
      </c>
    </row>
    <row r="221" spans="1:34" x14ac:dyDescent="0.25">
      <c r="A221" s="1"/>
      <c r="B221" s="17" t="s">
        <v>310</v>
      </c>
      <c r="C221" s="42" t="s">
        <v>518</v>
      </c>
      <c r="D221" t="s">
        <v>505</v>
      </c>
      <c r="E221" s="45" t="s">
        <v>310</v>
      </c>
      <c r="F221" s="45" t="s">
        <v>34</v>
      </c>
      <c r="H221" s="23">
        <f>VLOOKUP($B221,Data!$A$8:$GA$500,134,FALSE)</f>
        <v>3.2404326123128123E-2</v>
      </c>
      <c r="I221" s="23">
        <f>VLOOKUP($B221,Data!$A$8:$GA$500,135,FALSE)</f>
        <v>3.2726523887973639E-2</v>
      </c>
      <c r="J221" s="23">
        <f>VLOOKUP($B221,Data!$A$8:$GA$500,136,FALSE)</f>
        <v>3.1321370309951059E-2</v>
      </c>
      <c r="K221" s="23">
        <f>VLOOKUP($B221,Data!$A$8:$GA$500,137,FALSE)</f>
        <v>2.6735504368546464E-2</v>
      </c>
      <c r="L221" s="23">
        <f>VLOOKUP($B221,Data!$A$8:$GA$500,138,FALSE)</f>
        <v>3.0901185770750988E-2</v>
      </c>
      <c r="M221" s="23">
        <f>VLOOKUP($B221,Data!$A$8:$GA$500,139,FALSE)</f>
        <v>3.0218579234972679E-2</v>
      </c>
      <c r="N221" s="23">
        <f>VLOOKUP($B221,Data!$A$8:$GA$500,140,FALSE)</f>
        <v>2.5737704918032785E-2</v>
      </c>
      <c r="O221" s="23">
        <f>VLOOKUP($B221,Data!$A$8:$GA$500,141,FALSE)</f>
        <v>2.2862624712202611E-2</v>
      </c>
      <c r="P221" s="23">
        <f>VLOOKUP($B221,Data!$A$8:$GA$500,142,FALSE)</f>
        <v>2.6943366951124904E-2</v>
      </c>
      <c r="Q221" s="23">
        <f>VLOOKUP($B221,Data!$A$8:$GA$500,143,FALSE)</f>
        <v>2.6237393328161364E-2</v>
      </c>
      <c r="R221" s="23">
        <f>VLOOKUP($B221,Data!$A$8:$GA$500,144,FALSE)</f>
        <v>3.0510835913312693E-2</v>
      </c>
      <c r="S221" s="23">
        <f>VLOOKUP($B221,Data!$A$8:$GA$500,145,FALSE)</f>
        <v>3.6244131455399058E-2</v>
      </c>
      <c r="T221" s="23">
        <f>VLOOKUP($B221,Data!$A$8:$GA$500,146,FALSE)</f>
        <v>4.985970381917381E-2</v>
      </c>
      <c r="U221" s="23">
        <f>VLOOKUP($B221,Data!$A$8:$GA$500,147,FALSE)</f>
        <v>5.0291411042944788E-2</v>
      </c>
      <c r="V221" s="23">
        <f>VLOOKUP($B221,Data!$A$8:$GA$500,148,FALSE)</f>
        <v>5.2041284403669723E-2</v>
      </c>
      <c r="W221" s="23">
        <f>VLOOKUP($B221,Data!$A$8:$GA$500,149,FALSE)</f>
        <v>4.5145038167938932E-2</v>
      </c>
      <c r="X221" s="23">
        <f>VLOOKUP($B221,Data!$A$8:$GA$500,150,FALSE)</f>
        <v>4.9877017678708682E-2</v>
      </c>
      <c r="Y221" s="23">
        <f>VLOOKUP($B221,Data!$A$8:$GA$500,151,FALSE)</f>
        <v>4.6464646464646465E-2</v>
      </c>
      <c r="Z221" s="23">
        <f>VLOOKUP($B221,Data!$A$8:$GA$500,152,FALSE)</f>
        <v>4.7543035993740219E-2</v>
      </c>
      <c r="AA221" s="23">
        <f>VLOOKUP($B221,Data!$A$8:$GA$500,153,FALSE)</f>
        <v>4.675632911392405E-2</v>
      </c>
      <c r="AB221" s="23">
        <f>VLOOKUP($B221,Data!$A$8:$GA$500,154,FALSE)</f>
        <v>5.1097178683385577E-2</v>
      </c>
      <c r="AC221" s="23">
        <f>VLOOKUP($B221,Data!$A$8:$GA$500,155,FALSE)</f>
        <v>5.1542130365659779E-2</v>
      </c>
      <c r="AD221" s="23">
        <f>VLOOKUP($B221,Data!$A$8:$GA$500,156,FALSE)</f>
        <v>5.4832424006235385E-2</v>
      </c>
      <c r="AE221" s="52">
        <f>VLOOKUP($B221,Data!$A$8:$GA$500,157,FALSE)</f>
        <v>4.9466357308584688E-2</v>
      </c>
      <c r="AF221" s="52">
        <f>VLOOKUP($B221,Data!$A$8:$GA$500,158,FALSE)</f>
        <v>5.2999999999999999E-2</v>
      </c>
      <c r="AG221" s="52">
        <f>VLOOKUP($B221,Data!$A$8:$GA$500,159,FALSE)</f>
        <v>4.9244142101284957E-2</v>
      </c>
      <c r="AH221" s="52">
        <f>VLOOKUP($B221,Data!$A$8:$GA$500,160,FALSE)</f>
        <v>4.6952949962658704E-2</v>
      </c>
    </row>
    <row r="222" spans="1:34" x14ac:dyDescent="0.25">
      <c r="A222" s="1"/>
      <c r="B222" s="17" t="s">
        <v>311</v>
      </c>
      <c r="C222" s="42" t="s">
        <v>518</v>
      </c>
      <c r="D222" t="s">
        <v>505</v>
      </c>
      <c r="E222" s="45" t="s">
        <v>311</v>
      </c>
      <c r="F222" s="45" t="s">
        <v>19</v>
      </c>
      <c r="H222" s="23">
        <f>VLOOKUP($B222,Data!$A$8:$GA$500,134,FALSE)</f>
        <v>1.5218068535825545E-2</v>
      </c>
      <c r="I222" s="23">
        <f>VLOOKUP($B222,Data!$A$8:$GA$500,135,FALSE)</f>
        <v>1.4907407407407407E-2</v>
      </c>
      <c r="J222" s="23">
        <f>VLOOKUP($B222,Data!$A$8:$GA$500,136,FALSE)</f>
        <v>1.437403400309119E-2</v>
      </c>
      <c r="K222" s="23">
        <f>VLOOKUP($B222,Data!$A$8:$GA$500,137,FALSE)</f>
        <v>1.3903903903903904E-2</v>
      </c>
      <c r="L222" s="23">
        <f>VLOOKUP($B222,Data!$A$8:$GA$500,138,FALSE)</f>
        <v>1.4298507462686566E-2</v>
      </c>
      <c r="M222" s="23">
        <f>VLOOKUP($B222,Data!$A$8:$GA$500,139,FALSE)</f>
        <v>1.1834586466165413E-2</v>
      </c>
      <c r="N222" s="23">
        <f>VLOOKUP($B222,Data!$A$8:$GA$500,140,FALSE)</f>
        <v>1.1770045385779122E-2</v>
      </c>
      <c r="O222" s="23">
        <f>VLOOKUP($B222,Data!$A$8:$GA$500,141,FALSE)</f>
        <v>1.1193353474320242E-2</v>
      </c>
      <c r="P222" s="23">
        <f>VLOOKUP($B222,Data!$A$8:$GA$500,142,FALSE)</f>
        <v>1.3363499245852187E-2</v>
      </c>
      <c r="Q222" s="23">
        <f>VLOOKUP($B222,Data!$A$8:$GA$500,143,FALSE)</f>
        <v>1.3253731343283582E-2</v>
      </c>
      <c r="R222" s="23">
        <f>VLOOKUP($B222,Data!$A$8:$GA$500,144,FALSE)</f>
        <v>1.6061946902654868E-2</v>
      </c>
      <c r="S222" s="23">
        <f>VLOOKUP($B222,Data!$A$8:$GA$500,145,FALSE)</f>
        <v>2.275659824046921E-2</v>
      </c>
      <c r="T222" s="23">
        <f>VLOOKUP($B222,Data!$A$8:$GA$500,146,FALSE)</f>
        <v>3.4405797101449274E-2</v>
      </c>
      <c r="U222" s="23">
        <f>VLOOKUP($B222,Data!$A$8:$GA$500,147,FALSE)</f>
        <v>3.4300144300144303E-2</v>
      </c>
      <c r="V222" s="23">
        <f>VLOOKUP($B222,Data!$A$8:$GA$500,148,FALSE)</f>
        <v>3.3569364161849712E-2</v>
      </c>
      <c r="W222" s="23">
        <f>VLOOKUP($B222,Data!$A$8:$GA$500,149,FALSE)</f>
        <v>3.2564469914040113E-2</v>
      </c>
      <c r="X222" s="23">
        <f>VLOOKUP($B222,Data!$A$8:$GA$500,150,FALSE)</f>
        <v>3.4920634920634921E-2</v>
      </c>
      <c r="Y222" s="23">
        <f>VLOOKUP($B222,Data!$A$8:$GA$500,151,FALSE)</f>
        <v>2.946685878962536E-2</v>
      </c>
      <c r="Z222" s="23">
        <f>VLOOKUP($B222,Data!$A$8:$GA$500,152,FALSE)</f>
        <v>2.8372093023255815E-2</v>
      </c>
      <c r="AA222" s="23">
        <f>VLOOKUP($B222,Data!$A$8:$GA$500,153,FALSE)</f>
        <v>2.749271137026239E-2</v>
      </c>
      <c r="AB222" s="23">
        <f>VLOOKUP($B222,Data!$A$8:$GA$500,154,FALSE)</f>
        <v>3.0394160583941607E-2</v>
      </c>
      <c r="AC222" s="23">
        <f>VLOOKUP($B222,Data!$A$8:$GA$500,155,FALSE)</f>
        <v>2.600574712643678E-2</v>
      </c>
      <c r="AD222" s="23">
        <f>VLOOKUP($B222,Data!$A$8:$GA$500,156,FALSE)</f>
        <v>2.7274052478134112E-2</v>
      </c>
      <c r="AE222" s="52">
        <f>VLOOKUP($B222,Data!$A$8:$GA$500,157,FALSE)</f>
        <v>2.7369186046511628E-2</v>
      </c>
      <c r="AF222" s="52">
        <f>VLOOKUP($B222,Data!$A$8:$GA$500,158,FALSE)</f>
        <v>3.060294117647059E-2</v>
      </c>
      <c r="AG222" s="52">
        <f>VLOOKUP($B222,Data!$A$8:$GA$500,159,FALSE)</f>
        <v>2.5794947994056464E-2</v>
      </c>
      <c r="AH222" s="52">
        <f>VLOOKUP($B222,Data!$A$8:$GA$500,160,FALSE)</f>
        <v>2.3318584070796459E-2</v>
      </c>
    </row>
    <row r="223" spans="1:34" x14ac:dyDescent="0.25">
      <c r="A223" s="1"/>
      <c r="B223" s="17" t="s">
        <v>312</v>
      </c>
      <c r="C223" s="42" t="s">
        <v>518</v>
      </c>
      <c r="D223" t="s">
        <v>505</v>
      </c>
      <c r="E223" s="45" t="s">
        <v>312</v>
      </c>
      <c r="F223" s="45" t="s">
        <v>44</v>
      </c>
      <c r="H223" s="23">
        <f>VLOOKUP($B223,Data!$A$8:$GA$500,134,FALSE)</f>
        <v>2.9567723342939483E-2</v>
      </c>
      <c r="I223" s="23">
        <f>VLOOKUP($B223,Data!$A$8:$GA$500,135,FALSE)</f>
        <v>2.6853612167300381E-2</v>
      </c>
      <c r="J223" s="23">
        <f>VLOOKUP($B223,Data!$A$8:$GA$500,136,FALSE)</f>
        <v>2.7010406811731315E-2</v>
      </c>
      <c r="K223" s="23">
        <f>VLOOKUP($B223,Data!$A$8:$GA$500,137,FALSE)</f>
        <v>2.8325358851674642E-2</v>
      </c>
      <c r="L223" s="23">
        <f>VLOOKUP($B223,Data!$A$8:$GA$500,138,FALSE)</f>
        <v>2.8886774500475738E-2</v>
      </c>
      <c r="M223" s="23">
        <f>VLOOKUP($B223,Data!$A$8:$GA$500,139,FALSE)</f>
        <v>2.6615236258437803E-2</v>
      </c>
      <c r="N223" s="23">
        <f>VLOOKUP($B223,Data!$A$8:$GA$500,140,FALSE)</f>
        <v>2.6478468899521532E-2</v>
      </c>
      <c r="O223" s="23">
        <f>VLOOKUP($B223,Data!$A$8:$GA$500,141,FALSE)</f>
        <v>2.5921568627450979E-2</v>
      </c>
      <c r="P223" s="23">
        <f>VLOOKUP($B223,Data!$A$8:$GA$500,142,FALSE)</f>
        <v>2.7880859375000001E-2</v>
      </c>
      <c r="Q223" s="23">
        <f>VLOOKUP($B223,Data!$A$8:$GA$500,143,FALSE)</f>
        <v>2.522944550669216E-2</v>
      </c>
      <c r="R223" s="23">
        <f>VLOOKUP($B223,Data!$A$8:$GA$500,144,FALSE)</f>
        <v>3.0142993326978073E-2</v>
      </c>
      <c r="S223" s="23">
        <f>VLOOKUP($B223,Data!$A$8:$GA$500,145,FALSE)</f>
        <v>3.6720686367969498E-2</v>
      </c>
      <c r="T223" s="23">
        <f>VLOOKUP($B223,Data!$A$8:$GA$500,146,FALSE)</f>
        <v>4.8019138755980864E-2</v>
      </c>
      <c r="U223" s="23">
        <f>VLOOKUP($B223,Data!$A$8:$GA$500,147,FALSE)</f>
        <v>5.040462427745665E-2</v>
      </c>
      <c r="V223" s="23">
        <f>VLOOKUP($B223,Data!$A$8:$GA$500,148,FALSE)</f>
        <v>5.1510516252390059E-2</v>
      </c>
      <c r="W223" s="23">
        <f>VLOOKUP($B223,Data!$A$8:$GA$500,149,FALSE)</f>
        <v>5.0478011472275333E-2</v>
      </c>
      <c r="X223" s="23">
        <f>VLOOKUP($B223,Data!$A$8:$GA$500,150,FALSE)</f>
        <v>5.2560975609756096E-2</v>
      </c>
      <c r="Y223" s="23">
        <f>VLOOKUP($B223,Data!$A$8:$GA$500,151,FALSE)</f>
        <v>4.8250235183443083E-2</v>
      </c>
      <c r="Z223" s="23">
        <f>VLOOKUP($B223,Data!$A$8:$GA$500,152,FALSE)</f>
        <v>4.5191409897292249E-2</v>
      </c>
      <c r="AA223" s="23">
        <f>VLOOKUP($B223,Data!$A$8:$GA$500,153,FALSE)</f>
        <v>4.2117323556370302E-2</v>
      </c>
      <c r="AB223" s="23">
        <f>VLOOKUP($B223,Data!$A$8:$GA$500,154,FALSE)</f>
        <v>4.6134453781512604E-2</v>
      </c>
      <c r="AC223" s="23">
        <f>VLOOKUP($B223,Data!$A$8:$GA$500,155,FALSE)</f>
        <v>4.213174748398902E-2</v>
      </c>
      <c r="AD223" s="23">
        <f>VLOOKUP($B223,Data!$A$8:$GA$500,156,FALSE)</f>
        <v>4.6165755919854279E-2</v>
      </c>
      <c r="AE223" s="52">
        <f>VLOOKUP($B223,Data!$A$8:$GA$500,157,FALSE)</f>
        <v>4.7022624434389142E-2</v>
      </c>
      <c r="AF223" s="52">
        <f>VLOOKUP($B223,Data!$A$8:$GA$500,158,FALSE)</f>
        <v>4.8578993821712269E-2</v>
      </c>
      <c r="AG223" s="52">
        <f>VLOOKUP($B223,Data!$A$8:$GA$500,159,FALSE)</f>
        <v>4.545132743362832E-2</v>
      </c>
      <c r="AH223" s="52">
        <f>VLOOKUP($B223,Data!$A$8:$GA$500,160,FALSE)</f>
        <v>4.4214729370008872E-2</v>
      </c>
    </row>
    <row r="224" spans="1:34" x14ac:dyDescent="0.25">
      <c r="A224" s="1"/>
      <c r="B224" s="17" t="s">
        <v>314</v>
      </c>
      <c r="C224" s="42" t="s">
        <v>517</v>
      </c>
      <c r="D224" t="s">
        <v>0</v>
      </c>
      <c r="E224" s="45" t="s">
        <v>314</v>
      </c>
      <c r="F224" s="45" t="s">
        <v>14</v>
      </c>
      <c r="H224" s="23">
        <f>VLOOKUP($B224,Data!$A$8:$GA$500,134,FALSE)</f>
        <v>3.7347560975609755E-2</v>
      </c>
      <c r="I224" s="23">
        <f>VLOOKUP($B224,Data!$A$8:$GA$500,135,FALSE)</f>
        <v>3.453055141579732E-2</v>
      </c>
      <c r="J224" s="23">
        <f>VLOOKUP($B224,Data!$A$8:$GA$500,136,FALSE)</f>
        <v>3.2459970887918486E-2</v>
      </c>
      <c r="K224" s="23">
        <f>VLOOKUP($B224,Data!$A$8:$GA$500,137,FALSE)</f>
        <v>3.1792168674698792E-2</v>
      </c>
      <c r="L224" s="23">
        <f>VLOOKUP($B224,Data!$A$8:$GA$500,138,FALSE)</f>
        <v>3.4924012158054712E-2</v>
      </c>
      <c r="M224" s="23">
        <f>VLOOKUP($B224,Data!$A$8:$GA$500,139,FALSE)</f>
        <v>3.2064714946070876E-2</v>
      </c>
      <c r="N224" s="23">
        <f>VLOOKUP($B224,Data!$A$8:$GA$500,140,FALSE)</f>
        <v>3.317262830482115E-2</v>
      </c>
      <c r="O224" s="23">
        <f>VLOOKUP($B224,Data!$A$8:$GA$500,141,FALSE)</f>
        <v>2.9673105497771173E-2</v>
      </c>
      <c r="P224" s="23">
        <f>VLOOKUP($B224,Data!$A$8:$GA$500,142,FALSE)</f>
        <v>3.3046757164404222E-2</v>
      </c>
      <c r="Q224" s="23">
        <f>VLOOKUP($B224,Data!$A$8:$GA$500,143,FALSE)</f>
        <v>3.2110778443113774E-2</v>
      </c>
      <c r="R224" s="23">
        <f>VLOOKUP($B224,Data!$A$8:$GA$500,144,FALSE)</f>
        <v>3.5504587155963302E-2</v>
      </c>
      <c r="S224" s="23">
        <f>VLOOKUP($B224,Data!$A$8:$GA$500,145,FALSE)</f>
        <v>4.1861198738170347E-2</v>
      </c>
      <c r="T224" s="23">
        <f>VLOOKUP($B224,Data!$A$8:$GA$500,146,FALSE)</f>
        <v>5.5675675675675676E-2</v>
      </c>
      <c r="U224" s="23">
        <f>VLOOKUP($B224,Data!$A$8:$GA$500,147,FALSE)</f>
        <v>5.6075949367088609E-2</v>
      </c>
      <c r="V224" s="23">
        <f>VLOOKUP($B224,Data!$A$8:$GA$500,148,FALSE)</f>
        <v>5.7352472089314196E-2</v>
      </c>
      <c r="W224" s="23">
        <f>VLOOKUP($B224,Data!$A$8:$GA$500,149,FALSE)</f>
        <v>5.5770491803278692E-2</v>
      </c>
      <c r="X224" s="23">
        <f>VLOOKUP($B224,Data!$A$8:$GA$500,150,FALSE)</f>
        <v>5.5750798722044727E-2</v>
      </c>
      <c r="Y224" s="23">
        <f>VLOOKUP($B224,Data!$A$8:$GA$500,151,FALSE)</f>
        <v>5.154818325434439E-2</v>
      </c>
      <c r="Z224" s="23">
        <f>VLOOKUP($B224,Data!$A$8:$GA$500,152,FALSE)</f>
        <v>5.0798122065727702E-2</v>
      </c>
      <c r="AA224" s="23">
        <f>VLOOKUP($B224,Data!$A$8:$GA$500,153,FALSE)</f>
        <v>4.4381679389312978E-2</v>
      </c>
      <c r="AB224" s="23">
        <f>VLOOKUP($B224,Data!$A$8:$GA$500,154,FALSE)</f>
        <v>5.1632653061224491E-2</v>
      </c>
      <c r="AC224" s="23">
        <f>VLOOKUP($B224,Data!$A$8:$GA$500,155,FALSE)</f>
        <v>5.3617363344051448E-2</v>
      </c>
      <c r="AD224" s="23">
        <f>VLOOKUP($B224,Data!$A$8:$GA$500,156,FALSE)</f>
        <v>5.8682926829268289E-2</v>
      </c>
      <c r="AE224" s="52">
        <f>VLOOKUP($B224,Data!$A$8:$GA$500,157,FALSE)</f>
        <v>5.2999999999999999E-2</v>
      </c>
      <c r="AF224" s="52">
        <f>VLOOKUP($B224,Data!$A$8:$GA$500,158,FALSE)</f>
        <v>5.6547085201793724E-2</v>
      </c>
      <c r="AG224" s="52">
        <f>VLOOKUP($B224,Data!$A$8:$GA$500,159,FALSE)</f>
        <v>5.046715328467153E-2</v>
      </c>
      <c r="AH224" s="52">
        <f>VLOOKUP($B224,Data!$A$8:$GA$500,160,FALSE)</f>
        <v>4.9124820659971306E-2</v>
      </c>
    </row>
    <row r="225" spans="1:34" x14ac:dyDescent="0.25">
      <c r="A225" s="1"/>
      <c r="B225" s="17" t="s">
        <v>315</v>
      </c>
      <c r="C225" s="42" t="s">
        <v>516</v>
      </c>
      <c r="D225" t="s">
        <v>0</v>
      </c>
      <c r="E225" s="45" t="s">
        <v>315</v>
      </c>
      <c r="F225" s="45" t="s">
        <v>19</v>
      </c>
      <c r="H225" s="23">
        <f>VLOOKUP($B225,Data!$A$8:$GA$500,134,FALSE)</f>
        <v>1.0607476635514019E-2</v>
      </c>
      <c r="I225" s="23">
        <f>VLOOKUP($B225,Data!$A$8:$GA$500,135,FALSE)</f>
        <v>9.262672811059908E-3</v>
      </c>
      <c r="J225" s="23">
        <f>VLOOKUP($B225,Data!$A$8:$GA$500,136,FALSE)</f>
        <v>8.8127853881278546E-3</v>
      </c>
      <c r="K225" s="23">
        <f>VLOOKUP($B225,Data!$A$8:$GA$500,137,FALSE)</f>
        <v>9.571428571428571E-3</v>
      </c>
      <c r="L225" s="23">
        <f>VLOOKUP($B225,Data!$A$8:$GA$500,138,FALSE)</f>
        <v>8.8732394366197176E-3</v>
      </c>
      <c r="M225" s="23">
        <f>VLOOKUP($B225,Data!$A$8:$GA$500,139,FALSE)</f>
        <v>6.9158878504672894E-3</v>
      </c>
      <c r="N225" s="23">
        <f>VLOOKUP($B225,Data!$A$8:$GA$500,140,FALSE)</f>
        <v>6.8778280542986427E-3</v>
      </c>
      <c r="O225" s="23">
        <f>VLOOKUP($B225,Data!$A$8:$GA$500,141,FALSE)</f>
        <v>6.8442622950819669E-3</v>
      </c>
      <c r="P225" s="23">
        <f>VLOOKUP($B225,Data!$A$8:$GA$500,142,FALSE)</f>
        <v>7.8189300411522639E-3</v>
      </c>
      <c r="Q225" s="23">
        <f>VLOOKUP($B225,Data!$A$8:$GA$500,143,FALSE)</f>
        <v>7.1008403361344534E-3</v>
      </c>
      <c r="R225" s="23">
        <f>VLOOKUP($B225,Data!$A$8:$GA$500,144,FALSE)</f>
        <v>9.6624472573839659E-3</v>
      </c>
      <c r="S225" s="23">
        <f>VLOOKUP($B225,Data!$A$8:$GA$500,145,FALSE)</f>
        <v>1.6103896103896103E-2</v>
      </c>
      <c r="T225" s="23">
        <f>VLOOKUP($B225,Data!$A$8:$GA$500,146,FALSE)</f>
        <v>2.3608695652173915E-2</v>
      </c>
      <c r="U225" s="23">
        <f>VLOOKUP($B225,Data!$A$8:$GA$500,147,FALSE)</f>
        <v>2.2251082251082251E-2</v>
      </c>
      <c r="V225" s="23">
        <f>VLOOKUP($B225,Data!$A$8:$GA$500,148,FALSE)</f>
        <v>2.15695067264574E-2</v>
      </c>
      <c r="W225" s="23">
        <f>VLOOKUP($B225,Data!$A$8:$GA$500,149,FALSE)</f>
        <v>2.3738738738738739E-2</v>
      </c>
      <c r="X225" s="23">
        <f>VLOOKUP($B225,Data!$A$8:$GA$500,150,FALSE)</f>
        <v>2.7104072398190047E-2</v>
      </c>
      <c r="Y225" s="23">
        <f>VLOOKUP($B225,Data!$A$8:$GA$500,151,FALSE)</f>
        <v>2.1132075471698115E-2</v>
      </c>
      <c r="Z225" s="23">
        <f>VLOOKUP($B225,Data!$A$8:$GA$500,152,FALSE)</f>
        <v>1.9317073170731707E-2</v>
      </c>
      <c r="AA225" s="23">
        <f>VLOOKUP($B225,Data!$A$8:$GA$500,153,FALSE)</f>
        <v>2.3509615384615386E-2</v>
      </c>
      <c r="AB225" s="23">
        <f>VLOOKUP($B225,Data!$A$8:$GA$500,154,FALSE)</f>
        <v>2.4029126213592232E-2</v>
      </c>
      <c r="AC225" s="23">
        <f>VLOOKUP($B225,Data!$A$8:$GA$500,155,FALSE)</f>
        <v>1.8396226415094339E-2</v>
      </c>
      <c r="AD225" s="23">
        <f>VLOOKUP($B225,Data!$A$8:$GA$500,156,FALSE)</f>
        <v>1.7361111111111112E-2</v>
      </c>
      <c r="AE225" s="52">
        <f>VLOOKUP($B225,Data!$A$8:$GA$500,157,FALSE)</f>
        <v>2.1400966183574878E-2</v>
      </c>
      <c r="AF225" s="52">
        <f>VLOOKUP($B225,Data!$A$8:$GA$500,158,FALSE)</f>
        <v>2.330188679245283E-2</v>
      </c>
      <c r="AG225" s="52">
        <f>VLOOKUP($B225,Data!$A$8:$GA$500,159,FALSE)</f>
        <v>1.6919431279620853E-2</v>
      </c>
      <c r="AH225" s="52">
        <f>VLOOKUP($B225,Data!$A$8:$GA$500,160,FALSE)</f>
        <v>1.673076923076923E-2</v>
      </c>
    </row>
    <row r="226" spans="1:34" x14ac:dyDescent="0.25">
      <c r="A226" s="1"/>
      <c r="B226" s="17" t="s">
        <v>316</v>
      </c>
      <c r="C226" s="42" t="s">
        <v>518</v>
      </c>
      <c r="D226" t="s">
        <v>505</v>
      </c>
      <c r="E226" s="45" t="s">
        <v>316</v>
      </c>
      <c r="F226" s="45" t="s">
        <v>48</v>
      </c>
      <c r="H226" s="23">
        <f>VLOOKUP($B226,Data!$A$8:$GA$500,134,FALSE)</f>
        <v>2.8701622971285892E-2</v>
      </c>
      <c r="I226" s="23">
        <f>VLOOKUP($B226,Data!$A$8:$GA$500,135,FALSE)</f>
        <v>3.0736196319018406E-2</v>
      </c>
      <c r="J226" s="23">
        <f>VLOOKUP($B226,Data!$A$8:$GA$500,136,FALSE)</f>
        <v>2.9007263922518161E-2</v>
      </c>
      <c r="K226" s="23">
        <f>VLOOKUP($B226,Data!$A$8:$GA$500,137,FALSE)</f>
        <v>2.6099635479951398E-2</v>
      </c>
      <c r="L226" s="23">
        <f>VLOOKUP($B226,Data!$A$8:$GA$500,138,FALSE)</f>
        <v>2.6927784577723379E-2</v>
      </c>
      <c r="M226" s="23">
        <f>VLOOKUP($B226,Data!$A$8:$GA$500,139,FALSE)</f>
        <v>2.402948402948403E-2</v>
      </c>
      <c r="N226" s="23">
        <f>VLOOKUP($B226,Data!$A$8:$GA$500,140,FALSE)</f>
        <v>2.4902676399026765E-2</v>
      </c>
      <c r="O226" s="23">
        <f>VLOOKUP($B226,Data!$A$8:$GA$500,141,FALSE)</f>
        <v>2.1190184049079755E-2</v>
      </c>
      <c r="P226" s="23">
        <f>VLOOKUP($B226,Data!$A$8:$GA$500,142,FALSE)</f>
        <v>2.0683760683760682E-2</v>
      </c>
      <c r="Q226" s="23">
        <f>VLOOKUP($B226,Data!$A$8:$GA$500,143,FALSE)</f>
        <v>1.9903846153846154E-2</v>
      </c>
      <c r="R226" s="23">
        <f>VLOOKUP($B226,Data!$A$8:$GA$500,144,FALSE)</f>
        <v>2.4180522565320665E-2</v>
      </c>
      <c r="S226" s="23">
        <f>VLOOKUP($B226,Data!$A$8:$GA$500,145,FALSE)</f>
        <v>2.9372781065088758E-2</v>
      </c>
      <c r="T226" s="23">
        <f>VLOOKUP($B226,Data!$A$8:$GA$500,146,FALSE)</f>
        <v>4.4869976359338058E-2</v>
      </c>
      <c r="U226" s="23">
        <f>VLOOKUP($B226,Data!$A$8:$GA$500,147,FALSE)</f>
        <v>4.8992974238875879E-2</v>
      </c>
      <c r="V226" s="23">
        <f>VLOOKUP($B226,Data!$A$8:$GA$500,148,FALSE)</f>
        <v>4.9684947491248542E-2</v>
      </c>
      <c r="W226" s="23">
        <f>VLOOKUP($B226,Data!$A$8:$GA$500,149,FALSE)</f>
        <v>4.6359393232205365E-2</v>
      </c>
      <c r="X226" s="23">
        <f>VLOOKUP($B226,Data!$A$8:$GA$500,150,FALSE)</f>
        <v>4.8886283704572098E-2</v>
      </c>
      <c r="Y226" s="23">
        <f>VLOOKUP($B226,Data!$A$8:$GA$500,151,FALSE)</f>
        <v>4.5142857142857144E-2</v>
      </c>
      <c r="Z226" s="23">
        <f>VLOOKUP($B226,Data!$A$8:$GA$500,152,FALSE)</f>
        <v>4.4794685990338166E-2</v>
      </c>
      <c r="AA226" s="23">
        <f>VLOOKUP($B226,Data!$A$8:$GA$500,153,FALSE)</f>
        <v>4.1769696969696971E-2</v>
      </c>
      <c r="AB226" s="23">
        <f>VLOOKUP($B226,Data!$A$8:$GA$500,154,FALSE)</f>
        <v>4.4946619217081853E-2</v>
      </c>
      <c r="AC226" s="23">
        <f>VLOOKUP($B226,Data!$A$8:$GA$500,155,FALSE)</f>
        <v>4.2073897497020264E-2</v>
      </c>
      <c r="AD226" s="23">
        <f>VLOOKUP($B226,Data!$A$8:$GA$500,156,FALSE)</f>
        <v>4.43957345971564E-2</v>
      </c>
      <c r="AE226" s="52">
        <f>VLOOKUP($B226,Data!$A$8:$GA$500,157,FALSE)</f>
        <v>4.2311265969802558E-2</v>
      </c>
      <c r="AF226" s="52">
        <f>VLOOKUP($B226,Data!$A$8:$GA$500,158,FALSE)</f>
        <v>4.4895833333333336E-2</v>
      </c>
      <c r="AG226" s="52">
        <f>VLOOKUP($B226,Data!$A$8:$GA$500,159,FALSE)</f>
        <v>4.2747380675203728E-2</v>
      </c>
      <c r="AH226" s="52">
        <f>VLOOKUP($B226,Data!$A$8:$GA$500,160,FALSE)</f>
        <v>4.3274647887323943E-2</v>
      </c>
    </row>
    <row r="227" spans="1:34" x14ac:dyDescent="0.25">
      <c r="A227" s="1"/>
      <c r="B227" s="17" t="s">
        <v>317</v>
      </c>
      <c r="C227" s="42" t="s">
        <v>518</v>
      </c>
      <c r="D227" t="s">
        <v>505</v>
      </c>
      <c r="E227" s="45" t="s">
        <v>317</v>
      </c>
      <c r="F227" s="45" t="s">
        <v>42</v>
      </c>
      <c r="H227" s="23">
        <f>VLOOKUP($B227,Data!$A$8:$GA$500,134,FALSE)</f>
        <v>3.7889750215331613E-2</v>
      </c>
      <c r="I227" s="23">
        <f>VLOOKUP($B227,Data!$A$8:$GA$500,135,FALSE)</f>
        <v>3.896027049873204E-2</v>
      </c>
      <c r="J227" s="23">
        <f>VLOOKUP($B227,Data!$A$8:$GA$500,136,FALSE)</f>
        <v>3.8422391857506365E-2</v>
      </c>
      <c r="K227" s="23">
        <f>VLOOKUP($B227,Data!$A$8:$GA$500,137,FALSE)</f>
        <v>3.5778688524590166E-2</v>
      </c>
      <c r="L227" s="23">
        <f>VLOOKUP($B227,Data!$A$8:$GA$500,138,FALSE)</f>
        <v>3.4398034398034398E-2</v>
      </c>
      <c r="M227" s="23">
        <f>VLOOKUP($B227,Data!$A$8:$GA$500,139,FALSE)</f>
        <v>3.2897585345545377E-2</v>
      </c>
      <c r="N227" s="23">
        <f>VLOOKUP($B227,Data!$A$8:$GA$500,140,FALSE)</f>
        <v>3.1271676300578033E-2</v>
      </c>
      <c r="O227" s="23">
        <f>VLOOKUP($B227,Data!$A$8:$GA$500,141,FALSE)</f>
        <v>2.9883817427385891E-2</v>
      </c>
      <c r="P227" s="23">
        <f>VLOOKUP($B227,Data!$A$8:$GA$500,142,FALSE)</f>
        <v>3.0384937238493726E-2</v>
      </c>
      <c r="Q227" s="23">
        <f>VLOOKUP($B227,Data!$A$8:$GA$500,143,FALSE)</f>
        <v>3.1242798353909466E-2</v>
      </c>
      <c r="R227" s="23">
        <f>VLOOKUP($B227,Data!$A$8:$GA$500,144,FALSE)</f>
        <v>3.4802259887005652E-2</v>
      </c>
      <c r="S227" s="23">
        <f>VLOOKUP($B227,Data!$A$8:$GA$500,145,FALSE)</f>
        <v>3.9247999999999998E-2</v>
      </c>
      <c r="T227" s="23">
        <f>VLOOKUP($B227,Data!$A$8:$GA$500,146,FALSE)</f>
        <v>4.8759936406995233E-2</v>
      </c>
      <c r="U227" s="23">
        <f>VLOOKUP($B227,Data!$A$8:$GA$500,147,FALSE)</f>
        <v>5.4012738853503182E-2</v>
      </c>
      <c r="V227" s="23">
        <f>VLOOKUP($B227,Data!$A$8:$GA$500,148,FALSE)</f>
        <v>5.5545816733067729E-2</v>
      </c>
      <c r="W227" s="23">
        <f>VLOOKUP($B227,Data!$A$8:$GA$500,149,FALSE)</f>
        <v>5.1687306501547986E-2</v>
      </c>
      <c r="X227" s="23">
        <f>VLOOKUP($B227,Data!$A$8:$GA$500,150,FALSE)</f>
        <v>5.6027178257394082E-2</v>
      </c>
      <c r="Y227" s="23">
        <f>VLOOKUP($B227,Data!$A$8:$GA$500,151,FALSE)</f>
        <v>5.1577287066246057E-2</v>
      </c>
      <c r="Z227" s="23">
        <f>VLOOKUP($B227,Data!$A$8:$GA$500,152,FALSE)</f>
        <v>5.0524256651017216E-2</v>
      </c>
      <c r="AA227" s="23">
        <f>VLOOKUP($B227,Data!$A$8:$GA$500,153,FALSE)</f>
        <v>4.9905213270142183E-2</v>
      </c>
      <c r="AB227" s="23">
        <f>VLOOKUP($B227,Data!$A$8:$GA$500,154,FALSE)</f>
        <v>5.2189440993788819E-2</v>
      </c>
      <c r="AC227" s="23">
        <f>VLOOKUP($B227,Data!$A$8:$GA$500,155,FALSE)</f>
        <v>5.3532182103610673E-2</v>
      </c>
      <c r="AD227" s="23">
        <f>VLOOKUP($B227,Data!$A$8:$GA$500,156,FALSE)</f>
        <v>6.0349761526232115E-2</v>
      </c>
      <c r="AE227" s="52">
        <f>VLOOKUP($B227,Data!$A$8:$GA$500,157,FALSE)</f>
        <v>5.7122416534181243E-2</v>
      </c>
      <c r="AF227" s="52">
        <f>VLOOKUP($B227,Data!$A$8:$GA$500,158,FALSE)</f>
        <v>5.5993740219092335E-2</v>
      </c>
      <c r="AG227" s="52">
        <f>VLOOKUP($B227,Data!$A$8:$GA$500,159,FALSE)</f>
        <v>5.1190661478599221E-2</v>
      </c>
      <c r="AH227" s="52">
        <f>VLOOKUP($B227,Data!$A$8:$GA$500,160,FALSE)</f>
        <v>5.0483870967741935E-2</v>
      </c>
    </row>
    <row r="228" spans="1:34" x14ac:dyDescent="0.25">
      <c r="A228" s="1"/>
      <c r="B228" s="17" t="s">
        <v>318</v>
      </c>
      <c r="C228" s="42" t="s">
        <v>517</v>
      </c>
      <c r="D228" t="s">
        <v>505</v>
      </c>
      <c r="E228" s="45" t="s">
        <v>318</v>
      </c>
      <c r="F228" s="45" t="s">
        <v>47</v>
      </c>
      <c r="H228" s="23">
        <f>VLOOKUP($B228,Data!$A$8:$GA$500,134,FALSE)</f>
        <v>5.2507987220447284E-2</v>
      </c>
      <c r="I228" s="23">
        <f>VLOOKUP($B228,Data!$A$8:$GA$500,135,FALSE)</f>
        <v>4.9345047923322685E-2</v>
      </c>
      <c r="J228" s="23">
        <f>VLOOKUP($B228,Data!$A$8:$GA$500,136,FALSE)</f>
        <v>4.8704581358609791E-2</v>
      </c>
      <c r="K228" s="23">
        <f>VLOOKUP($B228,Data!$A$8:$GA$500,137,FALSE)</f>
        <v>4.98116169544741E-2</v>
      </c>
      <c r="L228" s="23">
        <f>VLOOKUP($B228,Data!$A$8:$GA$500,138,FALSE)</f>
        <v>5.1802507836990593E-2</v>
      </c>
      <c r="M228" s="23">
        <f>VLOOKUP($B228,Data!$A$8:$GA$500,139,FALSE)</f>
        <v>4.6697674418604652E-2</v>
      </c>
      <c r="N228" s="23">
        <f>VLOOKUP($B228,Data!$A$8:$GA$500,140,FALSE)</f>
        <v>4.6608832807570978E-2</v>
      </c>
      <c r="O228" s="23">
        <f>VLOOKUP($B228,Data!$A$8:$GA$500,141,FALSE)</f>
        <v>4.9377990430622007E-2</v>
      </c>
      <c r="P228" s="23">
        <f>VLOOKUP($B228,Data!$A$8:$GA$500,142,FALSE)</f>
        <v>5.2303921568627454E-2</v>
      </c>
      <c r="Q228" s="23">
        <f>VLOOKUP($B228,Data!$A$8:$GA$500,143,FALSE)</f>
        <v>5.0016181229773464E-2</v>
      </c>
      <c r="R228" s="23">
        <f>VLOOKUP($B228,Data!$A$8:$GA$500,144,FALSE)</f>
        <v>5.6758508914100489E-2</v>
      </c>
      <c r="S228" s="23">
        <f>VLOOKUP($B228,Data!$A$8:$GA$500,145,FALSE)</f>
        <v>6.5977198697068404E-2</v>
      </c>
      <c r="T228" s="23">
        <f>VLOOKUP($B228,Data!$A$8:$GA$500,146,FALSE)</f>
        <v>7.9301948051948054E-2</v>
      </c>
      <c r="U228" s="23">
        <f>VLOOKUP($B228,Data!$A$8:$GA$500,147,FALSE)</f>
        <v>8.2791461412151074E-2</v>
      </c>
      <c r="V228" s="23">
        <f>VLOOKUP($B228,Data!$A$8:$GA$500,148,FALSE)</f>
        <v>8.5364238410596024E-2</v>
      </c>
      <c r="W228" s="23">
        <f>VLOOKUP($B228,Data!$A$8:$GA$500,149,FALSE)</f>
        <v>8.8826446280991733E-2</v>
      </c>
      <c r="X228" s="23">
        <f>VLOOKUP($B228,Data!$A$8:$GA$500,150,FALSE)</f>
        <v>8.9068627450980389E-2</v>
      </c>
      <c r="Y228" s="23">
        <f>VLOOKUP($B228,Data!$A$8:$GA$500,151,FALSE)</f>
        <v>8.3175122749590838E-2</v>
      </c>
      <c r="Z228" s="23">
        <f>VLOOKUP($B228,Data!$A$8:$GA$500,152,FALSE)</f>
        <v>8.2910569105691057E-2</v>
      </c>
      <c r="AA228" s="23">
        <f>VLOOKUP($B228,Data!$A$8:$GA$500,153,FALSE)</f>
        <v>8.5964343598055104E-2</v>
      </c>
      <c r="AB228" s="23">
        <f>VLOOKUP($B228,Data!$A$8:$GA$500,154,FALSE)</f>
        <v>9.0441176470588233E-2</v>
      </c>
      <c r="AC228" s="23">
        <f>VLOOKUP($B228,Data!$A$8:$GA$500,155,FALSE)</f>
        <v>8.7667785234899334E-2</v>
      </c>
      <c r="AD228" s="23">
        <f>VLOOKUP($B228,Data!$A$8:$GA$500,156,FALSE)</f>
        <v>9.2387312186978293E-2</v>
      </c>
      <c r="AE228" s="52">
        <f>VLOOKUP($B228,Data!$A$8:$GA$500,157,FALSE)</f>
        <v>9.1633333333333331E-2</v>
      </c>
      <c r="AF228" s="52">
        <f>VLOOKUP($B228,Data!$A$8:$GA$500,158,FALSE)</f>
        <v>9.6282894736842109E-2</v>
      </c>
      <c r="AG228" s="52">
        <f>VLOOKUP($B228,Data!$A$8:$GA$500,159,FALSE)</f>
        <v>8.7868589743589742E-2</v>
      </c>
      <c r="AH228" s="52">
        <f>VLOOKUP($B228,Data!$A$8:$GA$500,160,FALSE)</f>
        <v>9.072115384615384E-2</v>
      </c>
    </row>
    <row r="229" spans="1:34" x14ac:dyDescent="0.25">
      <c r="A229" s="1"/>
      <c r="B229" s="17" t="s">
        <v>319</v>
      </c>
      <c r="C229" s="42" t="s">
        <v>517</v>
      </c>
      <c r="D229" t="s">
        <v>0</v>
      </c>
      <c r="E229" s="45" t="s">
        <v>319</v>
      </c>
      <c r="F229" s="45" t="s">
        <v>31</v>
      </c>
      <c r="G229" s="45" t="s">
        <v>16</v>
      </c>
      <c r="H229" s="23">
        <f>VLOOKUP($B229,Data!$A$8:$GA$500,134,FALSE)</f>
        <v>3.7696202531645573E-2</v>
      </c>
      <c r="I229" s="23">
        <f>VLOOKUP($B229,Data!$A$8:$GA$500,135,FALSE)</f>
        <v>3.2738693467336683E-2</v>
      </c>
      <c r="J229" s="23">
        <f>VLOOKUP($B229,Data!$A$8:$GA$500,136,FALSE)</f>
        <v>3.0985221674876846E-2</v>
      </c>
      <c r="K229" s="23">
        <f>VLOOKUP($B229,Data!$A$8:$GA$500,137,FALSE)</f>
        <v>2.6904761904761904E-2</v>
      </c>
      <c r="L229" s="23">
        <f>VLOOKUP($B229,Data!$A$8:$GA$500,138,FALSE)</f>
        <v>2.9583333333333333E-2</v>
      </c>
      <c r="M229" s="23">
        <f>VLOOKUP($B229,Data!$A$8:$GA$500,139,FALSE)</f>
        <v>2.5855855855855855E-2</v>
      </c>
      <c r="N229" s="23">
        <f>VLOOKUP($B229,Data!$A$8:$GA$500,140,FALSE)</f>
        <v>2.489795918367347E-2</v>
      </c>
      <c r="O229" s="23">
        <f>VLOOKUP($B229,Data!$A$8:$GA$500,141,FALSE)</f>
        <v>2.1655328798185942E-2</v>
      </c>
      <c r="P229" s="23">
        <f>VLOOKUP($B229,Data!$A$8:$GA$500,142,FALSE)</f>
        <v>2.5741176470588236E-2</v>
      </c>
      <c r="Q229" s="23">
        <f>VLOOKUP($B229,Data!$A$8:$GA$500,143,FALSE)</f>
        <v>2.7194244604316548E-2</v>
      </c>
      <c r="R229" s="23">
        <f>VLOOKUP($B229,Data!$A$8:$GA$500,144,FALSE)</f>
        <v>3.2068126520681264E-2</v>
      </c>
      <c r="S229" s="23">
        <f>VLOOKUP($B229,Data!$A$8:$GA$500,145,FALSE)</f>
        <v>4.4275184275184273E-2</v>
      </c>
      <c r="T229" s="23">
        <f>VLOOKUP($B229,Data!$A$8:$GA$500,146,FALSE)</f>
        <v>6.7201946472019464E-2</v>
      </c>
      <c r="U229" s="23">
        <f>VLOOKUP($B229,Data!$A$8:$GA$500,147,FALSE)</f>
        <v>7.0376884422110556E-2</v>
      </c>
      <c r="V229" s="23">
        <f>VLOOKUP($B229,Data!$A$8:$GA$500,148,FALSE)</f>
        <v>6.4441747572815539E-2</v>
      </c>
      <c r="W229" s="23">
        <f>VLOOKUP($B229,Data!$A$8:$GA$500,149,FALSE)</f>
        <v>5.7826086956521743E-2</v>
      </c>
      <c r="X229" s="23">
        <f>VLOOKUP($B229,Data!$A$8:$GA$500,150,FALSE)</f>
        <v>6.2382133995037219E-2</v>
      </c>
      <c r="Y229" s="23">
        <f>VLOOKUP($B229,Data!$A$8:$GA$500,151,FALSE)</f>
        <v>5.2687651331719126E-2</v>
      </c>
      <c r="Z229" s="23">
        <f>VLOOKUP($B229,Data!$A$8:$GA$500,152,FALSE)</f>
        <v>5.3144963144963142E-2</v>
      </c>
      <c r="AA229" s="23">
        <f>VLOOKUP($B229,Data!$A$8:$GA$500,153,FALSE)</f>
        <v>4.9456790123456787E-2</v>
      </c>
      <c r="AB229" s="23">
        <f>VLOOKUP($B229,Data!$A$8:$GA$500,154,FALSE)</f>
        <v>5.4101941747572817E-2</v>
      </c>
      <c r="AC229" s="23">
        <f>VLOOKUP($B229,Data!$A$8:$GA$500,155,FALSE)</f>
        <v>5.0653266331658293E-2</v>
      </c>
      <c r="AD229" s="23">
        <f>VLOOKUP($B229,Data!$A$8:$GA$500,156,FALSE)</f>
        <v>5.5265822784810126E-2</v>
      </c>
      <c r="AE229" s="52">
        <f>VLOOKUP($B229,Data!$A$8:$GA$500,157,FALSE)</f>
        <v>5.1055276381909549E-2</v>
      </c>
      <c r="AF229" s="52">
        <f>VLOOKUP($B229,Data!$A$8:$GA$500,158,FALSE)</f>
        <v>5.1204819277108432E-2</v>
      </c>
      <c r="AG229" s="52">
        <f>VLOOKUP($B229,Data!$A$8:$GA$500,159,FALSE)</f>
        <v>4.5710900473933648E-2</v>
      </c>
      <c r="AH229" s="52">
        <f>VLOOKUP($B229,Data!$A$8:$GA$500,160,FALSE)</f>
        <v>4.3995381062355655E-2</v>
      </c>
    </row>
    <row r="230" spans="1:34" x14ac:dyDescent="0.25">
      <c r="A230" s="1"/>
      <c r="B230" s="17" t="s">
        <v>320</v>
      </c>
      <c r="C230" s="42" t="s">
        <v>518</v>
      </c>
      <c r="D230" t="s">
        <v>0</v>
      </c>
      <c r="E230" s="45" t="s">
        <v>320</v>
      </c>
      <c r="F230" s="45" t="s">
        <v>26</v>
      </c>
      <c r="H230" s="23">
        <f>VLOOKUP($B230,Data!$A$8:$GA$500,134,FALSE)</f>
        <v>1.1459968602825745E-2</v>
      </c>
      <c r="I230" s="23">
        <f>VLOOKUP($B230,Data!$A$8:$GA$500,135,FALSE)</f>
        <v>1.0775193798449613E-2</v>
      </c>
      <c r="J230" s="23">
        <f>VLOOKUP($B230,Data!$A$8:$GA$500,136,FALSE)</f>
        <v>1.073959938366718E-2</v>
      </c>
      <c r="K230" s="23">
        <f>VLOOKUP($B230,Data!$A$8:$GA$500,137,FALSE)</f>
        <v>1.0015723270440251E-2</v>
      </c>
      <c r="L230" s="23">
        <f>VLOOKUP($B230,Data!$A$8:$GA$500,138,FALSE)</f>
        <v>1.0870917573872473E-2</v>
      </c>
      <c r="M230" s="23">
        <f>VLOOKUP($B230,Data!$A$8:$GA$500,139,FALSE)</f>
        <v>1.013953488372093E-2</v>
      </c>
      <c r="N230" s="23">
        <f>VLOOKUP($B230,Data!$A$8:$GA$500,140,FALSE)</f>
        <v>9.8286604361370721E-3</v>
      </c>
      <c r="O230" s="23">
        <f>VLOOKUP($B230,Data!$A$8:$GA$500,141,FALSE)</f>
        <v>8.8288288288288289E-3</v>
      </c>
      <c r="P230" s="23">
        <f>VLOOKUP($B230,Data!$A$8:$GA$500,142,FALSE)</f>
        <v>9.2738275340393337E-3</v>
      </c>
      <c r="Q230" s="23">
        <f>VLOOKUP($B230,Data!$A$8:$GA$500,143,FALSE)</f>
        <v>9.7014925373134324E-3</v>
      </c>
      <c r="R230" s="23">
        <f>VLOOKUP($B230,Data!$A$8:$GA$500,144,FALSE)</f>
        <v>1.1516034985422741E-2</v>
      </c>
      <c r="S230" s="23">
        <f>VLOOKUP($B230,Data!$A$8:$GA$500,145,FALSE)</f>
        <v>1.6387283236994218E-2</v>
      </c>
      <c r="T230" s="23">
        <f>VLOOKUP($B230,Data!$A$8:$GA$500,146,FALSE)</f>
        <v>2.4818577648766327E-2</v>
      </c>
      <c r="U230" s="23">
        <f>VLOOKUP($B230,Data!$A$8:$GA$500,147,FALSE)</f>
        <v>2.6275071633237824E-2</v>
      </c>
      <c r="V230" s="23">
        <f>VLOOKUP($B230,Data!$A$8:$GA$500,148,FALSE)</f>
        <v>2.8055555555555556E-2</v>
      </c>
      <c r="W230" s="23">
        <f>VLOOKUP($B230,Data!$A$8:$GA$500,149,FALSE)</f>
        <v>2.6633093525179855E-2</v>
      </c>
      <c r="X230" s="23">
        <f>VLOOKUP($B230,Data!$A$8:$GA$500,150,FALSE)</f>
        <v>2.7299270072992699E-2</v>
      </c>
      <c r="Y230" s="23">
        <f>VLOOKUP($B230,Data!$A$8:$GA$500,151,FALSE)</f>
        <v>2.3808823529411764E-2</v>
      </c>
      <c r="Z230" s="23">
        <f>VLOOKUP($B230,Data!$A$8:$GA$500,152,FALSE)</f>
        <v>2.2616690240452618E-2</v>
      </c>
      <c r="AA230" s="23">
        <f>VLOOKUP($B230,Data!$A$8:$GA$500,153,FALSE)</f>
        <v>2.2064606741573033E-2</v>
      </c>
      <c r="AB230" s="23">
        <f>VLOOKUP($B230,Data!$A$8:$GA$500,154,FALSE)</f>
        <v>2.4411347517730497E-2</v>
      </c>
      <c r="AC230" s="23">
        <f>VLOOKUP($B230,Data!$A$8:$GA$500,155,FALSE)</f>
        <v>2.1922544951590593E-2</v>
      </c>
      <c r="AD230" s="23">
        <f>VLOOKUP($B230,Data!$A$8:$GA$500,156,FALSE)</f>
        <v>2.2517385257301809E-2</v>
      </c>
      <c r="AE230" s="52">
        <f>VLOOKUP($B230,Data!$A$8:$GA$500,157,FALSE)</f>
        <v>2.2580645161290321E-2</v>
      </c>
      <c r="AF230" s="52">
        <f>VLOOKUP($B230,Data!$A$8:$GA$500,158,FALSE)</f>
        <v>2.4405874499332444E-2</v>
      </c>
      <c r="AG230" s="52">
        <f>VLOOKUP($B230,Data!$A$8:$GA$500,159,FALSE)</f>
        <v>2.2805369127516777E-2</v>
      </c>
      <c r="AH230" s="52">
        <f>VLOOKUP($B230,Data!$A$8:$GA$500,160,FALSE)</f>
        <v>2.273972602739726E-2</v>
      </c>
    </row>
    <row r="231" spans="1:34" x14ac:dyDescent="0.25">
      <c r="A231" s="1"/>
      <c r="B231" s="17" t="s">
        <v>323</v>
      </c>
      <c r="C231" s="42" t="s">
        <v>517</v>
      </c>
      <c r="D231" t="s">
        <v>0</v>
      </c>
      <c r="E231" s="45" t="s">
        <v>323</v>
      </c>
      <c r="F231" s="45" t="s">
        <v>14</v>
      </c>
      <c r="G231" s="45" t="str">
        <f>""</f>
        <v/>
      </c>
      <c r="H231" s="23">
        <f>VLOOKUP($B231,Data!$A$8:$GA$500,134,FALSE)</f>
        <v>8.953068592057762E-3</v>
      </c>
      <c r="I231" s="23">
        <f>VLOOKUP($B231,Data!$A$8:$GA$500,135,FALSE)</f>
        <v>7.2084805653710249E-3</v>
      </c>
      <c r="J231" s="23">
        <f>VLOOKUP($B231,Data!$A$8:$GA$500,136,FALSE)</f>
        <v>7.4558303886925791E-3</v>
      </c>
      <c r="K231" s="23">
        <f>VLOOKUP($B231,Data!$A$8:$GA$500,137,FALSE)</f>
        <v>8.4098939929328625E-3</v>
      </c>
      <c r="L231" s="23">
        <f>VLOOKUP($B231,Data!$A$8:$GA$500,138,FALSE)</f>
        <v>8.9285714285714281E-3</v>
      </c>
      <c r="M231" s="23">
        <f>VLOOKUP($B231,Data!$A$8:$GA$500,139,FALSE)</f>
        <v>8.0068728522336777E-3</v>
      </c>
      <c r="N231" s="23">
        <f>VLOOKUP($B231,Data!$A$8:$GA$500,140,FALSE)</f>
        <v>7.7516778523489937E-3</v>
      </c>
      <c r="O231" s="23">
        <f>VLOOKUP($B231,Data!$A$8:$GA$500,141,FALSE)</f>
        <v>7.5932203389830512E-3</v>
      </c>
      <c r="P231" s="23">
        <f>VLOOKUP($B231,Data!$A$8:$GA$500,142,FALSE)</f>
        <v>8.088737201365187E-3</v>
      </c>
      <c r="Q231" s="23">
        <f>VLOOKUP($B231,Data!$A$8:$GA$500,143,FALSE)</f>
        <v>8.6287625418060201E-3</v>
      </c>
      <c r="R231" s="23">
        <f>VLOOKUP($B231,Data!$A$8:$GA$500,144,FALSE)</f>
        <v>1.1111111111111112E-2</v>
      </c>
      <c r="S231" s="23">
        <f>VLOOKUP($B231,Data!$A$8:$GA$500,145,FALSE)</f>
        <v>1.4131944444444445E-2</v>
      </c>
      <c r="T231" s="23">
        <f>VLOOKUP($B231,Data!$A$8:$GA$500,146,FALSE)</f>
        <v>1.9351535836177474E-2</v>
      </c>
      <c r="U231" s="23">
        <f>VLOOKUP($B231,Data!$A$8:$GA$500,147,FALSE)</f>
        <v>1.9280575539568346E-2</v>
      </c>
      <c r="V231" s="23">
        <f>VLOOKUP($B231,Data!$A$8:$GA$500,148,FALSE)</f>
        <v>1.9615384615384614E-2</v>
      </c>
      <c r="W231" s="23">
        <f>VLOOKUP($B231,Data!$A$8:$GA$500,149,FALSE)</f>
        <v>1.8482758620689654E-2</v>
      </c>
      <c r="X231" s="23">
        <f>VLOOKUP($B231,Data!$A$8:$GA$500,150,FALSE)</f>
        <v>1.9828178694158077E-2</v>
      </c>
      <c r="Y231" s="23">
        <f>VLOOKUP($B231,Data!$A$8:$GA$500,151,FALSE)</f>
        <v>1.4641638225255972E-2</v>
      </c>
      <c r="Z231" s="23">
        <f>VLOOKUP($B231,Data!$A$8:$GA$500,152,FALSE)</f>
        <v>1.416382252559727E-2</v>
      </c>
      <c r="AA231" s="23">
        <f>VLOOKUP($B231,Data!$A$8:$GA$500,153,FALSE)</f>
        <v>1.3879598662207358E-2</v>
      </c>
      <c r="AB231" s="23">
        <f>VLOOKUP($B231,Data!$A$8:$GA$500,154,FALSE)</f>
        <v>1.618881118881119E-2</v>
      </c>
      <c r="AC231" s="23">
        <f>VLOOKUP($B231,Data!$A$8:$GA$500,155,FALSE)</f>
        <v>1.4135593220338983E-2</v>
      </c>
      <c r="AD231" s="23">
        <f>VLOOKUP($B231,Data!$A$8:$GA$500,156,FALSE)</f>
        <v>1.7541528239202658E-2</v>
      </c>
      <c r="AE231" s="52">
        <f>VLOOKUP($B231,Data!$A$8:$GA$500,157,FALSE)</f>
        <v>1.7697368421052632E-2</v>
      </c>
      <c r="AF231" s="52">
        <f>VLOOKUP($B231,Data!$A$8:$GA$500,158,FALSE)</f>
        <v>1.770700636942675E-2</v>
      </c>
      <c r="AG231" s="52">
        <f>VLOOKUP($B231,Data!$A$8:$GA$500,159,FALSE)</f>
        <v>1.5064102564102564E-2</v>
      </c>
      <c r="AH231" s="52">
        <f>VLOOKUP($B231,Data!$A$8:$GA$500,160,FALSE)</f>
        <v>1.6131147540983607E-2</v>
      </c>
    </row>
    <row r="232" spans="1:34" x14ac:dyDescent="0.25">
      <c r="A232" s="1"/>
      <c r="B232" s="17" t="s">
        <v>324</v>
      </c>
      <c r="C232" s="42" t="s">
        <v>518</v>
      </c>
      <c r="D232" t="s">
        <v>505</v>
      </c>
      <c r="E232" s="45" t="s">
        <v>324</v>
      </c>
      <c r="F232" s="45" t="s">
        <v>42</v>
      </c>
      <c r="G232" s="45" t="str">
        <f>""</f>
        <v/>
      </c>
      <c r="H232" s="23">
        <f>VLOOKUP($B232,Data!$A$8:$GA$500,134,FALSE)</f>
        <v>1.7176591375770021E-2</v>
      </c>
      <c r="I232" s="23">
        <f>VLOOKUP($B232,Data!$A$8:$GA$500,135,FALSE)</f>
        <v>1.6248715313463516E-2</v>
      </c>
      <c r="J232" s="23">
        <f>VLOOKUP($B232,Data!$A$8:$GA$500,136,FALSE)</f>
        <v>1.5945399393326593E-2</v>
      </c>
      <c r="K232" s="23">
        <f>VLOOKUP($B232,Data!$A$8:$GA$500,137,FALSE)</f>
        <v>1.527638190954774E-2</v>
      </c>
      <c r="L232" s="23">
        <f>VLOOKUP($B232,Data!$A$8:$GA$500,138,FALSE)</f>
        <v>1.4155069582504971E-2</v>
      </c>
      <c r="M232" s="23">
        <f>VLOOKUP($B232,Data!$A$8:$GA$500,139,FALSE)</f>
        <v>1.1986027944111776E-2</v>
      </c>
      <c r="N232" s="23">
        <f>VLOOKUP($B232,Data!$A$8:$GA$500,140,FALSE)</f>
        <v>1.1720747295968535E-2</v>
      </c>
      <c r="O232" s="23">
        <f>VLOOKUP($B232,Data!$A$8:$GA$500,141,FALSE)</f>
        <v>1.0626223091976517E-2</v>
      </c>
      <c r="P232" s="23">
        <f>VLOOKUP($B232,Data!$A$8:$GA$500,142,FALSE)</f>
        <v>1.1464393179538616E-2</v>
      </c>
      <c r="Q232" s="23">
        <f>VLOOKUP($B232,Data!$A$8:$GA$500,143,FALSE)</f>
        <v>1.0964566929133859E-2</v>
      </c>
      <c r="R232" s="23">
        <f>VLOOKUP($B232,Data!$A$8:$GA$500,144,FALSE)</f>
        <v>1.2976791120080726E-2</v>
      </c>
      <c r="S232" s="23">
        <f>VLOOKUP($B232,Data!$A$8:$GA$500,145,FALSE)</f>
        <v>1.5872382851445661E-2</v>
      </c>
      <c r="T232" s="23">
        <f>VLOOKUP($B232,Data!$A$8:$GA$500,146,FALSE)</f>
        <v>2.3693239152371343E-2</v>
      </c>
      <c r="U232" s="23">
        <f>VLOOKUP($B232,Data!$A$8:$GA$500,147,FALSE)</f>
        <v>2.5501002004008014E-2</v>
      </c>
      <c r="V232" s="23">
        <f>VLOOKUP($B232,Data!$A$8:$GA$500,148,FALSE)</f>
        <v>2.6546906187624751E-2</v>
      </c>
      <c r="W232" s="23">
        <f>VLOOKUP($B232,Data!$A$8:$GA$500,149,FALSE)</f>
        <v>2.3981854838709678E-2</v>
      </c>
      <c r="X232" s="23">
        <f>VLOOKUP($B232,Data!$A$8:$GA$500,150,FALSE)</f>
        <v>2.3893280632411067E-2</v>
      </c>
      <c r="Y232" s="23">
        <f>VLOOKUP($B232,Data!$A$8:$GA$500,151,FALSE)</f>
        <v>2.0371819960861057E-2</v>
      </c>
      <c r="Z232" s="23">
        <f>VLOOKUP($B232,Data!$A$8:$GA$500,152,FALSE)</f>
        <v>2.102439024390244E-2</v>
      </c>
      <c r="AA232" s="23">
        <f>VLOOKUP($B232,Data!$A$8:$GA$500,153,FALSE)</f>
        <v>1.9931372549019607E-2</v>
      </c>
      <c r="AB232" s="23">
        <f>VLOOKUP($B232,Data!$A$8:$GA$500,154,FALSE)</f>
        <v>2.0098425196850393E-2</v>
      </c>
      <c r="AC232" s="23">
        <f>VLOOKUP($B232,Data!$A$8:$GA$500,155,FALSE)</f>
        <v>1.9095477386934675E-2</v>
      </c>
      <c r="AD232" s="23">
        <f>VLOOKUP($B232,Data!$A$8:$GA$500,156,FALSE)</f>
        <v>2.0840840840840841E-2</v>
      </c>
      <c r="AE232" s="52">
        <f>VLOOKUP($B232,Data!$A$8:$GA$500,157,FALSE)</f>
        <v>1.9851190476190477E-2</v>
      </c>
      <c r="AF232" s="52">
        <f>VLOOKUP($B232,Data!$A$8:$GA$500,158,FALSE)</f>
        <v>2.0158887785501491E-2</v>
      </c>
      <c r="AG232" s="52">
        <f>VLOOKUP($B232,Data!$A$8:$GA$500,159,FALSE)</f>
        <v>1.802747791952895E-2</v>
      </c>
      <c r="AH232" s="52">
        <f>VLOOKUP($B232,Data!$A$8:$GA$500,160,FALSE)</f>
        <v>1.8390243902439023E-2</v>
      </c>
    </row>
    <row r="233" spans="1:34" x14ac:dyDescent="0.25">
      <c r="A233" s="1"/>
      <c r="B233" s="17" t="s">
        <v>325</v>
      </c>
      <c r="C233" s="42" t="s">
        <v>516</v>
      </c>
      <c r="D233" t="s">
        <v>0</v>
      </c>
      <c r="E233" s="45" t="s">
        <v>325</v>
      </c>
      <c r="F233" s="45" t="s">
        <v>509</v>
      </c>
      <c r="G233" s="45" t="str">
        <f>""</f>
        <v/>
      </c>
      <c r="H233" s="23">
        <f>VLOOKUP($B233,Data!$A$8:$GA$500,134,FALSE)</f>
        <v>1.6244541484716157E-2</v>
      </c>
      <c r="I233" s="23">
        <f>VLOOKUP($B233,Data!$A$8:$GA$500,135,FALSE)</f>
        <v>1.44E-2</v>
      </c>
      <c r="J233" s="23">
        <f>VLOOKUP($B233,Data!$A$8:$GA$500,136,FALSE)</f>
        <v>1.563876651982379E-2</v>
      </c>
      <c r="K233" s="23">
        <f>VLOOKUP($B233,Data!$A$8:$GA$500,137,FALSE)</f>
        <v>1.4999999999999999E-2</v>
      </c>
      <c r="L233" s="23">
        <f>VLOOKUP($B233,Data!$A$8:$GA$500,138,FALSE)</f>
        <v>1.5531914893617021E-2</v>
      </c>
      <c r="M233" s="23">
        <f>VLOOKUP($B233,Data!$A$8:$GA$500,139,FALSE)</f>
        <v>1.3012552301255231E-2</v>
      </c>
      <c r="N233" s="23">
        <f>VLOOKUP($B233,Data!$A$8:$GA$500,140,FALSE)</f>
        <v>1.2520325203252032E-2</v>
      </c>
      <c r="O233" s="23">
        <f>VLOOKUP($B233,Data!$A$8:$GA$500,141,FALSE)</f>
        <v>1.2857142857142857E-2</v>
      </c>
      <c r="P233" s="23">
        <f>VLOOKUP($B233,Data!$A$8:$GA$500,142,FALSE)</f>
        <v>1.23109243697479E-2</v>
      </c>
      <c r="Q233" s="23">
        <f>VLOOKUP($B233,Data!$A$8:$GA$500,143,FALSE)</f>
        <v>1.0983606557377049E-2</v>
      </c>
      <c r="R233" s="23">
        <f>VLOOKUP($B233,Data!$A$8:$GA$500,144,FALSE)</f>
        <v>1.4920634920634921E-2</v>
      </c>
      <c r="S233" s="23">
        <f>VLOOKUP($B233,Data!$A$8:$GA$500,145,FALSE)</f>
        <v>1.9760956175298806E-2</v>
      </c>
      <c r="T233" s="23">
        <f>VLOOKUP($B233,Data!$A$8:$GA$500,146,FALSE)</f>
        <v>2.7265306122448981E-2</v>
      </c>
      <c r="U233" s="23">
        <f>VLOOKUP($B233,Data!$A$8:$GA$500,147,FALSE)</f>
        <v>2.3800000000000002E-2</v>
      </c>
      <c r="V233" s="23">
        <f>VLOOKUP($B233,Data!$A$8:$GA$500,148,FALSE)</f>
        <v>2.4448979591836735E-2</v>
      </c>
      <c r="W233" s="23">
        <f>VLOOKUP($B233,Data!$A$8:$GA$500,149,FALSE)</f>
        <v>2.496E-2</v>
      </c>
      <c r="X233" s="23">
        <f>VLOOKUP($B233,Data!$A$8:$GA$500,150,FALSE)</f>
        <v>2.328125E-2</v>
      </c>
      <c r="Y233" s="23">
        <f>VLOOKUP($B233,Data!$A$8:$GA$500,151,FALSE)</f>
        <v>2.0039682539682541E-2</v>
      </c>
      <c r="Z233" s="23">
        <f>VLOOKUP($B233,Data!$A$8:$GA$500,152,FALSE)</f>
        <v>2.0276679841897235E-2</v>
      </c>
      <c r="AA233" s="23">
        <f>VLOOKUP($B233,Data!$A$8:$GA$500,153,FALSE)</f>
        <v>2.3157894736842106E-2</v>
      </c>
      <c r="AB233" s="23">
        <f>VLOOKUP($B233,Data!$A$8:$GA$500,154,FALSE)</f>
        <v>2.7672413793103447E-2</v>
      </c>
      <c r="AC233" s="23">
        <f>VLOOKUP($B233,Data!$A$8:$GA$500,155,FALSE)</f>
        <v>2.5022624434389139E-2</v>
      </c>
      <c r="AD233" s="23">
        <f>VLOOKUP($B233,Data!$A$8:$GA$500,156,FALSE)</f>
        <v>2.5909090909090909E-2</v>
      </c>
      <c r="AE233" s="52">
        <f>VLOOKUP($B233,Data!$A$8:$GA$500,157,FALSE)</f>
        <v>2.7672413793103447E-2</v>
      </c>
      <c r="AF233" s="52">
        <f>VLOOKUP($B233,Data!$A$8:$GA$500,158,FALSE)</f>
        <v>2.75E-2</v>
      </c>
      <c r="AG233" s="52">
        <f>VLOOKUP($B233,Data!$A$8:$GA$500,159,FALSE)</f>
        <v>2.3333333333333334E-2</v>
      </c>
      <c r="AH233" s="52">
        <f>VLOOKUP($B233,Data!$A$8:$GA$500,160,FALSE)</f>
        <v>2.1846153846153845E-2</v>
      </c>
    </row>
    <row r="234" spans="1:34" x14ac:dyDescent="0.25">
      <c r="A234" s="1"/>
      <c r="B234" s="17" t="s">
        <v>326</v>
      </c>
      <c r="C234" s="42" t="s">
        <v>518</v>
      </c>
      <c r="D234" t="s">
        <v>505</v>
      </c>
      <c r="E234" s="45" t="s">
        <v>326</v>
      </c>
      <c r="F234" s="45" t="s">
        <v>33</v>
      </c>
      <c r="G234" s="45" t="str">
        <f>""</f>
        <v/>
      </c>
      <c r="H234" s="23">
        <f>VLOOKUP($B234,Data!$A$8:$GA$500,134,FALSE)</f>
        <v>4.1431451612903229E-2</v>
      </c>
      <c r="I234" s="23">
        <f>VLOOKUP($B234,Data!$A$8:$GA$500,135,FALSE)</f>
        <v>4.4032258064516126E-2</v>
      </c>
      <c r="J234" s="23">
        <f>VLOOKUP($B234,Data!$A$8:$GA$500,136,FALSE)</f>
        <v>4.0330661322645289E-2</v>
      </c>
      <c r="K234" s="23">
        <f>VLOOKUP($B234,Data!$A$8:$GA$500,137,FALSE)</f>
        <v>3.8732251521298174E-2</v>
      </c>
      <c r="L234" s="23">
        <f>VLOOKUP($B234,Data!$A$8:$GA$500,138,FALSE)</f>
        <v>4.2717842323651452E-2</v>
      </c>
      <c r="M234" s="23">
        <f>VLOOKUP($B234,Data!$A$8:$GA$500,139,FALSE)</f>
        <v>3.8962264150943393E-2</v>
      </c>
      <c r="N234" s="23">
        <f>VLOOKUP($B234,Data!$A$8:$GA$500,140,FALSE)</f>
        <v>4.0330843116328709E-2</v>
      </c>
      <c r="O234" s="23">
        <f>VLOOKUP($B234,Data!$A$8:$GA$500,141,FALSE)</f>
        <v>3.6928799149840597E-2</v>
      </c>
      <c r="P234" s="23">
        <f>VLOOKUP($B234,Data!$A$8:$GA$500,142,FALSE)</f>
        <v>4.2660944206008584E-2</v>
      </c>
      <c r="Q234" s="23">
        <f>VLOOKUP($B234,Data!$A$8:$GA$500,143,FALSE)</f>
        <v>4.2705005324813632E-2</v>
      </c>
      <c r="R234" s="23">
        <f>VLOOKUP($B234,Data!$A$8:$GA$500,144,FALSE)</f>
        <v>4.6010416666666665E-2</v>
      </c>
      <c r="S234" s="23">
        <f>VLOOKUP($B234,Data!$A$8:$GA$500,145,FALSE)</f>
        <v>5.4327122153209111E-2</v>
      </c>
      <c r="T234" s="23">
        <f>VLOOKUP($B234,Data!$A$8:$GA$500,146,FALSE)</f>
        <v>7.4155440414507778E-2</v>
      </c>
      <c r="U234" s="23">
        <f>VLOOKUP($B234,Data!$A$8:$GA$500,147,FALSE)</f>
        <v>7.5035897435897433E-2</v>
      </c>
      <c r="V234" s="23">
        <f>VLOOKUP($B234,Data!$A$8:$GA$500,148,FALSE)</f>
        <v>7.9638429752066114E-2</v>
      </c>
      <c r="W234" s="23">
        <f>VLOOKUP($B234,Data!$A$8:$GA$500,149,FALSE)</f>
        <v>7.6959669079627716E-2</v>
      </c>
      <c r="X234" s="23">
        <f>VLOOKUP($B234,Data!$A$8:$GA$500,150,FALSE)</f>
        <v>7.8034979423868306E-2</v>
      </c>
      <c r="Y234" s="23">
        <f>VLOOKUP($B234,Data!$A$8:$GA$500,151,FALSE)</f>
        <v>7.2470713525026625E-2</v>
      </c>
      <c r="Z234" s="23">
        <f>VLOOKUP($B234,Data!$A$8:$GA$500,152,FALSE)</f>
        <v>7.3593582887700529E-2</v>
      </c>
      <c r="AA234" s="23">
        <f>VLOOKUP($B234,Data!$A$8:$GA$500,153,FALSE)</f>
        <v>7.058886509635974E-2</v>
      </c>
      <c r="AB234" s="23">
        <f>VLOOKUP($B234,Data!$A$8:$GA$500,154,FALSE)</f>
        <v>7.5414893617021278E-2</v>
      </c>
      <c r="AC234" s="23">
        <f>VLOOKUP($B234,Data!$A$8:$GA$500,155,FALSE)</f>
        <v>7.5521920668058462E-2</v>
      </c>
      <c r="AD234" s="23">
        <f>VLOOKUP($B234,Data!$A$8:$GA$500,156,FALSE)</f>
        <v>8.216931216931217E-2</v>
      </c>
      <c r="AE234" s="52">
        <f>VLOOKUP($B234,Data!$A$8:$GA$500,157,FALSE)</f>
        <v>7.9595744680851066E-2</v>
      </c>
      <c r="AF234" s="52">
        <f>VLOOKUP($B234,Data!$A$8:$GA$500,158,FALSE)</f>
        <v>8.6552094522019341E-2</v>
      </c>
      <c r="AG234" s="52">
        <f>VLOOKUP($B234,Data!$A$8:$GA$500,159,FALSE)</f>
        <v>8.1747052518756705E-2</v>
      </c>
      <c r="AH234" s="52">
        <f>VLOOKUP($B234,Data!$A$8:$GA$500,160,FALSE)</f>
        <v>8.1245937161430123E-2</v>
      </c>
    </row>
    <row r="235" spans="1:34" x14ac:dyDescent="0.25">
      <c r="A235" s="1"/>
      <c r="B235" s="17" t="s">
        <v>327</v>
      </c>
      <c r="C235" s="42" t="s">
        <v>517</v>
      </c>
      <c r="D235" t="s">
        <v>0</v>
      </c>
      <c r="E235" s="45" t="s">
        <v>327</v>
      </c>
      <c r="F235" s="45" t="s">
        <v>35</v>
      </c>
      <c r="G235" s="45" t="str">
        <f>""</f>
        <v/>
      </c>
      <c r="H235" s="23">
        <f>VLOOKUP($B235,Data!$A$8:$GA$500,134,FALSE)</f>
        <v>1.5216284987277354E-2</v>
      </c>
      <c r="I235" s="23">
        <f>VLOOKUP($B235,Data!$A$8:$GA$500,135,FALSE)</f>
        <v>1.2656641604010026E-2</v>
      </c>
      <c r="J235" s="23">
        <f>VLOOKUP($B235,Data!$A$8:$GA$500,136,FALSE)</f>
        <v>1.3538461538461539E-2</v>
      </c>
      <c r="K235" s="23">
        <f>VLOOKUP($B235,Data!$A$8:$GA$500,137,FALSE)</f>
        <v>1.3582089552238805E-2</v>
      </c>
      <c r="L235" s="23">
        <f>VLOOKUP($B235,Data!$A$8:$GA$500,138,FALSE)</f>
        <v>1.5077319587628866E-2</v>
      </c>
      <c r="M235" s="23">
        <f>VLOOKUP($B235,Data!$A$8:$GA$500,139,FALSE)</f>
        <v>1.1908396946564885E-2</v>
      </c>
      <c r="N235" s="23">
        <f>VLOOKUP($B235,Data!$A$8:$GA$500,140,FALSE)</f>
        <v>1.0765432098765432E-2</v>
      </c>
      <c r="O235" s="23">
        <f>VLOOKUP($B235,Data!$A$8:$GA$500,141,FALSE)</f>
        <v>1.0802005012531328E-2</v>
      </c>
      <c r="P235" s="23">
        <f>VLOOKUP($B235,Data!$A$8:$GA$500,142,FALSE)</f>
        <v>1.1793611793611793E-2</v>
      </c>
      <c r="Q235" s="23">
        <f>VLOOKUP($B235,Data!$A$8:$GA$500,143,FALSE)</f>
        <v>1.2208121827411168E-2</v>
      </c>
      <c r="R235" s="23">
        <f>VLOOKUP($B235,Data!$A$8:$GA$500,144,FALSE)</f>
        <v>1.4772727272727272E-2</v>
      </c>
      <c r="S235" s="23">
        <f>VLOOKUP($B235,Data!$A$8:$GA$500,145,FALSE)</f>
        <v>2.1155778894472361E-2</v>
      </c>
      <c r="T235" s="23">
        <f>VLOOKUP($B235,Data!$A$8:$GA$500,146,FALSE)</f>
        <v>2.9097560975609758E-2</v>
      </c>
      <c r="U235" s="23">
        <f>VLOOKUP($B235,Data!$A$8:$GA$500,147,FALSE)</f>
        <v>3.0515970515970516E-2</v>
      </c>
      <c r="V235" s="23">
        <f>VLOOKUP($B235,Data!$A$8:$GA$500,148,FALSE)</f>
        <v>3.0346534653465346E-2</v>
      </c>
      <c r="W235" s="23">
        <f>VLOOKUP($B235,Data!$A$8:$GA$500,149,FALSE)</f>
        <v>2.9296482412060301E-2</v>
      </c>
      <c r="X235" s="23">
        <f>VLOOKUP($B235,Data!$A$8:$GA$500,150,FALSE)</f>
        <v>3.0147783251231526E-2</v>
      </c>
      <c r="Y235" s="23">
        <f>VLOOKUP($B235,Data!$A$8:$GA$500,151,FALSE)</f>
        <v>2.3966346153846154E-2</v>
      </c>
      <c r="Z235" s="23">
        <f>VLOOKUP($B235,Data!$A$8:$GA$500,152,FALSE)</f>
        <v>2.5223529411764707E-2</v>
      </c>
      <c r="AA235" s="23">
        <f>VLOOKUP($B235,Data!$A$8:$GA$500,153,FALSE)</f>
        <v>2.3644859813084111E-2</v>
      </c>
      <c r="AB235" s="23">
        <f>VLOOKUP($B235,Data!$A$8:$GA$500,154,FALSE)</f>
        <v>2.5105882352941176E-2</v>
      </c>
      <c r="AC235" s="23">
        <f>VLOOKUP($B235,Data!$A$8:$GA$500,155,FALSE)</f>
        <v>2.5607940446650126E-2</v>
      </c>
      <c r="AD235" s="23">
        <f>VLOOKUP($B235,Data!$A$8:$GA$500,156,FALSE)</f>
        <v>2.8251231527093596E-2</v>
      </c>
      <c r="AE235" s="52">
        <f>VLOOKUP($B235,Data!$A$8:$GA$500,157,FALSE)</f>
        <v>2.8064516129032258E-2</v>
      </c>
      <c r="AF235" s="52">
        <f>VLOOKUP($B235,Data!$A$8:$GA$500,158,FALSE)</f>
        <v>3.1288659793814434E-2</v>
      </c>
      <c r="AG235" s="52">
        <f>VLOOKUP($B235,Data!$A$8:$GA$500,159,FALSE)</f>
        <v>2.7227722772277228E-2</v>
      </c>
      <c r="AH235" s="52">
        <f>VLOOKUP($B235,Data!$A$8:$GA$500,160,FALSE)</f>
        <v>2.8387909319899245E-2</v>
      </c>
    </row>
    <row r="236" spans="1:34" x14ac:dyDescent="0.25">
      <c r="A236" s="1"/>
      <c r="B236" s="17" t="s">
        <v>328</v>
      </c>
      <c r="C236" s="42" t="s">
        <v>517</v>
      </c>
      <c r="D236" t="s">
        <v>0</v>
      </c>
      <c r="E236" s="45" t="s">
        <v>328</v>
      </c>
      <c r="F236" s="45" t="s">
        <v>14</v>
      </c>
      <c r="G236" s="45" t="str">
        <f>""</f>
        <v/>
      </c>
      <c r="H236" s="23">
        <f>VLOOKUP($B236,Data!$A$8:$GA$500,134,FALSE)</f>
        <v>2.4129032258064516E-2</v>
      </c>
      <c r="I236" s="23">
        <f>VLOOKUP($B236,Data!$A$8:$GA$500,135,FALSE)</f>
        <v>2.3117283950617285E-2</v>
      </c>
      <c r="J236" s="23">
        <f>VLOOKUP($B236,Data!$A$8:$GA$500,136,FALSE)</f>
        <v>2.1999999999999999E-2</v>
      </c>
      <c r="K236" s="23">
        <f>VLOOKUP($B236,Data!$A$8:$GA$500,137,FALSE)</f>
        <v>2.032051282051282E-2</v>
      </c>
      <c r="L236" s="23">
        <f>VLOOKUP($B236,Data!$A$8:$GA$500,138,FALSE)</f>
        <v>2.3516129032258064E-2</v>
      </c>
      <c r="M236" s="23">
        <f>VLOOKUP($B236,Data!$A$8:$GA$500,139,FALSE)</f>
        <v>2.0326797385620914E-2</v>
      </c>
      <c r="N236" s="23">
        <f>VLOOKUP($B236,Data!$A$8:$GA$500,140,FALSE)</f>
        <v>2.3741496598639455E-2</v>
      </c>
      <c r="O236" s="23">
        <f>VLOOKUP($B236,Data!$A$8:$GA$500,141,FALSE)</f>
        <v>1.8695652173913044E-2</v>
      </c>
      <c r="P236" s="23">
        <f>VLOOKUP($B236,Data!$A$8:$GA$500,142,FALSE)</f>
        <v>2.122857142857143E-2</v>
      </c>
      <c r="Q236" s="23">
        <f>VLOOKUP($B236,Data!$A$8:$GA$500,143,FALSE)</f>
        <v>2.2538226299694191E-2</v>
      </c>
      <c r="R236" s="23">
        <f>VLOOKUP($B236,Data!$A$8:$GA$500,144,FALSE)</f>
        <v>2.8125000000000001E-2</v>
      </c>
      <c r="S236" s="23">
        <f>VLOOKUP($B236,Data!$A$8:$GA$500,145,FALSE)</f>
        <v>3.9874608150470219E-2</v>
      </c>
      <c r="T236" s="23">
        <f>VLOOKUP($B236,Data!$A$8:$GA$500,146,FALSE)</f>
        <v>5.8000000000000003E-2</v>
      </c>
      <c r="U236" s="23">
        <f>VLOOKUP($B236,Data!$A$8:$GA$500,147,FALSE)</f>
        <v>5.9898305084745765E-2</v>
      </c>
      <c r="V236" s="23">
        <f>VLOOKUP($B236,Data!$A$8:$GA$500,148,FALSE)</f>
        <v>5.7433333333333336E-2</v>
      </c>
      <c r="W236" s="23">
        <f>VLOOKUP($B236,Data!$A$8:$GA$500,149,FALSE)</f>
        <v>5.4652777777777779E-2</v>
      </c>
      <c r="X236" s="23">
        <f>VLOOKUP($B236,Data!$A$8:$GA$500,150,FALSE)</f>
        <v>5.3286713286713284E-2</v>
      </c>
      <c r="Y236" s="23">
        <f>VLOOKUP($B236,Data!$A$8:$GA$500,151,FALSE)</f>
        <v>4.4027303754266209E-2</v>
      </c>
      <c r="Z236" s="23">
        <f>VLOOKUP($B236,Data!$A$8:$GA$500,152,FALSE)</f>
        <v>4.2310231023102308E-2</v>
      </c>
      <c r="AA236" s="23">
        <f>VLOOKUP($B236,Data!$A$8:$GA$500,153,FALSE)</f>
        <v>4.1204013377926424E-2</v>
      </c>
      <c r="AB236" s="23">
        <f>VLOOKUP($B236,Data!$A$8:$GA$500,154,FALSE)</f>
        <v>4.5876623376623377E-2</v>
      </c>
      <c r="AC236" s="23">
        <f>VLOOKUP($B236,Data!$A$8:$GA$500,155,FALSE)</f>
        <v>4.3714285714285712E-2</v>
      </c>
      <c r="AD236" s="23">
        <f>VLOOKUP($B236,Data!$A$8:$GA$500,156,FALSE)</f>
        <v>5.2343750000000001E-2</v>
      </c>
      <c r="AE236" s="52">
        <f>VLOOKUP($B236,Data!$A$8:$GA$500,157,FALSE)</f>
        <v>5.1815286624203823E-2</v>
      </c>
      <c r="AF236" s="52">
        <f>VLOOKUP($B236,Data!$A$8:$GA$500,158,FALSE)</f>
        <v>5.2208955223880596E-2</v>
      </c>
      <c r="AG236" s="52">
        <f>VLOOKUP($B236,Data!$A$8:$GA$500,159,FALSE)</f>
        <v>4.7072463768115941E-2</v>
      </c>
      <c r="AH236" s="52">
        <f>VLOOKUP($B236,Data!$A$8:$GA$500,160,FALSE)</f>
        <v>4.6893491124260354E-2</v>
      </c>
    </row>
    <row r="237" spans="1:34" x14ac:dyDescent="0.25">
      <c r="A237" s="1"/>
      <c r="B237" s="17" t="s">
        <v>329</v>
      </c>
      <c r="C237" s="42" t="s">
        <v>517</v>
      </c>
      <c r="D237" t="s">
        <v>0</v>
      </c>
      <c r="E237" s="45" t="s">
        <v>329</v>
      </c>
      <c r="F237" s="45" t="s">
        <v>35</v>
      </c>
      <c r="G237" s="45" t="str">
        <f>""</f>
        <v/>
      </c>
      <c r="H237" s="23">
        <f>VLOOKUP($B237,Data!$A$8:$GA$500,134,FALSE)</f>
        <v>2.3887468030690535E-2</v>
      </c>
      <c r="I237" s="23">
        <f>VLOOKUP($B237,Data!$A$8:$GA$500,135,FALSE)</f>
        <v>2.0024449877750611E-2</v>
      </c>
      <c r="J237" s="23">
        <f>VLOOKUP($B237,Data!$A$8:$GA$500,136,FALSE)</f>
        <v>2.0100250626566417E-2</v>
      </c>
      <c r="K237" s="23">
        <f>VLOOKUP($B237,Data!$A$8:$GA$500,137,FALSE)</f>
        <v>2.0470297029702971E-2</v>
      </c>
      <c r="L237" s="23">
        <f>VLOOKUP($B237,Data!$A$8:$GA$500,138,FALSE)</f>
        <v>2.074074074074074E-2</v>
      </c>
      <c r="M237" s="23">
        <f>VLOOKUP($B237,Data!$A$8:$GA$500,139,FALSE)</f>
        <v>1.9086294416243654E-2</v>
      </c>
      <c r="N237" s="23">
        <f>VLOOKUP($B237,Data!$A$8:$GA$500,140,FALSE)</f>
        <v>1.8656330749354005E-2</v>
      </c>
      <c r="O237" s="23">
        <f>VLOOKUP($B237,Data!$A$8:$GA$500,141,FALSE)</f>
        <v>2.0439276485788114E-2</v>
      </c>
      <c r="P237" s="23">
        <f>VLOOKUP($B237,Data!$A$8:$GA$500,142,FALSE)</f>
        <v>2.2864864864864866E-2</v>
      </c>
      <c r="Q237" s="23">
        <f>VLOOKUP($B237,Data!$A$8:$GA$500,143,FALSE)</f>
        <v>1.7959697732997482E-2</v>
      </c>
      <c r="R237" s="23">
        <f>VLOOKUP($B237,Data!$A$8:$GA$500,144,FALSE)</f>
        <v>2.1174934725848565E-2</v>
      </c>
      <c r="S237" s="23">
        <f>VLOOKUP($B237,Data!$A$8:$GA$500,145,FALSE)</f>
        <v>3.0870712401055409E-2</v>
      </c>
      <c r="T237" s="23">
        <f>VLOOKUP($B237,Data!$A$8:$GA$500,146,FALSE)</f>
        <v>3.9973474801061011E-2</v>
      </c>
      <c r="U237" s="23">
        <f>VLOOKUP($B237,Data!$A$8:$GA$500,147,FALSE)</f>
        <v>3.9835616438356161E-2</v>
      </c>
      <c r="V237" s="23">
        <f>VLOOKUP($B237,Data!$A$8:$GA$500,148,FALSE)</f>
        <v>3.9295392953929538E-2</v>
      </c>
      <c r="W237" s="23">
        <f>VLOOKUP($B237,Data!$A$8:$GA$500,149,FALSE)</f>
        <v>4.1155913978494621E-2</v>
      </c>
      <c r="X237" s="23">
        <f>VLOOKUP($B237,Data!$A$8:$GA$500,150,FALSE)</f>
        <v>4.3222222222222224E-2</v>
      </c>
      <c r="Y237" s="23">
        <f>VLOOKUP($B237,Data!$A$8:$GA$500,151,FALSE)</f>
        <v>3.7071823204419888E-2</v>
      </c>
      <c r="Z237" s="23">
        <f>VLOOKUP($B237,Data!$A$8:$GA$500,152,FALSE)</f>
        <v>3.5824468085106385E-2</v>
      </c>
      <c r="AA237" s="23">
        <f>VLOOKUP($B237,Data!$A$8:$GA$500,153,FALSE)</f>
        <v>3.8583106267029973E-2</v>
      </c>
      <c r="AB237" s="23">
        <f>VLOOKUP($B237,Data!$A$8:$GA$500,154,FALSE)</f>
        <v>3.8288770053475939E-2</v>
      </c>
      <c r="AC237" s="23">
        <f>VLOOKUP($B237,Data!$A$8:$GA$500,155,FALSE)</f>
        <v>3.6925207756232689E-2</v>
      </c>
      <c r="AD237" s="23">
        <f>VLOOKUP($B237,Data!$A$8:$GA$500,156,FALSE)</f>
        <v>4.124260355029586E-2</v>
      </c>
      <c r="AE237" s="52">
        <f>VLOOKUP($B237,Data!$A$8:$GA$500,157,FALSE)</f>
        <v>4.3303571428571427E-2</v>
      </c>
      <c r="AF237" s="52">
        <f>VLOOKUP($B237,Data!$A$8:$GA$500,158,FALSE)</f>
        <v>4.2625698324022347E-2</v>
      </c>
      <c r="AG237" s="52">
        <f>VLOOKUP($B237,Data!$A$8:$GA$500,159,FALSE)</f>
        <v>3.7805555555555558E-2</v>
      </c>
      <c r="AH237" s="52">
        <f>VLOOKUP($B237,Data!$A$8:$GA$500,160,FALSE)</f>
        <v>3.6639566395663958E-2</v>
      </c>
    </row>
    <row r="238" spans="1:34" x14ac:dyDescent="0.25">
      <c r="A238" s="1"/>
      <c r="B238" s="17" t="s">
        <v>330</v>
      </c>
      <c r="C238" s="42" t="s">
        <v>518</v>
      </c>
      <c r="D238" t="s">
        <v>505</v>
      </c>
      <c r="E238" s="45" t="s">
        <v>330</v>
      </c>
      <c r="F238" s="45" t="s">
        <v>43</v>
      </c>
      <c r="G238" s="45" t="str">
        <f>""</f>
        <v/>
      </c>
      <c r="H238" s="23">
        <f>VLOOKUP($B238,Data!$A$8:$GA$500,134,FALSE)</f>
        <v>3.8796068796068797E-2</v>
      </c>
      <c r="I238" s="23">
        <f>VLOOKUP($B238,Data!$A$8:$GA$500,135,FALSE)</f>
        <v>3.5108153078202996E-2</v>
      </c>
      <c r="J238" s="23">
        <f>VLOOKUP($B238,Data!$A$8:$GA$500,136,FALSE)</f>
        <v>3.3681592039800992E-2</v>
      </c>
      <c r="K238" s="23">
        <f>VLOOKUP($B238,Data!$A$8:$GA$500,137,FALSE)</f>
        <v>3.3000000000000002E-2</v>
      </c>
      <c r="L238" s="23">
        <f>VLOOKUP($B238,Data!$A$8:$GA$500,138,FALSE)</f>
        <v>3.490049751243781E-2</v>
      </c>
      <c r="M238" s="23">
        <f>VLOOKUP($B238,Data!$A$8:$GA$500,139,FALSE)</f>
        <v>3.151540383014155E-2</v>
      </c>
      <c r="N238" s="23">
        <f>VLOOKUP($B238,Data!$A$8:$GA$500,140,FALSE)</f>
        <v>3.1862416107382552E-2</v>
      </c>
      <c r="O238" s="23">
        <f>VLOOKUP($B238,Data!$A$8:$GA$500,141,FALSE)</f>
        <v>3.0092827004219409E-2</v>
      </c>
      <c r="P238" s="23">
        <f>VLOOKUP($B238,Data!$A$8:$GA$500,142,FALSE)</f>
        <v>3.2995815899581588E-2</v>
      </c>
      <c r="Q238" s="23">
        <f>VLOOKUP($B238,Data!$A$8:$GA$500,143,FALSE)</f>
        <v>3.317991631799163E-2</v>
      </c>
      <c r="R238" s="23">
        <f>VLOOKUP($B238,Data!$A$8:$GA$500,144,FALSE)</f>
        <v>3.8991735537190084E-2</v>
      </c>
      <c r="S238" s="23">
        <f>VLOOKUP($B238,Data!$A$8:$GA$500,145,FALSE)</f>
        <v>5.0772391125718984E-2</v>
      </c>
      <c r="T238" s="23">
        <f>VLOOKUP($B238,Data!$A$8:$GA$500,146,FALSE)</f>
        <v>6.8543209876543207E-2</v>
      </c>
      <c r="U238" s="23">
        <f>VLOOKUP($B238,Data!$A$8:$GA$500,147,FALSE)</f>
        <v>6.9463850528025992E-2</v>
      </c>
      <c r="V238" s="23">
        <f>VLOOKUP($B238,Data!$A$8:$GA$500,148,FALSE)</f>
        <v>7.2951360263808745E-2</v>
      </c>
      <c r="W238" s="23">
        <f>VLOOKUP($B238,Data!$A$8:$GA$500,149,FALSE)</f>
        <v>7.2211138819617618E-2</v>
      </c>
      <c r="X238" s="23">
        <f>VLOOKUP($B238,Data!$A$8:$GA$500,150,FALSE)</f>
        <v>7.2334983498349839E-2</v>
      </c>
      <c r="Y238" s="23">
        <f>VLOOKUP($B238,Data!$A$8:$GA$500,151,FALSE)</f>
        <v>6.1481178396072013E-2</v>
      </c>
      <c r="Z238" s="23">
        <f>VLOOKUP($B238,Data!$A$8:$GA$500,152,FALSE)</f>
        <v>6.0287120590648072E-2</v>
      </c>
      <c r="AA238" s="23">
        <f>VLOOKUP($B238,Data!$A$8:$GA$500,153,FALSE)</f>
        <v>6.0509868421052632E-2</v>
      </c>
      <c r="AB238" s="23">
        <f>VLOOKUP($B238,Data!$A$8:$GA$500,154,FALSE)</f>
        <v>6.4794069192751241E-2</v>
      </c>
      <c r="AC238" s="23">
        <f>VLOOKUP($B238,Data!$A$8:$GA$500,155,FALSE)</f>
        <v>6.646269907795474E-2</v>
      </c>
      <c r="AD238" s="23">
        <f>VLOOKUP($B238,Data!$A$8:$GA$500,156,FALSE)</f>
        <v>7.0847315436241606E-2</v>
      </c>
      <c r="AE238" s="52">
        <f>VLOOKUP($B238,Data!$A$8:$GA$500,157,FALSE)</f>
        <v>6.8473029045643147E-2</v>
      </c>
      <c r="AF238" s="52">
        <f>VLOOKUP($B238,Data!$A$8:$GA$500,158,FALSE)</f>
        <v>7.3558333333333337E-2</v>
      </c>
      <c r="AG238" s="52">
        <f>VLOOKUP($B238,Data!$A$8:$GA$500,159,FALSE)</f>
        <v>6.9835390946502054E-2</v>
      </c>
      <c r="AH238" s="52">
        <f>VLOOKUP($B238,Data!$A$8:$GA$500,160,FALSE)</f>
        <v>7.0180475799835926E-2</v>
      </c>
    </row>
    <row r="239" spans="1:34" x14ac:dyDescent="0.25">
      <c r="A239" s="1"/>
      <c r="B239" s="17" t="s">
        <v>331</v>
      </c>
      <c r="C239" s="42" t="s">
        <v>517</v>
      </c>
      <c r="D239" t="s">
        <v>0</v>
      </c>
      <c r="E239" s="45" t="s">
        <v>331</v>
      </c>
      <c r="F239" s="45" t="s">
        <v>28</v>
      </c>
      <c r="G239" s="45" t="str">
        <f>""</f>
        <v/>
      </c>
      <c r="H239" s="23">
        <f>VLOOKUP($B239,Data!$A$8:$GA$500,134,FALSE)</f>
        <v>2.2008281573498965E-2</v>
      </c>
      <c r="I239" s="23">
        <f>VLOOKUP($B239,Data!$A$8:$GA$500,135,FALSE)</f>
        <v>2.1384297520661157E-2</v>
      </c>
      <c r="J239" s="23">
        <f>VLOOKUP($B239,Data!$A$8:$GA$500,136,FALSE)</f>
        <v>2.0727650727650728E-2</v>
      </c>
      <c r="K239" s="23">
        <f>VLOOKUP($B239,Data!$A$8:$GA$500,137,FALSE)</f>
        <v>1.978448275862069E-2</v>
      </c>
      <c r="L239" s="23">
        <f>VLOOKUP($B239,Data!$A$8:$GA$500,138,FALSE)</f>
        <v>2.4285714285714285E-2</v>
      </c>
      <c r="M239" s="23">
        <f>VLOOKUP($B239,Data!$A$8:$GA$500,139,FALSE)</f>
        <v>2.141649048625793E-2</v>
      </c>
      <c r="N239" s="23">
        <f>VLOOKUP($B239,Data!$A$8:$GA$500,140,FALSE)</f>
        <v>2.10351966873706E-2</v>
      </c>
      <c r="O239" s="23">
        <f>VLOOKUP($B239,Data!$A$8:$GA$500,141,FALSE)</f>
        <v>2.0189873417721518E-2</v>
      </c>
      <c r="P239" s="23">
        <f>VLOOKUP($B239,Data!$A$8:$GA$500,142,FALSE)</f>
        <v>2.3375796178343948E-2</v>
      </c>
      <c r="Q239" s="23">
        <f>VLOOKUP($B239,Data!$A$8:$GA$500,143,FALSE)</f>
        <v>2.344226579520697E-2</v>
      </c>
      <c r="R239" s="23">
        <f>VLOOKUP($B239,Data!$A$8:$GA$500,144,FALSE)</f>
        <v>2.6419213973799125E-2</v>
      </c>
      <c r="S239" s="23">
        <f>VLOOKUP($B239,Data!$A$8:$GA$500,145,FALSE)</f>
        <v>2.9615384615384616E-2</v>
      </c>
      <c r="T239" s="23">
        <f>VLOOKUP($B239,Data!$A$8:$GA$500,146,FALSE)</f>
        <v>4.6126914660831513E-2</v>
      </c>
      <c r="U239" s="23">
        <f>VLOOKUP($B239,Data!$A$8:$GA$500,147,FALSE)</f>
        <v>4.7843137254901962E-2</v>
      </c>
      <c r="V239" s="23">
        <f>VLOOKUP($B239,Data!$A$8:$GA$500,148,FALSE)</f>
        <v>4.7792494481236202E-2</v>
      </c>
      <c r="W239" s="23">
        <f>VLOOKUP($B239,Data!$A$8:$GA$500,149,FALSE)</f>
        <v>4.2719101123595504E-2</v>
      </c>
      <c r="X239" s="23">
        <f>VLOOKUP($B239,Data!$A$8:$GA$500,150,FALSE)</f>
        <v>4.6200873362445417E-2</v>
      </c>
      <c r="Y239" s="23">
        <f>VLOOKUP($B239,Data!$A$8:$GA$500,151,FALSE)</f>
        <v>4.231121281464531E-2</v>
      </c>
      <c r="Z239" s="23">
        <f>VLOOKUP($B239,Data!$A$8:$GA$500,152,FALSE)</f>
        <v>4.1233183856502244E-2</v>
      </c>
      <c r="AA239" s="23">
        <f>VLOOKUP($B239,Data!$A$8:$GA$500,153,FALSE)</f>
        <v>3.5955555555555553E-2</v>
      </c>
      <c r="AB239" s="23">
        <f>VLOOKUP($B239,Data!$A$8:$GA$500,154,FALSE)</f>
        <v>3.8109890109890111E-2</v>
      </c>
      <c r="AC239" s="23">
        <f>VLOOKUP($B239,Data!$A$8:$GA$500,155,FALSE)</f>
        <v>3.6034858387799566E-2</v>
      </c>
      <c r="AD239" s="23">
        <f>VLOOKUP($B239,Data!$A$8:$GA$500,156,FALSE)</f>
        <v>3.5490196078431374E-2</v>
      </c>
      <c r="AE239" s="52">
        <f>VLOOKUP($B239,Data!$A$8:$GA$500,157,FALSE)</f>
        <v>2.9626373626373628E-2</v>
      </c>
      <c r="AF239" s="52">
        <f>VLOOKUP($B239,Data!$A$8:$GA$500,158,FALSE)</f>
        <v>3.4803493449781661E-2</v>
      </c>
      <c r="AG239" s="52">
        <f>VLOOKUP($B239,Data!$A$8:$GA$500,159,FALSE)</f>
        <v>3.0146750524109013E-2</v>
      </c>
      <c r="AH239" s="52">
        <f>VLOOKUP($B239,Data!$A$8:$GA$500,160,FALSE)</f>
        <v>2.9029535864978903E-2</v>
      </c>
    </row>
    <row r="240" spans="1:34" x14ac:dyDescent="0.25">
      <c r="A240" s="1"/>
      <c r="B240" s="17" t="s">
        <v>332</v>
      </c>
      <c r="C240" s="42" t="s">
        <v>518</v>
      </c>
      <c r="D240" t="s">
        <v>0</v>
      </c>
      <c r="E240" s="45" t="s">
        <v>332</v>
      </c>
      <c r="F240" s="45" t="s">
        <v>30</v>
      </c>
      <c r="G240" s="45" t="str">
        <f>""</f>
        <v/>
      </c>
      <c r="H240" s="23">
        <f>VLOOKUP($B240,Data!$A$8:$GA$500,134,FALSE)</f>
        <v>1.3160377358490566E-2</v>
      </c>
      <c r="I240" s="23">
        <f>VLOOKUP($B240,Data!$A$8:$GA$500,135,FALSE)</f>
        <v>1.2271662763466043E-2</v>
      </c>
      <c r="J240" s="23">
        <f>VLOOKUP($B240,Data!$A$8:$GA$500,136,FALSE)</f>
        <v>1.2343387470997679E-2</v>
      </c>
      <c r="K240" s="23">
        <f>VLOOKUP($B240,Data!$A$8:$GA$500,137,FALSE)</f>
        <v>1.0844444444444445E-2</v>
      </c>
      <c r="L240" s="23">
        <f>VLOOKUP($B240,Data!$A$8:$GA$500,138,FALSE)</f>
        <v>1.0065217391304348E-2</v>
      </c>
      <c r="M240" s="23">
        <f>VLOOKUP($B240,Data!$A$8:$GA$500,139,FALSE)</f>
        <v>7.8540772532188843E-3</v>
      </c>
      <c r="N240" s="23">
        <f>VLOOKUP($B240,Data!$A$8:$GA$500,140,FALSE)</f>
        <v>7.3175965665236049E-3</v>
      </c>
      <c r="O240" s="23">
        <f>VLOOKUP($B240,Data!$A$8:$GA$500,141,FALSE)</f>
        <v>6.6738197424892707E-3</v>
      </c>
      <c r="P240" s="23">
        <f>VLOOKUP($B240,Data!$A$8:$GA$500,142,FALSE)</f>
        <v>6.9639065817409763E-3</v>
      </c>
      <c r="Q240" s="23">
        <f>VLOOKUP($B240,Data!$A$8:$GA$500,143,FALSE)</f>
        <v>7.6940639269406389E-3</v>
      </c>
      <c r="R240" s="23">
        <f>VLOOKUP($B240,Data!$A$8:$GA$500,144,FALSE)</f>
        <v>9.4835680751173702E-3</v>
      </c>
      <c r="S240" s="23">
        <f>VLOOKUP($B240,Data!$A$8:$GA$500,145,FALSE)</f>
        <v>1.3686746987951807E-2</v>
      </c>
      <c r="T240" s="23">
        <f>VLOOKUP($B240,Data!$A$8:$GA$500,146,FALSE)</f>
        <v>2.4311224489795918E-2</v>
      </c>
      <c r="U240" s="23">
        <f>VLOOKUP($B240,Data!$A$8:$GA$500,147,FALSE)</f>
        <v>2.2580645161290321E-2</v>
      </c>
      <c r="V240" s="23">
        <f>VLOOKUP($B240,Data!$A$8:$GA$500,148,FALSE)</f>
        <v>2.244943820224719E-2</v>
      </c>
      <c r="W240" s="23">
        <f>VLOOKUP($B240,Data!$A$8:$GA$500,149,FALSE)</f>
        <v>2.1443965517241381E-2</v>
      </c>
      <c r="X240" s="23">
        <f>VLOOKUP($B240,Data!$A$8:$GA$500,150,FALSE)</f>
        <v>2.2139830508474578E-2</v>
      </c>
      <c r="Y240" s="23">
        <f>VLOOKUP($B240,Data!$A$8:$GA$500,151,FALSE)</f>
        <v>1.9369369369369369E-2</v>
      </c>
      <c r="Z240" s="23">
        <f>VLOOKUP($B240,Data!$A$8:$GA$500,152,FALSE)</f>
        <v>2.0022988505747127E-2</v>
      </c>
      <c r="AA240" s="23">
        <f>VLOOKUP($B240,Data!$A$8:$GA$500,153,FALSE)</f>
        <v>1.9544419134396356E-2</v>
      </c>
      <c r="AB240" s="23">
        <f>VLOOKUP($B240,Data!$A$8:$GA$500,154,FALSE)</f>
        <v>1.9851063829787234E-2</v>
      </c>
      <c r="AC240" s="23">
        <f>VLOOKUP($B240,Data!$A$8:$GA$500,155,FALSE)</f>
        <v>1.947136563876652E-2</v>
      </c>
      <c r="AD240" s="23">
        <f>VLOOKUP($B240,Data!$A$8:$GA$500,156,FALSE)</f>
        <v>1.9672489082969431E-2</v>
      </c>
      <c r="AE240" s="52">
        <f>VLOOKUP($B240,Data!$A$8:$GA$500,157,FALSE)</f>
        <v>1.8463203463203463E-2</v>
      </c>
      <c r="AF240" s="52">
        <f>VLOOKUP($B240,Data!$A$8:$GA$500,158,FALSE)</f>
        <v>1.9661733615221989E-2</v>
      </c>
      <c r="AG240" s="52">
        <f>VLOOKUP($B240,Data!$A$8:$GA$500,159,FALSE)</f>
        <v>1.7283702213279677E-2</v>
      </c>
      <c r="AH240" s="52">
        <f>VLOOKUP($B240,Data!$A$8:$GA$500,160,FALSE)</f>
        <v>1.6659836065573769E-2</v>
      </c>
    </row>
    <row r="241" spans="1:34" x14ac:dyDescent="0.25">
      <c r="A241" s="1"/>
      <c r="B241" s="17" t="s">
        <v>333</v>
      </c>
      <c r="C241" s="42" t="s">
        <v>517</v>
      </c>
      <c r="D241" t="s">
        <v>0</v>
      </c>
      <c r="E241" s="45" t="s">
        <v>333</v>
      </c>
      <c r="F241" s="45" t="s">
        <v>506</v>
      </c>
      <c r="G241" s="45" t="str">
        <f>""</f>
        <v/>
      </c>
      <c r="H241" s="23">
        <f>VLOOKUP($B241,Data!$A$8:$GA$500,134,FALSE)</f>
        <v>1.2800000000000001E-2</v>
      </c>
      <c r="I241" s="23">
        <f>VLOOKUP($B241,Data!$A$8:$GA$500,135,FALSE)</f>
        <v>1.2429577464788732E-2</v>
      </c>
      <c r="J241" s="23">
        <f>VLOOKUP($B241,Data!$A$8:$GA$500,136,FALSE)</f>
        <v>1.3493975903614458E-2</v>
      </c>
      <c r="K241" s="23">
        <f>VLOOKUP($B241,Data!$A$8:$GA$500,137,FALSE)</f>
        <v>1.1959459459459459E-2</v>
      </c>
      <c r="L241" s="23">
        <f>VLOOKUP($B241,Data!$A$8:$GA$500,138,FALSE)</f>
        <v>1.2421052631578947E-2</v>
      </c>
      <c r="M241" s="23">
        <f>VLOOKUP($B241,Data!$A$8:$GA$500,139,FALSE)</f>
        <v>1.1714285714285714E-2</v>
      </c>
      <c r="N241" s="23">
        <f>VLOOKUP($B241,Data!$A$8:$GA$500,140,FALSE)</f>
        <v>1.1267605633802818E-2</v>
      </c>
      <c r="O241" s="23">
        <f>VLOOKUP($B241,Data!$A$8:$GA$500,141,FALSE)</f>
        <v>9.8591549295774655E-3</v>
      </c>
      <c r="P241" s="23">
        <f>VLOOKUP($B241,Data!$A$8:$GA$500,142,FALSE)</f>
        <v>1.0842293906810036E-2</v>
      </c>
      <c r="Q241" s="23">
        <f>VLOOKUP($B241,Data!$A$8:$GA$500,143,FALSE)</f>
        <v>1.1346499102333932E-2</v>
      </c>
      <c r="R241" s="23">
        <f>VLOOKUP($B241,Data!$A$8:$GA$500,144,FALSE)</f>
        <v>1.4991023339317774E-2</v>
      </c>
      <c r="S241" s="23">
        <f>VLOOKUP($B241,Data!$A$8:$GA$500,145,FALSE)</f>
        <v>1.8598949211908931E-2</v>
      </c>
      <c r="T241" s="23">
        <f>VLOOKUP($B241,Data!$A$8:$GA$500,146,FALSE)</f>
        <v>2.5128205128205128E-2</v>
      </c>
      <c r="U241" s="23">
        <f>VLOOKUP($B241,Data!$A$8:$GA$500,147,FALSE)</f>
        <v>2.392554991539763E-2</v>
      </c>
      <c r="V241" s="23">
        <f>VLOOKUP($B241,Data!$A$8:$GA$500,148,FALSE)</f>
        <v>2.5058430717863105E-2</v>
      </c>
      <c r="W241" s="23">
        <f>VLOOKUP($B241,Data!$A$8:$GA$500,149,FALSE)</f>
        <v>2.4075342465753425E-2</v>
      </c>
      <c r="X241" s="23">
        <f>VLOOKUP($B241,Data!$A$8:$GA$500,150,FALSE)</f>
        <v>2.5224137931034483E-2</v>
      </c>
      <c r="Y241" s="23">
        <f>VLOOKUP($B241,Data!$A$8:$GA$500,151,FALSE)</f>
        <v>2.1822742474916387E-2</v>
      </c>
      <c r="Z241" s="23">
        <f>VLOOKUP($B241,Data!$A$8:$GA$500,152,FALSE)</f>
        <v>2.24190800681431E-2</v>
      </c>
      <c r="AA241" s="23">
        <f>VLOOKUP($B241,Data!$A$8:$GA$500,153,FALSE)</f>
        <v>2.3053691275167786E-2</v>
      </c>
      <c r="AB241" s="23">
        <f>VLOOKUP($B241,Data!$A$8:$GA$500,154,FALSE)</f>
        <v>2.4594127806563039E-2</v>
      </c>
      <c r="AC241" s="23">
        <f>VLOOKUP($B241,Data!$A$8:$GA$500,155,FALSE)</f>
        <v>2.440207972270364E-2</v>
      </c>
      <c r="AD241" s="23">
        <f>VLOOKUP($B241,Data!$A$8:$GA$500,156,FALSE)</f>
        <v>2.7293906810035844E-2</v>
      </c>
      <c r="AE241" s="52">
        <f>VLOOKUP($B241,Data!$A$8:$GA$500,157,FALSE)</f>
        <v>2.782051282051282E-2</v>
      </c>
      <c r="AF241" s="52">
        <f>VLOOKUP($B241,Data!$A$8:$GA$500,158,FALSE)</f>
        <v>2.6718480138169257E-2</v>
      </c>
      <c r="AG241" s="52">
        <f>VLOOKUP($B241,Data!$A$8:$GA$500,159,FALSE)</f>
        <v>2.3862433862433863E-2</v>
      </c>
      <c r="AH241" s="52">
        <f>VLOOKUP($B241,Data!$A$8:$GA$500,160,FALSE)</f>
        <v>2.421792618629174E-2</v>
      </c>
    </row>
    <row r="242" spans="1:34" x14ac:dyDescent="0.25">
      <c r="A242" s="1"/>
      <c r="B242" s="17" t="s">
        <v>334</v>
      </c>
      <c r="C242" s="42" t="s">
        <v>517</v>
      </c>
      <c r="D242" t="s">
        <v>0</v>
      </c>
      <c r="E242" s="45" t="s">
        <v>334</v>
      </c>
      <c r="F242" s="45" t="s">
        <v>30</v>
      </c>
      <c r="G242" s="45" t="str">
        <f>""</f>
        <v/>
      </c>
      <c r="H242" s="23">
        <f>VLOOKUP($B242,Data!$A$8:$GA$500,134,FALSE)</f>
        <v>1.625968992248062E-2</v>
      </c>
      <c r="I242" s="23">
        <f>VLOOKUP($B242,Data!$A$8:$GA$500,135,FALSE)</f>
        <v>1.4669260700389104E-2</v>
      </c>
      <c r="J242" s="23">
        <f>VLOOKUP($B242,Data!$A$8:$GA$500,136,FALSE)</f>
        <v>1.4679611650485437E-2</v>
      </c>
      <c r="K242" s="23">
        <f>VLOOKUP($B242,Data!$A$8:$GA$500,137,FALSE)</f>
        <v>1.4429133858267716E-2</v>
      </c>
      <c r="L242" s="23">
        <f>VLOOKUP($B242,Data!$A$8:$GA$500,138,FALSE)</f>
        <v>1.5975855130784707E-2</v>
      </c>
      <c r="M242" s="23">
        <f>VLOOKUP($B242,Data!$A$8:$GA$500,139,FALSE)</f>
        <v>1.589068825910931E-2</v>
      </c>
      <c r="N242" s="23">
        <f>VLOOKUP($B242,Data!$A$8:$GA$500,140,FALSE)</f>
        <v>1.3467741935483871E-2</v>
      </c>
      <c r="O242" s="23">
        <f>VLOOKUP($B242,Data!$A$8:$GA$500,141,FALSE)</f>
        <v>1.2186234817813765E-2</v>
      </c>
      <c r="P242" s="23">
        <f>VLOOKUP($B242,Data!$A$8:$GA$500,142,FALSE)</f>
        <v>1.4347826086956521E-2</v>
      </c>
      <c r="Q242" s="23">
        <f>VLOOKUP($B242,Data!$A$8:$GA$500,143,FALSE)</f>
        <v>1.6567460317460318E-2</v>
      </c>
      <c r="R242" s="23">
        <f>VLOOKUP($B242,Data!$A$8:$GA$500,144,FALSE)</f>
        <v>1.8353658536585365E-2</v>
      </c>
      <c r="S242" s="23">
        <f>VLOOKUP($B242,Data!$A$8:$GA$500,145,FALSE)</f>
        <v>2.2941176470588236E-2</v>
      </c>
      <c r="T242" s="23">
        <f>VLOOKUP($B242,Data!$A$8:$GA$500,146,FALSE)</f>
        <v>3.5524752475247522E-2</v>
      </c>
      <c r="U242" s="23">
        <f>VLOOKUP($B242,Data!$A$8:$GA$500,147,FALSE)</f>
        <v>3.6905222437137328E-2</v>
      </c>
      <c r="V242" s="23">
        <f>VLOOKUP($B242,Data!$A$8:$GA$500,148,FALSE)</f>
        <v>3.5426944971536999E-2</v>
      </c>
      <c r="W242" s="23">
        <f>VLOOKUP($B242,Data!$A$8:$GA$500,149,FALSE)</f>
        <v>3.4304267161410017E-2</v>
      </c>
      <c r="X242" s="23">
        <f>VLOOKUP($B242,Data!$A$8:$GA$500,150,FALSE)</f>
        <v>3.4233009708737862E-2</v>
      </c>
      <c r="Y242" s="23">
        <f>VLOOKUP($B242,Data!$A$8:$GA$500,151,FALSE)</f>
        <v>2.9468503937007874E-2</v>
      </c>
      <c r="Z242" s="23">
        <f>VLOOKUP($B242,Data!$A$8:$GA$500,152,FALSE)</f>
        <v>3.0623742454728372E-2</v>
      </c>
      <c r="AA242" s="23">
        <f>VLOOKUP($B242,Data!$A$8:$GA$500,153,FALSE)</f>
        <v>3.0883534136546185E-2</v>
      </c>
      <c r="AB242" s="23">
        <f>VLOOKUP($B242,Data!$A$8:$GA$500,154,FALSE)</f>
        <v>3.3785425101214572E-2</v>
      </c>
      <c r="AC242" s="23">
        <f>VLOOKUP($B242,Data!$A$8:$GA$500,155,FALSE)</f>
        <v>3.4729458917835673E-2</v>
      </c>
      <c r="AD242" s="23">
        <f>VLOOKUP($B242,Data!$A$8:$GA$500,156,FALSE)</f>
        <v>3.456862745098039E-2</v>
      </c>
      <c r="AE242" s="52">
        <f>VLOOKUP($B242,Data!$A$8:$GA$500,157,FALSE)</f>
        <v>3.1862745098039214E-2</v>
      </c>
      <c r="AF242" s="52">
        <f>VLOOKUP($B242,Data!$A$8:$GA$500,158,FALSE)</f>
        <v>3.3641618497109824E-2</v>
      </c>
      <c r="AG242" s="52">
        <f>VLOOKUP($B242,Data!$A$8:$GA$500,159,FALSE)</f>
        <v>3.0632411067193676E-2</v>
      </c>
      <c r="AH242" s="52">
        <f>VLOOKUP($B242,Data!$A$8:$GA$500,160,FALSE)</f>
        <v>3.059548254620123E-2</v>
      </c>
    </row>
    <row r="243" spans="1:34" x14ac:dyDescent="0.25">
      <c r="A243" s="1"/>
      <c r="B243" s="17" t="s">
        <v>335</v>
      </c>
      <c r="C243" s="42" t="s">
        <v>516</v>
      </c>
      <c r="D243" t="s">
        <v>505</v>
      </c>
      <c r="E243" s="45" t="s">
        <v>335</v>
      </c>
      <c r="F243" s="45" t="s">
        <v>32</v>
      </c>
      <c r="G243" s="45" t="str">
        <f>""</f>
        <v/>
      </c>
      <c r="H243" s="23">
        <f>VLOOKUP($B243,Data!$A$8:$GA$500,134,FALSE)</f>
        <v>9.2432432432432432E-3</v>
      </c>
      <c r="I243" s="23">
        <f>VLOOKUP($B243,Data!$A$8:$GA$500,135,FALSE)</f>
        <v>8.2222222222222228E-3</v>
      </c>
      <c r="J243" s="23">
        <f>VLOOKUP($B243,Data!$A$8:$GA$500,136,FALSE)</f>
        <v>8.5875706214689259E-3</v>
      </c>
      <c r="K243" s="23">
        <f>VLOOKUP($B243,Data!$A$8:$GA$500,137,FALSE)</f>
        <v>7.8770949720670391E-3</v>
      </c>
      <c r="L243" s="23">
        <f>VLOOKUP($B243,Data!$A$8:$GA$500,138,FALSE)</f>
        <v>8.8000000000000005E-3</v>
      </c>
      <c r="M243" s="23">
        <f>VLOOKUP($B243,Data!$A$8:$GA$500,139,FALSE)</f>
        <v>7.7840909090909089E-3</v>
      </c>
      <c r="N243" s="23">
        <f>VLOOKUP($B243,Data!$A$8:$GA$500,140,FALSE)</f>
        <v>8.0337078651685385E-3</v>
      </c>
      <c r="O243" s="23">
        <f>VLOOKUP($B243,Data!$A$8:$GA$500,141,FALSE)</f>
        <v>7.068965517241379E-3</v>
      </c>
      <c r="P243" s="23">
        <f>VLOOKUP($B243,Data!$A$8:$GA$500,142,FALSE)</f>
        <v>8.959537572254336E-3</v>
      </c>
      <c r="Q243" s="23">
        <f>VLOOKUP($B243,Data!$A$8:$GA$500,143,FALSE)</f>
        <v>7.7192982456140355E-3</v>
      </c>
      <c r="R243" s="23">
        <f>VLOOKUP($B243,Data!$A$8:$GA$500,144,FALSE)</f>
        <v>9.8235294117647066E-3</v>
      </c>
      <c r="S243" s="23">
        <f>VLOOKUP($B243,Data!$A$8:$GA$500,145,FALSE)</f>
        <v>1.3273809523809525E-2</v>
      </c>
      <c r="T243" s="23">
        <f>VLOOKUP($B243,Data!$A$8:$GA$500,146,FALSE)</f>
        <v>2.1812865497076023E-2</v>
      </c>
      <c r="U243" s="23">
        <f>VLOOKUP($B243,Data!$A$8:$GA$500,147,FALSE)</f>
        <v>2.2790697674418603E-2</v>
      </c>
      <c r="V243" s="23">
        <f>VLOOKUP($B243,Data!$A$8:$GA$500,148,FALSE)</f>
        <v>2.2470588235294117E-2</v>
      </c>
      <c r="W243" s="23">
        <f>VLOOKUP($B243,Data!$A$8:$GA$500,149,FALSE)</f>
        <v>2.1600000000000001E-2</v>
      </c>
      <c r="X243" s="23">
        <f>VLOOKUP($B243,Data!$A$8:$GA$500,150,FALSE)</f>
        <v>2.2732558139534884E-2</v>
      </c>
      <c r="Y243" s="23">
        <f>VLOOKUP($B243,Data!$A$8:$GA$500,151,FALSE)</f>
        <v>1.8546511627906978E-2</v>
      </c>
      <c r="Z243" s="23">
        <f>VLOOKUP($B243,Data!$A$8:$GA$500,152,FALSE)</f>
        <v>1.6802325581395348E-2</v>
      </c>
      <c r="AA243" s="23">
        <f>VLOOKUP($B243,Data!$A$8:$GA$500,153,FALSE)</f>
        <v>1.7745664739884395E-2</v>
      </c>
      <c r="AB243" s="23">
        <f>VLOOKUP($B243,Data!$A$8:$GA$500,154,FALSE)</f>
        <v>1.8448275862068965E-2</v>
      </c>
      <c r="AC243" s="23">
        <f>VLOOKUP($B243,Data!$A$8:$GA$500,155,FALSE)</f>
        <v>1.84E-2</v>
      </c>
      <c r="AD243" s="23">
        <f>VLOOKUP($B243,Data!$A$8:$GA$500,156,FALSE)</f>
        <v>1.8693181818181817E-2</v>
      </c>
      <c r="AE243" s="52">
        <f>VLOOKUP($B243,Data!$A$8:$GA$500,157,FALSE)</f>
        <v>1.7954545454545456E-2</v>
      </c>
      <c r="AF243" s="52">
        <f>VLOOKUP($B243,Data!$A$8:$GA$500,158,FALSE)</f>
        <v>1.8843930635838151E-2</v>
      </c>
      <c r="AG243" s="52">
        <f>VLOOKUP($B243,Data!$A$8:$GA$500,159,FALSE)</f>
        <v>1.8620689655172412E-2</v>
      </c>
      <c r="AH243" s="52">
        <f>VLOOKUP($B243,Data!$A$8:$GA$500,160,FALSE)</f>
        <v>1.8181818181818181E-2</v>
      </c>
    </row>
    <row r="244" spans="1:34" x14ac:dyDescent="0.25">
      <c r="A244" s="1"/>
      <c r="B244" s="17" t="s">
        <v>336</v>
      </c>
      <c r="C244" s="42" t="s">
        <v>516</v>
      </c>
      <c r="D244" t="s">
        <v>0</v>
      </c>
      <c r="E244" s="45" t="s">
        <v>336</v>
      </c>
      <c r="F244" s="45" t="s">
        <v>509</v>
      </c>
      <c r="G244" s="45" t="str">
        <f>""</f>
        <v/>
      </c>
      <c r="H244" s="23">
        <f>VLOOKUP($B244,Data!$A$8:$GA$500,134,FALSE)</f>
        <v>1.5797665369649806E-2</v>
      </c>
      <c r="I244" s="23">
        <f>VLOOKUP($B244,Data!$A$8:$GA$500,135,FALSE)</f>
        <v>1.2653846153846154E-2</v>
      </c>
      <c r="J244" s="23">
        <f>VLOOKUP($B244,Data!$A$8:$GA$500,136,FALSE)</f>
        <v>1.4377510040160642E-2</v>
      </c>
      <c r="K244" s="23">
        <f>VLOOKUP($B244,Data!$A$8:$GA$500,137,FALSE)</f>
        <v>1.5991902834008098E-2</v>
      </c>
      <c r="L244" s="23">
        <f>VLOOKUP($B244,Data!$A$8:$GA$500,138,FALSE)</f>
        <v>1.4696356275303643E-2</v>
      </c>
      <c r="M244" s="23">
        <f>VLOOKUP($B244,Data!$A$8:$GA$500,139,FALSE)</f>
        <v>1.2226720647773279E-2</v>
      </c>
      <c r="N244" s="23">
        <f>VLOOKUP($B244,Data!$A$8:$GA$500,140,FALSE)</f>
        <v>1.159533073929961E-2</v>
      </c>
      <c r="O244" s="23">
        <f>VLOOKUP($B244,Data!$A$8:$GA$500,141,FALSE)</f>
        <v>1.4487179487179487E-2</v>
      </c>
      <c r="P244" s="23">
        <f>VLOOKUP($B244,Data!$A$8:$GA$500,142,FALSE)</f>
        <v>1.3292682926829268E-2</v>
      </c>
      <c r="Q244" s="23">
        <f>VLOOKUP($B244,Data!$A$8:$GA$500,143,FALSE)</f>
        <v>1.2181069958847737E-2</v>
      </c>
      <c r="R244" s="23">
        <f>VLOOKUP($B244,Data!$A$8:$GA$500,144,FALSE)</f>
        <v>1.5867768595041323E-2</v>
      </c>
      <c r="S244" s="23">
        <f>VLOOKUP($B244,Data!$A$8:$GA$500,145,FALSE)</f>
        <v>2.104E-2</v>
      </c>
      <c r="T244" s="23">
        <f>VLOOKUP($B244,Data!$A$8:$GA$500,146,FALSE)</f>
        <v>2.9023437499999999E-2</v>
      </c>
      <c r="U244" s="23">
        <f>VLOOKUP($B244,Data!$A$8:$GA$500,147,FALSE)</f>
        <v>2.7833333333333335E-2</v>
      </c>
      <c r="V244" s="23">
        <f>VLOOKUP($B244,Data!$A$8:$GA$500,148,FALSE)</f>
        <v>2.5458167330677291E-2</v>
      </c>
      <c r="W244" s="23">
        <f>VLOOKUP($B244,Data!$A$8:$GA$500,149,FALSE)</f>
        <v>2.9259259259259259E-2</v>
      </c>
      <c r="X244" s="23">
        <f>VLOOKUP($B244,Data!$A$8:$GA$500,150,FALSE)</f>
        <v>2.917562724014337E-2</v>
      </c>
      <c r="Y244" s="23">
        <f>VLOOKUP($B244,Data!$A$8:$GA$500,151,FALSE)</f>
        <v>2.1000000000000001E-2</v>
      </c>
      <c r="Z244" s="23">
        <f>VLOOKUP($B244,Data!$A$8:$GA$500,152,FALSE)</f>
        <v>2.2014925373134327E-2</v>
      </c>
      <c r="AA244" s="23">
        <f>VLOOKUP($B244,Data!$A$8:$GA$500,153,FALSE)</f>
        <v>2.5038167938931297E-2</v>
      </c>
      <c r="AB244" s="23">
        <f>VLOOKUP($B244,Data!$A$8:$GA$500,154,FALSE)</f>
        <v>2.7461538461538461E-2</v>
      </c>
      <c r="AC244" s="23">
        <f>VLOOKUP($B244,Data!$A$8:$GA$500,155,FALSE)</f>
        <v>2.1948529411764707E-2</v>
      </c>
      <c r="AD244" s="23">
        <f>VLOOKUP($B244,Data!$A$8:$GA$500,156,FALSE)</f>
        <v>2.1740740740740741E-2</v>
      </c>
      <c r="AE244" s="52">
        <f>VLOOKUP($B244,Data!$A$8:$GA$500,157,FALSE)</f>
        <v>2.5648854961832061E-2</v>
      </c>
      <c r="AF244" s="52">
        <f>VLOOKUP($B244,Data!$A$8:$GA$500,158,FALSE)</f>
        <v>2.9921568627450979E-2</v>
      </c>
      <c r="AG244" s="52">
        <f>VLOOKUP($B244,Data!$A$8:$GA$500,159,FALSE)</f>
        <v>2.376E-2</v>
      </c>
      <c r="AH244" s="52">
        <f>VLOOKUP($B244,Data!$A$8:$GA$500,160,FALSE)</f>
        <v>2.3120300751879701E-2</v>
      </c>
    </row>
    <row r="245" spans="1:34" x14ac:dyDescent="0.25">
      <c r="A245" s="1"/>
      <c r="B245" s="17" t="s">
        <v>337</v>
      </c>
      <c r="C245" s="42" t="s">
        <v>518</v>
      </c>
      <c r="D245" t="s">
        <v>505</v>
      </c>
      <c r="E245" s="45" t="s">
        <v>337</v>
      </c>
      <c r="F245" s="45" t="s">
        <v>33</v>
      </c>
      <c r="G245" s="45" t="str">
        <f>""</f>
        <v/>
      </c>
      <c r="H245" s="23">
        <f>VLOOKUP($B245,Data!$A$8:$GA$500,134,FALSE)</f>
        <v>3.9285033365109627E-2</v>
      </c>
      <c r="I245" s="23">
        <f>VLOOKUP($B245,Data!$A$8:$GA$500,135,FALSE)</f>
        <v>3.8475046210720884E-2</v>
      </c>
      <c r="J245" s="23">
        <f>VLOOKUP($B245,Data!$A$8:$GA$500,136,FALSE)</f>
        <v>3.9317972350230414E-2</v>
      </c>
      <c r="K245" s="23">
        <f>VLOOKUP($B245,Data!$A$8:$GA$500,137,FALSE)</f>
        <v>3.6895604395604395E-2</v>
      </c>
      <c r="L245" s="23">
        <f>VLOOKUP($B245,Data!$A$8:$GA$500,138,FALSE)</f>
        <v>4.0826446280991732E-2</v>
      </c>
      <c r="M245" s="23">
        <f>VLOOKUP($B245,Data!$A$8:$GA$500,139,FALSE)</f>
        <v>3.7393715341959337E-2</v>
      </c>
      <c r="N245" s="23">
        <f>VLOOKUP($B245,Data!$A$8:$GA$500,140,FALSE)</f>
        <v>3.5955882352941178E-2</v>
      </c>
      <c r="O245" s="23">
        <f>VLOOKUP($B245,Data!$A$8:$GA$500,141,FALSE)</f>
        <v>3.3447004608294931E-2</v>
      </c>
      <c r="P245" s="23">
        <f>VLOOKUP($B245,Data!$A$8:$GA$500,142,FALSE)</f>
        <v>3.5241128298453141E-2</v>
      </c>
      <c r="Q245" s="23">
        <f>VLOOKUP($B245,Data!$A$8:$GA$500,143,FALSE)</f>
        <v>3.5140271493212673E-2</v>
      </c>
      <c r="R245" s="23">
        <f>VLOOKUP($B245,Data!$A$8:$GA$500,144,FALSE)</f>
        <v>4.1266968325791853E-2</v>
      </c>
      <c r="S245" s="23">
        <f>VLOOKUP($B245,Data!$A$8:$GA$500,145,FALSE)</f>
        <v>4.9622119815668206E-2</v>
      </c>
      <c r="T245" s="23">
        <f>VLOOKUP($B245,Data!$A$8:$GA$500,146,FALSE)</f>
        <v>6.4042163153070583E-2</v>
      </c>
      <c r="U245" s="23">
        <f>VLOOKUP($B245,Data!$A$8:$GA$500,147,FALSE)</f>
        <v>6.7198156682027652E-2</v>
      </c>
      <c r="V245" s="23">
        <f>VLOOKUP($B245,Data!$A$8:$GA$500,148,FALSE)</f>
        <v>7.0587695133149678E-2</v>
      </c>
      <c r="W245" s="23">
        <f>VLOOKUP($B245,Data!$A$8:$GA$500,149,FALSE)</f>
        <v>7.3407821229050277E-2</v>
      </c>
      <c r="X245" s="23">
        <f>VLOOKUP($B245,Data!$A$8:$GA$500,150,FALSE)</f>
        <v>7.2497704315886133E-2</v>
      </c>
      <c r="Y245" s="23">
        <f>VLOOKUP($B245,Data!$A$8:$GA$500,151,FALSE)</f>
        <v>6.6905417814508719E-2</v>
      </c>
      <c r="Z245" s="23">
        <f>VLOOKUP($B245,Data!$A$8:$GA$500,152,FALSE)</f>
        <v>6.696660482374768E-2</v>
      </c>
      <c r="AA245" s="23">
        <f>VLOOKUP($B245,Data!$A$8:$GA$500,153,FALSE)</f>
        <v>6.2202166064981947E-2</v>
      </c>
      <c r="AB245" s="23">
        <f>VLOOKUP($B245,Data!$A$8:$GA$500,154,FALSE)</f>
        <v>6.4240790655884991E-2</v>
      </c>
      <c r="AC245" s="23">
        <f>VLOOKUP($B245,Data!$A$8:$GA$500,155,FALSE)</f>
        <v>6.4739629302736093E-2</v>
      </c>
      <c r="AD245" s="23">
        <f>VLOOKUP($B245,Data!$A$8:$GA$500,156,FALSE)</f>
        <v>6.9626411815812334E-2</v>
      </c>
      <c r="AE245" s="52">
        <f>VLOOKUP($B245,Data!$A$8:$GA$500,157,FALSE)</f>
        <v>6.9956483899042646E-2</v>
      </c>
      <c r="AF245" s="52">
        <f>VLOOKUP($B245,Data!$A$8:$GA$500,158,FALSE)</f>
        <v>7.4773123909249561E-2</v>
      </c>
      <c r="AG245" s="52">
        <f>VLOOKUP($B245,Data!$A$8:$GA$500,159,FALSE)</f>
        <v>7.0500431406384817E-2</v>
      </c>
      <c r="AH245" s="52">
        <f>VLOOKUP($B245,Data!$A$8:$GA$500,160,FALSE)</f>
        <v>7.2484742807323449E-2</v>
      </c>
    </row>
    <row r="246" spans="1:34" x14ac:dyDescent="0.25">
      <c r="A246" s="1"/>
      <c r="B246" s="17" t="s">
        <v>338</v>
      </c>
      <c r="C246" s="42" t="s">
        <v>518</v>
      </c>
      <c r="D246" t="s">
        <v>505</v>
      </c>
      <c r="E246" s="45" t="s">
        <v>338</v>
      </c>
      <c r="F246" s="45" t="s">
        <v>24</v>
      </c>
      <c r="G246" s="45" t="str">
        <f>""</f>
        <v/>
      </c>
      <c r="H246" s="23">
        <f>VLOOKUP($B246,Data!$A$8:$GA$500,134,FALSE)</f>
        <v>7.0828025477707002E-2</v>
      </c>
      <c r="I246" s="23">
        <f>VLOOKUP($B246,Data!$A$8:$GA$500,135,FALSE)</f>
        <v>6.8978451715881878E-2</v>
      </c>
      <c r="J246" s="23">
        <f>VLOOKUP($B246,Data!$A$8:$GA$500,136,FALSE)</f>
        <v>7.1787709497206698E-2</v>
      </c>
      <c r="K246" s="23">
        <f>VLOOKUP($B246,Data!$A$8:$GA$500,137,FALSE)</f>
        <v>6.9463299131807418E-2</v>
      </c>
      <c r="L246" s="23">
        <f>VLOOKUP($B246,Data!$A$8:$GA$500,138,FALSE)</f>
        <v>6.9863453815261045E-2</v>
      </c>
      <c r="M246" s="23">
        <f>VLOOKUP($B246,Data!$A$8:$GA$500,139,FALSE)</f>
        <v>6.2434575733544807E-2</v>
      </c>
      <c r="N246" s="23">
        <f>VLOOKUP($B246,Data!$A$8:$GA$500,140,FALSE)</f>
        <v>6.0139860139860141E-2</v>
      </c>
      <c r="O246" s="23">
        <f>VLOOKUP($B246,Data!$A$8:$GA$500,141,FALSE)</f>
        <v>5.721207307386815E-2</v>
      </c>
      <c r="P246" s="23">
        <f>VLOOKUP($B246,Data!$A$8:$GA$500,142,FALSE)</f>
        <v>5.628994544037412E-2</v>
      </c>
      <c r="Q246" s="23">
        <f>VLOOKUP($B246,Data!$A$8:$GA$500,143,FALSE)</f>
        <v>5.8229740361919746E-2</v>
      </c>
      <c r="R246" s="23">
        <f>VLOOKUP($B246,Data!$A$8:$GA$500,144,FALSE)</f>
        <v>6.606544293695131E-2</v>
      </c>
      <c r="S246" s="23">
        <f>VLOOKUP($B246,Data!$A$8:$GA$500,145,FALSE)</f>
        <v>7.74488188976378E-2</v>
      </c>
      <c r="T246" s="23">
        <f>VLOOKUP($B246,Data!$A$8:$GA$500,146,FALSE)</f>
        <v>9.7496038034865298E-2</v>
      </c>
      <c r="U246" s="23">
        <f>VLOOKUP($B246,Data!$A$8:$GA$500,147,FALSE)</f>
        <v>0.10045206547155106</v>
      </c>
      <c r="V246" s="23">
        <f>VLOOKUP($B246,Data!$A$8:$GA$500,148,FALSE)</f>
        <v>0.10666666666666667</v>
      </c>
      <c r="W246" s="23">
        <f>VLOOKUP($B246,Data!$A$8:$GA$500,149,FALSE)</f>
        <v>0.105</v>
      </c>
      <c r="X246" s="23">
        <f>VLOOKUP($B246,Data!$A$8:$GA$500,150,FALSE)</f>
        <v>0.10313455657492354</v>
      </c>
      <c r="Y246" s="23">
        <f>VLOOKUP($B246,Data!$A$8:$GA$500,151,FALSE)</f>
        <v>9.4953632148377126E-2</v>
      </c>
      <c r="Z246" s="23">
        <f>VLOOKUP($B246,Data!$A$8:$GA$500,152,FALSE)</f>
        <v>9.6903633491311217E-2</v>
      </c>
      <c r="AA246" s="23">
        <f>VLOOKUP($B246,Data!$A$8:$GA$500,153,FALSE)</f>
        <v>9.7128325508607199E-2</v>
      </c>
      <c r="AB246" s="23">
        <f>VLOOKUP($B246,Data!$A$8:$GA$500,154,FALSE)</f>
        <v>9.9754035357417364E-2</v>
      </c>
      <c r="AC246" s="23">
        <f>VLOOKUP($B246,Data!$A$8:$GA$500,155,FALSE)</f>
        <v>0.10433412135539795</v>
      </c>
      <c r="AD246" s="23">
        <f>VLOOKUP($B246,Data!$A$8:$GA$500,156,FALSE)</f>
        <v>0.10388931008339651</v>
      </c>
      <c r="AE246" s="52">
        <f>VLOOKUP($B246,Data!$A$8:$GA$500,157,FALSE)</f>
        <v>0.10103448275862069</v>
      </c>
      <c r="AF246" s="52">
        <f>VLOOKUP($B246,Data!$A$8:$GA$500,158,FALSE)</f>
        <v>0.1043037037037037</v>
      </c>
      <c r="AG246" s="52">
        <f>VLOOKUP($B246,Data!$A$8:$GA$500,159,FALSE)</f>
        <v>0.1002061855670103</v>
      </c>
      <c r="AH246" s="52">
        <f>VLOOKUP($B246,Data!$A$8:$GA$500,160,FALSE)</f>
        <v>0.10043699927166788</v>
      </c>
    </row>
    <row r="247" spans="1:34" x14ac:dyDescent="0.25">
      <c r="A247" s="1"/>
      <c r="B247" s="17" t="s">
        <v>339</v>
      </c>
      <c r="C247" s="42" t="s">
        <v>516</v>
      </c>
      <c r="D247" t="s">
        <v>0</v>
      </c>
      <c r="E247" s="45" t="s">
        <v>339</v>
      </c>
      <c r="F247" s="45" t="s">
        <v>509</v>
      </c>
      <c r="G247" s="45" t="str">
        <f>""</f>
        <v/>
      </c>
      <c r="H247" s="23">
        <f>VLOOKUP($B247,Data!$A$8:$GA$500,134,FALSE)</f>
        <v>3.833333333333333E-2</v>
      </c>
      <c r="I247" s="23">
        <f>VLOOKUP($B247,Data!$A$8:$GA$500,135,FALSE)</f>
        <v>3.2923976608187133E-2</v>
      </c>
      <c r="J247" s="23">
        <f>VLOOKUP($B247,Data!$A$8:$GA$500,136,FALSE)</f>
        <v>3.3865877712031561E-2</v>
      </c>
      <c r="K247" s="23">
        <f>VLOOKUP($B247,Data!$A$8:$GA$500,137,FALSE)</f>
        <v>4.1643002028397567E-2</v>
      </c>
      <c r="L247" s="23">
        <f>VLOOKUP($B247,Data!$A$8:$GA$500,138,FALSE)</f>
        <v>3.9566929133858265E-2</v>
      </c>
      <c r="M247" s="23">
        <f>VLOOKUP($B247,Data!$A$8:$GA$500,139,FALSE)</f>
        <v>3.105708245243129E-2</v>
      </c>
      <c r="N247" s="23">
        <f>VLOOKUP($B247,Data!$A$8:$GA$500,140,FALSE)</f>
        <v>3.4213973799126635E-2</v>
      </c>
      <c r="O247" s="23">
        <f>VLOOKUP($B247,Data!$A$8:$GA$500,141,FALSE)</f>
        <v>3.8747203579418348E-2</v>
      </c>
      <c r="P247" s="23">
        <f>VLOOKUP($B247,Data!$A$8:$GA$500,142,FALSE)</f>
        <v>3.5271966527196649E-2</v>
      </c>
      <c r="Q247" s="23">
        <f>VLOOKUP($B247,Data!$A$8:$GA$500,143,FALSE)</f>
        <v>3.1041666666666665E-2</v>
      </c>
      <c r="R247" s="23">
        <f>VLOOKUP($B247,Data!$A$8:$GA$500,144,FALSE)</f>
        <v>3.2425447316103383E-2</v>
      </c>
      <c r="S247" s="23">
        <f>VLOOKUP($B247,Data!$A$8:$GA$500,145,FALSE)</f>
        <v>4.5304182509505707E-2</v>
      </c>
      <c r="T247" s="23">
        <f>VLOOKUP($B247,Data!$A$8:$GA$500,146,FALSE)</f>
        <v>5.9034205231388331E-2</v>
      </c>
      <c r="U247" s="23">
        <f>VLOOKUP($B247,Data!$A$8:$GA$500,147,FALSE)</f>
        <v>5.0417495029821076E-2</v>
      </c>
      <c r="V247" s="23">
        <f>VLOOKUP($B247,Data!$A$8:$GA$500,148,FALSE)</f>
        <v>5.0750507099391481E-2</v>
      </c>
      <c r="W247" s="23">
        <f>VLOOKUP($B247,Data!$A$8:$GA$500,149,FALSE)</f>
        <v>6.8361702127659574E-2</v>
      </c>
      <c r="X247" s="23">
        <f>VLOOKUP($B247,Data!$A$8:$GA$500,150,FALSE)</f>
        <v>6.9334763948497857E-2</v>
      </c>
      <c r="Y247" s="23">
        <f>VLOOKUP($B247,Data!$A$8:$GA$500,151,FALSE)</f>
        <v>5.3713080168776371E-2</v>
      </c>
      <c r="Z247" s="23">
        <f>VLOOKUP($B247,Data!$A$8:$GA$500,152,FALSE)</f>
        <v>4.9324894514767931E-2</v>
      </c>
      <c r="AA247" s="23">
        <f>VLOOKUP($B247,Data!$A$8:$GA$500,153,FALSE)</f>
        <v>6.0702127659574466E-2</v>
      </c>
      <c r="AB247" s="23">
        <f>VLOOKUP($B247,Data!$A$8:$GA$500,154,FALSE)</f>
        <v>5.880081300813008E-2</v>
      </c>
      <c r="AC247" s="23">
        <f>VLOOKUP($B247,Data!$A$8:$GA$500,155,FALSE)</f>
        <v>5.0356394129979033E-2</v>
      </c>
      <c r="AD247" s="23">
        <f>VLOOKUP($B247,Data!$A$8:$GA$500,156,FALSE)</f>
        <v>5.2230919765166341E-2</v>
      </c>
      <c r="AE247" s="52">
        <f>VLOOKUP($B247,Data!$A$8:$GA$500,157,FALSE)</f>
        <v>5.8100558659217878E-2</v>
      </c>
      <c r="AF247" s="52">
        <f>VLOOKUP($B247,Data!$A$8:$GA$500,158,FALSE)</f>
        <v>6.0914285714285712E-2</v>
      </c>
      <c r="AG247" s="52">
        <f>VLOOKUP($B247,Data!$A$8:$GA$500,159,FALSE)</f>
        <v>5.1274131274131274E-2</v>
      </c>
      <c r="AH247" s="52">
        <f>VLOOKUP($B247,Data!$A$8:$GA$500,160,FALSE)</f>
        <v>5.3875502008032129E-2</v>
      </c>
    </row>
    <row r="248" spans="1:34" x14ac:dyDescent="0.25">
      <c r="A248" s="1"/>
      <c r="B248" s="17" t="s">
        <v>341</v>
      </c>
      <c r="C248" s="42" t="s">
        <v>516</v>
      </c>
      <c r="D248" t="s">
        <v>0</v>
      </c>
      <c r="E248" s="45" t="s">
        <v>341</v>
      </c>
      <c r="F248" s="45" t="s">
        <v>34</v>
      </c>
      <c r="H248" s="23">
        <f>VLOOKUP($B248,Data!$A$8:$GA$500,134,FALSE)</f>
        <v>1.8442776735459663E-2</v>
      </c>
      <c r="I248" s="23">
        <f>VLOOKUP($B248,Data!$A$8:$GA$500,135,FALSE)</f>
        <v>1.8250950570342206E-2</v>
      </c>
      <c r="J248" s="23">
        <f>VLOOKUP($B248,Data!$A$8:$GA$500,136,FALSE)</f>
        <v>1.9864603481624759E-2</v>
      </c>
      <c r="K248" s="23">
        <f>VLOOKUP($B248,Data!$A$8:$GA$500,137,FALSE)</f>
        <v>1.9830508474576271E-2</v>
      </c>
      <c r="L248" s="23">
        <f>VLOOKUP($B248,Data!$A$8:$GA$500,138,FALSE)</f>
        <v>2.1041666666666667E-2</v>
      </c>
      <c r="M248" s="23">
        <f>VLOOKUP($B248,Data!$A$8:$GA$500,139,FALSE)</f>
        <v>1.8192090395480226E-2</v>
      </c>
      <c r="N248" s="23">
        <f>VLOOKUP($B248,Data!$A$8:$GA$500,140,FALSE)</f>
        <v>1.6685499058380415E-2</v>
      </c>
      <c r="O248" s="23">
        <f>VLOOKUP($B248,Data!$A$8:$GA$500,141,FALSE)</f>
        <v>1.7165354330708663E-2</v>
      </c>
      <c r="P248" s="23">
        <f>VLOOKUP($B248,Data!$A$8:$GA$500,142,FALSE)</f>
        <v>2.0176125244618395E-2</v>
      </c>
      <c r="Q248" s="23">
        <f>VLOOKUP($B248,Data!$A$8:$GA$500,143,FALSE)</f>
        <v>1.5786516853932585E-2</v>
      </c>
      <c r="R248" s="23">
        <f>VLOOKUP($B248,Data!$A$8:$GA$500,144,FALSE)</f>
        <v>1.8574040219378429E-2</v>
      </c>
      <c r="S248" s="23">
        <f>VLOOKUP($B248,Data!$A$8:$GA$500,145,FALSE)</f>
        <v>2.8957952468007312E-2</v>
      </c>
      <c r="T248" s="23">
        <f>VLOOKUP($B248,Data!$A$8:$GA$500,146,FALSE)</f>
        <v>3.8833922261484098E-2</v>
      </c>
      <c r="U248" s="23">
        <f>VLOOKUP($B248,Data!$A$8:$GA$500,147,FALSE)</f>
        <v>3.8385321100917434E-2</v>
      </c>
      <c r="V248" s="23">
        <f>VLOOKUP($B248,Data!$A$8:$GA$500,148,FALSE)</f>
        <v>3.6386861313868611E-2</v>
      </c>
      <c r="W248" s="23">
        <f>VLOOKUP($B248,Data!$A$8:$GA$500,149,FALSE)</f>
        <v>3.876865671641791E-2</v>
      </c>
      <c r="X248" s="23">
        <f>VLOOKUP($B248,Data!$A$8:$GA$500,150,FALSE)</f>
        <v>4.1811320754716982E-2</v>
      </c>
      <c r="Y248" s="23">
        <f>VLOOKUP($B248,Data!$A$8:$GA$500,151,FALSE)</f>
        <v>3.4696673189823876E-2</v>
      </c>
      <c r="Z248" s="23">
        <f>VLOOKUP($B248,Data!$A$8:$GA$500,152,FALSE)</f>
        <v>3.5679513184584177E-2</v>
      </c>
      <c r="AA248" s="23">
        <f>VLOOKUP($B248,Data!$A$8:$GA$500,153,FALSE)</f>
        <v>3.8083832335329339E-2</v>
      </c>
      <c r="AB248" s="23">
        <f>VLOOKUP($B248,Data!$A$8:$GA$500,154,FALSE)</f>
        <v>4.3121149897330596E-2</v>
      </c>
      <c r="AC248" s="23">
        <f>VLOOKUP($B248,Data!$A$8:$GA$500,155,FALSE)</f>
        <v>3.5329341317365266E-2</v>
      </c>
      <c r="AD248" s="23">
        <f>VLOOKUP($B248,Data!$A$8:$GA$500,156,FALSE)</f>
        <v>3.9017341040462429E-2</v>
      </c>
      <c r="AE248" s="52">
        <f>VLOOKUP($B248,Data!$A$8:$GA$500,157,FALSE)</f>
        <v>4.1860465116279069E-2</v>
      </c>
      <c r="AF248" s="52">
        <f>VLOOKUP($B248,Data!$A$8:$GA$500,158,FALSE)</f>
        <v>4.4727626459143972E-2</v>
      </c>
      <c r="AG248" s="52">
        <f>VLOOKUP($B248,Data!$A$8:$GA$500,159,FALSE)</f>
        <v>3.570093457943925E-2</v>
      </c>
      <c r="AH248" s="52">
        <f>VLOOKUP($B248,Data!$A$8:$GA$500,160,FALSE)</f>
        <v>3.579961464354528E-2</v>
      </c>
    </row>
    <row r="249" spans="1:34" x14ac:dyDescent="0.25">
      <c r="A249" s="1"/>
      <c r="B249" s="17" t="s">
        <v>342</v>
      </c>
      <c r="C249" s="42" t="s">
        <v>518</v>
      </c>
      <c r="D249" t="s">
        <v>505</v>
      </c>
      <c r="E249" s="45" t="s">
        <v>342</v>
      </c>
      <c r="F249" s="45" t="s">
        <v>39</v>
      </c>
      <c r="H249" s="23">
        <f>VLOOKUP($B249,Data!$A$8:$GA$500,134,FALSE)</f>
        <v>4.0895283772981614E-2</v>
      </c>
      <c r="I249" s="23">
        <f>VLOOKUP($B249,Data!$A$8:$GA$500,135,FALSE)</f>
        <v>3.8183279742765273E-2</v>
      </c>
      <c r="J249" s="23">
        <f>VLOOKUP($B249,Data!$A$8:$GA$500,136,FALSE)</f>
        <v>3.9693548387096773E-2</v>
      </c>
      <c r="K249" s="23">
        <f>VLOOKUP($B249,Data!$A$8:$GA$500,137,FALSE)</f>
        <v>4.0250606305578009E-2</v>
      </c>
      <c r="L249" s="23">
        <f>VLOOKUP($B249,Data!$A$8:$GA$500,138,FALSE)</f>
        <v>4.1791767554479421E-2</v>
      </c>
      <c r="M249" s="23">
        <f>VLOOKUP($B249,Data!$A$8:$GA$500,139,FALSE)</f>
        <v>3.7998379254457051E-2</v>
      </c>
      <c r="N249" s="23">
        <f>VLOOKUP($B249,Data!$A$8:$GA$500,140,FALSE)</f>
        <v>3.8636728147554131E-2</v>
      </c>
      <c r="O249" s="23">
        <f>VLOOKUP($B249,Data!$A$8:$GA$500,141,FALSE)</f>
        <v>3.963621665319321E-2</v>
      </c>
      <c r="P249" s="23">
        <f>VLOOKUP($B249,Data!$A$8:$GA$500,142,FALSE)</f>
        <v>4.1584875301689458E-2</v>
      </c>
      <c r="Q249" s="23">
        <f>VLOOKUP($B249,Data!$A$8:$GA$500,143,FALSE)</f>
        <v>4.0008058017727638E-2</v>
      </c>
      <c r="R249" s="23">
        <f>VLOOKUP($B249,Data!$A$8:$GA$500,144,FALSE)</f>
        <v>4.5426731078904992E-2</v>
      </c>
      <c r="S249" s="23">
        <f>VLOOKUP($B249,Data!$A$8:$GA$500,145,FALSE)</f>
        <v>5.1900237529691209E-2</v>
      </c>
      <c r="T249" s="23">
        <f>VLOOKUP($B249,Data!$A$8:$GA$500,146,FALSE)</f>
        <v>6.1287051482059283E-2</v>
      </c>
      <c r="U249" s="23">
        <f>VLOOKUP($B249,Data!$A$8:$GA$500,147,FALSE)</f>
        <v>6.5983037779491133E-2</v>
      </c>
      <c r="V249" s="23">
        <f>VLOOKUP($B249,Data!$A$8:$GA$500,148,FALSE)</f>
        <v>6.6838858905165763E-2</v>
      </c>
      <c r="W249" s="23">
        <f>VLOOKUP($B249,Data!$A$8:$GA$500,149,FALSE)</f>
        <v>6.5220417633410674E-2</v>
      </c>
      <c r="X249" s="23">
        <f>VLOOKUP($B249,Data!$A$8:$GA$500,150,FALSE)</f>
        <v>6.7645186953062847E-2</v>
      </c>
      <c r="Y249" s="23">
        <f>VLOOKUP($B249,Data!$A$8:$GA$500,151,FALSE)</f>
        <v>6.2242617717478049E-2</v>
      </c>
      <c r="Z249" s="23">
        <f>VLOOKUP($B249,Data!$A$8:$GA$500,152,FALSE)</f>
        <v>6.266147859922179E-2</v>
      </c>
      <c r="AA249" s="23">
        <f>VLOOKUP($B249,Data!$A$8:$GA$500,153,FALSE)</f>
        <v>6.2001539645881447E-2</v>
      </c>
      <c r="AB249" s="23">
        <f>VLOOKUP($B249,Data!$A$8:$GA$500,154,FALSE)</f>
        <v>6.4392097264437689E-2</v>
      </c>
      <c r="AC249" s="23">
        <f>VLOOKUP($B249,Data!$A$8:$GA$500,155,FALSE)</f>
        <v>6.3729323308270677E-2</v>
      </c>
      <c r="AD249" s="23">
        <f>VLOOKUP($B249,Data!$A$8:$GA$500,156,FALSE)</f>
        <v>6.8903576982892692E-2</v>
      </c>
      <c r="AE249" s="52">
        <f>VLOOKUP($B249,Data!$A$8:$GA$500,157,FALSE)</f>
        <v>6.8412322274881518E-2</v>
      </c>
      <c r="AF249" s="52">
        <f>VLOOKUP($B249,Data!$A$8:$GA$500,158,FALSE)</f>
        <v>7.1271585557299844E-2</v>
      </c>
      <c r="AG249" s="52">
        <f>VLOOKUP($B249,Data!$A$8:$GA$500,159,FALSE)</f>
        <v>6.8497615262321149E-2</v>
      </c>
      <c r="AH249" s="52">
        <f>VLOOKUP($B249,Data!$A$8:$GA$500,160,FALSE)</f>
        <v>6.818979266347687E-2</v>
      </c>
    </row>
    <row r="250" spans="1:34" x14ac:dyDescent="0.25">
      <c r="A250" s="1"/>
      <c r="B250" s="17" t="s">
        <v>343</v>
      </c>
      <c r="C250" s="42" t="s">
        <v>516</v>
      </c>
      <c r="D250" t="s">
        <v>0</v>
      </c>
      <c r="E250" s="45" t="s">
        <v>343</v>
      </c>
      <c r="F250" s="45" t="s">
        <v>36</v>
      </c>
      <c r="G250" s="45" t="s">
        <v>509</v>
      </c>
      <c r="H250" s="23">
        <f>VLOOKUP($B250,Data!$A$8:$GA$500,134,FALSE)</f>
        <v>2.2564102564102566E-2</v>
      </c>
      <c r="I250" s="23">
        <f>VLOOKUP($B250,Data!$A$8:$GA$500,135,FALSE)</f>
        <v>2.3367875647668394E-2</v>
      </c>
      <c r="J250" s="23">
        <f>VLOOKUP($B250,Data!$A$8:$GA$500,136,FALSE)</f>
        <v>2.425531914893617E-2</v>
      </c>
      <c r="K250" s="23">
        <f>VLOOKUP($B250,Data!$A$8:$GA$500,137,FALSE)</f>
        <v>2.3013333333333334E-2</v>
      </c>
      <c r="L250" s="23">
        <f>VLOOKUP($B250,Data!$A$8:$GA$500,138,FALSE)</f>
        <v>2.3143631436314364E-2</v>
      </c>
      <c r="M250" s="23">
        <f>VLOOKUP($B250,Data!$A$8:$GA$500,139,FALSE)</f>
        <v>1.9322916666666665E-2</v>
      </c>
      <c r="N250" s="23">
        <f>VLOOKUP($B250,Data!$A$8:$GA$500,140,FALSE)</f>
        <v>1.7550505050505049E-2</v>
      </c>
      <c r="O250" s="23">
        <f>VLOOKUP($B250,Data!$A$8:$GA$500,141,FALSE)</f>
        <v>1.7063291139240506E-2</v>
      </c>
      <c r="P250" s="23">
        <f>VLOOKUP($B250,Data!$A$8:$GA$500,142,FALSE)</f>
        <v>1.8716049382716048E-2</v>
      </c>
      <c r="Q250" s="23">
        <f>VLOOKUP($B250,Data!$A$8:$GA$500,143,FALSE)</f>
        <v>1.6872037914691943E-2</v>
      </c>
      <c r="R250" s="23">
        <f>VLOOKUP($B250,Data!$A$8:$GA$500,144,FALSE)</f>
        <v>2.0542452830188681E-2</v>
      </c>
      <c r="S250" s="23">
        <f>VLOOKUP($B250,Data!$A$8:$GA$500,145,FALSE)</f>
        <v>2.5753424657534246E-2</v>
      </c>
      <c r="T250" s="23">
        <f>VLOOKUP($B250,Data!$A$8:$GA$500,146,FALSE)</f>
        <v>4.0303030303030306E-2</v>
      </c>
      <c r="U250" s="23">
        <f>VLOOKUP($B250,Data!$A$8:$GA$500,147,FALSE)</f>
        <v>4.1766169154228858E-2</v>
      </c>
      <c r="V250" s="23">
        <f>VLOOKUP($B250,Data!$A$8:$GA$500,148,FALSE)</f>
        <v>4.4135338345864659E-2</v>
      </c>
      <c r="W250" s="23">
        <f>VLOOKUP($B250,Data!$A$8:$GA$500,149,FALSE)</f>
        <v>4.2205128205128208E-2</v>
      </c>
      <c r="X250" s="23">
        <f>VLOOKUP($B250,Data!$A$8:$GA$500,150,FALSE)</f>
        <v>4.3029556650246305E-2</v>
      </c>
      <c r="Y250" s="23">
        <f>VLOOKUP($B250,Data!$A$8:$GA$500,151,FALSE)</f>
        <v>3.6213592233009712E-2</v>
      </c>
      <c r="Z250" s="23">
        <f>VLOOKUP($B250,Data!$A$8:$GA$500,152,FALSE)</f>
        <v>3.4676258992805756E-2</v>
      </c>
      <c r="AA250" s="23">
        <f>VLOOKUP($B250,Data!$A$8:$GA$500,153,FALSE)</f>
        <v>3.3913043478260872E-2</v>
      </c>
      <c r="AB250" s="23">
        <f>VLOOKUP($B250,Data!$A$8:$GA$500,154,FALSE)</f>
        <v>3.7853773584905659E-2</v>
      </c>
      <c r="AC250" s="23">
        <f>VLOOKUP($B250,Data!$A$8:$GA$500,155,FALSE)</f>
        <v>3.4709976798143853E-2</v>
      </c>
      <c r="AD250" s="23">
        <f>VLOOKUP($B250,Data!$A$8:$GA$500,156,FALSE)</f>
        <v>3.7069767441860468E-2</v>
      </c>
      <c r="AE250" s="52">
        <f>VLOOKUP($B250,Data!$A$8:$GA$500,157,FALSE)</f>
        <v>3.7009345794392523E-2</v>
      </c>
      <c r="AF250" s="52">
        <f>VLOOKUP($B250,Data!$A$8:$GA$500,158,FALSE)</f>
        <v>3.8239277652370202E-2</v>
      </c>
      <c r="AG250" s="52">
        <f>VLOOKUP($B250,Data!$A$8:$GA$500,159,FALSE)</f>
        <v>3.42152466367713E-2</v>
      </c>
      <c r="AH250" s="52">
        <f>VLOOKUP($B250,Data!$A$8:$GA$500,160,FALSE)</f>
        <v>3.185682326621924E-2</v>
      </c>
    </row>
    <row r="251" spans="1:34" x14ac:dyDescent="0.25">
      <c r="A251" s="1"/>
      <c r="B251" s="17" t="s">
        <v>344</v>
      </c>
      <c r="C251" s="42" t="s">
        <v>517</v>
      </c>
      <c r="D251" t="s">
        <v>0</v>
      </c>
      <c r="E251" s="45" t="s">
        <v>344</v>
      </c>
      <c r="F251" s="45" t="s">
        <v>35</v>
      </c>
      <c r="H251" s="23">
        <f>VLOOKUP($B251,Data!$A$8:$GA$500,134,FALSE)</f>
        <v>1.3550863723608446E-2</v>
      </c>
      <c r="I251" s="23">
        <f>VLOOKUP($B251,Data!$A$8:$GA$500,135,FALSE)</f>
        <v>1.376923076923077E-2</v>
      </c>
      <c r="J251" s="23">
        <f>VLOOKUP($B251,Data!$A$8:$GA$500,136,FALSE)</f>
        <v>1.2936936936936937E-2</v>
      </c>
      <c r="K251" s="23">
        <f>VLOOKUP($B251,Data!$A$8:$GA$500,137,FALSE)</f>
        <v>1.2320143884892087E-2</v>
      </c>
      <c r="L251" s="23">
        <f>VLOOKUP($B251,Data!$A$8:$GA$500,138,FALSE)</f>
        <v>1.18783542039356E-2</v>
      </c>
      <c r="M251" s="23">
        <f>VLOOKUP($B251,Data!$A$8:$GA$500,139,FALSE)</f>
        <v>9.4310344827586209E-3</v>
      </c>
      <c r="N251" s="23">
        <f>VLOOKUP($B251,Data!$A$8:$GA$500,140,FALSE)</f>
        <v>8.9619377162629757E-3</v>
      </c>
      <c r="O251" s="23">
        <f>VLOOKUP($B251,Data!$A$8:$GA$500,141,FALSE)</f>
        <v>8.1863560732113143E-3</v>
      </c>
      <c r="P251" s="23">
        <f>VLOOKUP($B251,Data!$A$8:$GA$500,142,FALSE)</f>
        <v>8.5809682804674457E-3</v>
      </c>
      <c r="Q251" s="23">
        <f>VLOOKUP($B251,Data!$A$8:$GA$500,143,FALSE)</f>
        <v>8.7964601769911499E-3</v>
      </c>
      <c r="R251" s="23">
        <f>VLOOKUP($B251,Data!$A$8:$GA$500,144,FALSE)</f>
        <v>1.2075812274368231E-2</v>
      </c>
      <c r="S251" s="23">
        <f>VLOOKUP($B251,Data!$A$8:$GA$500,145,FALSE)</f>
        <v>1.7303370786516854E-2</v>
      </c>
      <c r="T251" s="23">
        <f>VLOOKUP($B251,Data!$A$8:$GA$500,146,FALSE)</f>
        <v>2.7767175572519082E-2</v>
      </c>
      <c r="U251" s="23">
        <f>VLOOKUP($B251,Data!$A$8:$GA$500,147,FALSE)</f>
        <v>2.6958955223880598E-2</v>
      </c>
      <c r="V251" s="23">
        <f>VLOOKUP($B251,Data!$A$8:$GA$500,148,FALSE)</f>
        <v>2.6054545454545455E-2</v>
      </c>
      <c r="W251" s="23">
        <f>VLOOKUP($B251,Data!$A$8:$GA$500,149,FALSE)</f>
        <v>2.4823321554770319E-2</v>
      </c>
      <c r="X251" s="23">
        <f>VLOOKUP($B251,Data!$A$8:$GA$500,150,FALSE)</f>
        <v>2.5701906412478336E-2</v>
      </c>
      <c r="Y251" s="23">
        <f>VLOOKUP($B251,Data!$A$8:$GA$500,151,FALSE)</f>
        <v>2.1654929577464788E-2</v>
      </c>
      <c r="Z251" s="23">
        <f>VLOOKUP($B251,Data!$A$8:$GA$500,152,FALSE)</f>
        <v>2.2098540145985401E-2</v>
      </c>
      <c r="AA251" s="23">
        <f>VLOOKUP($B251,Data!$A$8:$GA$500,153,FALSE)</f>
        <v>2.2232645403377112E-2</v>
      </c>
      <c r="AB251" s="23">
        <f>VLOOKUP($B251,Data!$A$8:$GA$500,154,FALSE)</f>
        <v>2.3211678832116788E-2</v>
      </c>
      <c r="AC251" s="23">
        <f>VLOOKUP($B251,Data!$A$8:$GA$500,155,FALSE)</f>
        <v>2.1173380035026269E-2</v>
      </c>
      <c r="AD251" s="23">
        <f>VLOOKUP($B251,Data!$A$8:$GA$500,156,FALSE)</f>
        <v>2.2824561403508772E-2</v>
      </c>
      <c r="AE251" s="52">
        <f>VLOOKUP($B251,Data!$A$8:$GA$500,157,FALSE)</f>
        <v>2.3220640569395018E-2</v>
      </c>
      <c r="AF251" s="52">
        <f>VLOOKUP($B251,Data!$A$8:$GA$500,158,FALSE)</f>
        <v>2.5242369838420108E-2</v>
      </c>
      <c r="AG251" s="52">
        <f>VLOOKUP($B251,Data!$A$8:$GA$500,159,FALSE)</f>
        <v>2.3801498127340823E-2</v>
      </c>
      <c r="AH251" s="52">
        <f>VLOOKUP($B251,Data!$A$8:$GA$500,160,FALSE)</f>
        <v>2.231053604436229E-2</v>
      </c>
    </row>
    <row r="252" spans="1:34" x14ac:dyDescent="0.25">
      <c r="A252" s="1"/>
      <c r="B252" s="17" t="s">
        <v>345</v>
      </c>
      <c r="C252" s="42" t="s">
        <v>518</v>
      </c>
      <c r="D252" t="s">
        <v>505</v>
      </c>
      <c r="E252" s="45" t="s">
        <v>345</v>
      </c>
      <c r="F252" s="45" t="s">
        <v>43</v>
      </c>
      <c r="H252" s="23">
        <f>VLOOKUP($B252,Data!$A$8:$GA$500,134,FALSE)</f>
        <v>3.9176987614862165E-2</v>
      </c>
      <c r="I252" s="23">
        <f>VLOOKUP($B252,Data!$A$8:$GA$500,135,FALSE)</f>
        <v>3.7635858786195957E-2</v>
      </c>
      <c r="J252" s="23">
        <f>VLOOKUP($B252,Data!$A$8:$GA$500,136,FALSE)</f>
        <v>3.9128205128205126E-2</v>
      </c>
      <c r="K252" s="23">
        <f>VLOOKUP($B252,Data!$A$8:$GA$500,137,FALSE)</f>
        <v>3.6678529062870703E-2</v>
      </c>
      <c r="L252" s="23">
        <f>VLOOKUP($B252,Data!$A$8:$GA$500,138,FALSE)</f>
        <v>3.6927924379677041E-2</v>
      </c>
      <c r="M252" s="23">
        <f>VLOOKUP($B252,Data!$A$8:$GA$500,139,FALSE)</f>
        <v>3.3801100628930818E-2</v>
      </c>
      <c r="N252" s="23">
        <f>VLOOKUP($B252,Data!$A$8:$GA$500,140,FALSE)</f>
        <v>3.2340590979782272E-2</v>
      </c>
      <c r="O252" s="23">
        <f>VLOOKUP($B252,Data!$A$8:$GA$500,141,FALSE)</f>
        <v>2.9399847094801222E-2</v>
      </c>
      <c r="P252" s="23">
        <f>VLOOKUP($B252,Data!$A$8:$GA$500,142,FALSE)</f>
        <v>3.1945718654434248E-2</v>
      </c>
      <c r="Q252" s="23">
        <f>VLOOKUP($B252,Data!$A$8:$GA$500,143,FALSE)</f>
        <v>3.2489531785306433E-2</v>
      </c>
      <c r="R252" s="23">
        <f>VLOOKUP($B252,Data!$A$8:$GA$500,144,FALSE)</f>
        <v>3.715102974828375E-2</v>
      </c>
      <c r="S252" s="23">
        <f>VLOOKUP($B252,Data!$A$8:$GA$500,145,FALSE)</f>
        <v>4.2638888888888886E-2</v>
      </c>
      <c r="T252" s="23">
        <f>VLOOKUP($B252,Data!$A$8:$GA$500,146,FALSE)</f>
        <v>5.3819648093841641E-2</v>
      </c>
      <c r="U252" s="23">
        <f>VLOOKUP($B252,Data!$A$8:$GA$500,147,FALSE)</f>
        <v>5.5804701627486436E-2</v>
      </c>
      <c r="V252" s="23">
        <f>VLOOKUP($B252,Data!$A$8:$GA$500,148,FALSE)</f>
        <v>6.1200736648250459E-2</v>
      </c>
      <c r="W252" s="23">
        <f>VLOOKUP($B252,Data!$A$8:$GA$500,149,FALSE)</f>
        <v>6.0619634191862636E-2</v>
      </c>
      <c r="X252" s="23">
        <f>VLOOKUP($B252,Data!$A$8:$GA$500,150,FALSE)</f>
        <v>6.1910280373831776E-2</v>
      </c>
      <c r="Y252" s="23">
        <f>VLOOKUP($B252,Data!$A$8:$GA$500,151,FALSE)</f>
        <v>5.6882681564245807E-2</v>
      </c>
      <c r="Z252" s="23">
        <f>VLOOKUP($B252,Data!$A$8:$GA$500,152,FALSE)</f>
        <v>5.7164291072768193E-2</v>
      </c>
      <c r="AA252" s="23">
        <f>VLOOKUP($B252,Data!$A$8:$GA$500,153,FALSE)</f>
        <v>5.497962208225269E-2</v>
      </c>
      <c r="AB252" s="23">
        <f>VLOOKUP($B252,Data!$A$8:$GA$500,154,FALSE)</f>
        <v>5.8442321822189565E-2</v>
      </c>
      <c r="AC252" s="23">
        <f>VLOOKUP($B252,Data!$A$8:$GA$500,155,FALSE)</f>
        <v>5.9749447310243183E-2</v>
      </c>
      <c r="AD252" s="23">
        <f>VLOOKUP($B252,Data!$A$8:$GA$500,156,FALSE)</f>
        <v>6.4071117561683599E-2</v>
      </c>
      <c r="AE252" s="52">
        <f>VLOOKUP($B252,Data!$A$8:$GA$500,157,FALSE)</f>
        <v>6.2857142857142861E-2</v>
      </c>
      <c r="AF252" s="52">
        <f>VLOOKUP($B252,Data!$A$8:$GA$500,158,FALSE)</f>
        <v>6.6250000000000003E-2</v>
      </c>
      <c r="AG252" s="52">
        <f>VLOOKUP($B252,Data!$A$8:$GA$500,159,FALSE)</f>
        <v>6.4054545454545461E-2</v>
      </c>
      <c r="AH252" s="52">
        <f>VLOOKUP($B252,Data!$A$8:$GA$500,160,FALSE)</f>
        <v>6.2503566333808838E-2</v>
      </c>
    </row>
    <row r="253" spans="1:34" x14ac:dyDescent="0.25">
      <c r="A253" s="1"/>
      <c r="B253" s="17" t="s">
        <v>346</v>
      </c>
      <c r="C253" s="42" t="s">
        <v>517</v>
      </c>
      <c r="D253" t="s">
        <v>0</v>
      </c>
      <c r="E253" s="45" t="s">
        <v>346</v>
      </c>
      <c r="F253" s="45" t="s">
        <v>35</v>
      </c>
      <c r="H253" s="23">
        <f>VLOOKUP($B253,Data!$A$8:$GA$500,134,FALSE)</f>
        <v>4.1000000000000002E-2</v>
      </c>
      <c r="I253" s="23">
        <f>VLOOKUP($B253,Data!$A$8:$GA$500,135,FALSE)</f>
        <v>4.018099547511312E-2</v>
      </c>
      <c r="J253" s="23">
        <f>VLOOKUP($B253,Data!$A$8:$GA$500,136,FALSE)</f>
        <v>3.9638826185101582E-2</v>
      </c>
      <c r="K253" s="23">
        <f>VLOOKUP($B253,Data!$A$8:$GA$500,137,FALSE)</f>
        <v>3.9379157427937919E-2</v>
      </c>
      <c r="L253" s="23">
        <f>VLOOKUP($B253,Data!$A$8:$GA$500,138,FALSE)</f>
        <v>3.9978401727861768E-2</v>
      </c>
      <c r="M253" s="23">
        <f>VLOOKUP($B253,Data!$A$8:$GA$500,139,FALSE)</f>
        <v>3.6414253897550111E-2</v>
      </c>
      <c r="N253" s="23">
        <f>VLOOKUP($B253,Data!$A$8:$GA$500,140,FALSE)</f>
        <v>3.3413043478260872E-2</v>
      </c>
      <c r="O253" s="23">
        <f>VLOOKUP($B253,Data!$A$8:$GA$500,141,FALSE)</f>
        <v>2.8592132505175984E-2</v>
      </c>
      <c r="P253" s="23">
        <f>VLOOKUP($B253,Data!$A$8:$GA$500,142,FALSE)</f>
        <v>2.9852631578947367E-2</v>
      </c>
      <c r="Q253" s="23">
        <f>VLOOKUP($B253,Data!$A$8:$GA$500,143,FALSE)</f>
        <v>2.9117043121149898E-2</v>
      </c>
      <c r="R253" s="23">
        <f>VLOOKUP($B253,Data!$A$8:$GA$500,144,FALSE)</f>
        <v>3.2702127659574469E-2</v>
      </c>
      <c r="S253" s="23">
        <f>VLOOKUP($B253,Data!$A$8:$GA$500,145,FALSE)</f>
        <v>4.2367256637168144E-2</v>
      </c>
      <c r="T253" s="23">
        <f>VLOOKUP($B253,Data!$A$8:$GA$500,146,FALSE)</f>
        <v>5.4017660044150109E-2</v>
      </c>
      <c r="U253" s="23">
        <f>VLOOKUP($B253,Data!$A$8:$GA$500,147,FALSE)</f>
        <v>5.0989247311827954E-2</v>
      </c>
      <c r="V253" s="23">
        <f>VLOOKUP($B253,Data!$A$8:$GA$500,148,FALSE)</f>
        <v>5.0872340425531917E-2</v>
      </c>
      <c r="W253" s="23">
        <f>VLOOKUP($B253,Data!$A$8:$GA$500,149,FALSE)</f>
        <v>5.5369978858350953E-2</v>
      </c>
      <c r="X253" s="23">
        <f>VLOOKUP($B253,Data!$A$8:$GA$500,150,FALSE)</f>
        <v>5.9244060475161987E-2</v>
      </c>
      <c r="Y253" s="23">
        <f>VLOOKUP($B253,Data!$A$8:$GA$500,151,FALSE)</f>
        <v>5.1670235546038543E-2</v>
      </c>
      <c r="Z253" s="23">
        <f>VLOOKUP($B253,Data!$A$8:$GA$500,152,FALSE)</f>
        <v>4.9031578947368419E-2</v>
      </c>
      <c r="AA253" s="23">
        <f>VLOOKUP($B253,Data!$A$8:$GA$500,153,FALSE)</f>
        <v>5.1185031185031184E-2</v>
      </c>
      <c r="AB253" s="23">
        <f>VLOOKUP($B253,Data!$A$8:$GA$500,154,FALSE)</f>
        <v>5.0759753593429158E-2</v>
      </c>
      <c r="AC253" s="23">
        <f>VLOOKUP($B253,Data!$A$8:$GA$500,155,FALSE)</f>
        <v>5.1048218029350105E-2</v>
      </c>
      <c r="AD253" s="23">
        <f>VLOOKUP($B253,Data!$A$8:$GA$500,156,FALSE)</f>
        <v>5.5E-2</v>
      </c>
      <c r="AE253" s="52">
        <f>VLOOKUP($B253,Data!$A$8:$GA$500,157,FALSE)</f>
        <v>5.7896907216494847E-2</v>
      </c>
      <c r="AF253" s="52">
        <f>VLOOKUP($B253,Data!$A$8:$GA$500,158,FALSE)</f>
        <v>5.9503105590062111E-2</v>
      </c>
      <c r="AG253" s="52">
        <f>VLOOKUP($B253,Data!$A$8:$GA$500,159,FALSE)</f>
        <v>5.7037815126050419E-2</v>
      </c>
      <c r="AH253" s="52">
        <f>VLOOKUP($B253,Data!$A$8:$GA$500,160,FALSE)</f>
        <v>5.6181434599156116E-2</v>
      </c>
    </row>
    <row r="254" spans="1:34" x14ac:dyDescent="0.25">
      <c r="A254" s="1"/>
      <c r="B254" s="17" t="s">
        <v>348</v>
      </c>
      <c r="C254" s="42" t="s">
        <v>516</v>
      </c>
      <c r="D254" t="s">
        <v>505</v>
      </c>
      <c r="E254" s="45" t="s">
        <v>348</v>
      </c>
      <c r="F254" s="45" t="s">
        <v>49</v>
      </c>
      <c r="H254" s="23">
        <f>VLOOKUP($B254,Data!$A$8:$GA$500,134,FALSE)</f>
        <v>2.0007189072609632E-2</v>
      </c>
      <c r="I254" s="23">
        <f>VLOOKUP($B254,Data!$A$8:$GA$500,135,FALSE)</f>
        <v>1.8984660336011688E-2</v>
      </c>
      <c r="J254" s="23">
        <f>VLOOKUP($B254,Data!$A$8:$GA$500,136,FALSE)</f>
        <v>1.92675852066715E-2</v>
      </c>
      <c r="K254" s="23">
        <f>VLOOKUP($B254,Data!$A$8:$GA$500,137,FALSE)</f>
        <v>1.8851744186046512E-2</v>
      </c>
      <c r="L254" s="23">
        <f>VLOOKUP($B254,Data!$A$8:$GA$500,138,FALSE)</f>
        <v>1.9450072358900145E-2</v>
      </c>
      <c r="M254" s="23">
        <f>VLOOKUP($B254,Data!$A$8:$GA$500,139,FALSE)</f>
        <v>1.7919075144508672E-2</v>
      </c>
      <c r="N254" s="23">
        <f>VLOOKUP($B254,Data!$A$8:$GA$500,140,FALSE)</f>
        <v>1.7994121969140339E-2</v>
      </c>
      <c r="O254" s="23">
        <f>VLOOKUP($B254,Data!$A$8:$GA$500,141,FALSE)</f>
        <v>1.6513493800145877E-2</v>
      </c>
      <c r="P254" s="23">
        <f>VLOOKUP($B254,Data!$A$8:$GA$500,142,FALSE)</f>
        <v>1.7556363636363637E-2</v>
      </c>
      <c r="Q254" s="23">
        <f>VLOOKUP($B254,Data!$A$8:$GA$500,143,FALSE)</f>
        <v>1.7501820830298616E-2</v>
      </c>
      <c r="R254" s="23">
        <f>VLOOKUP($B254,Data!$A$8:$GA$500,144,FALSE)</f>
        <v>2.0277169948942377E-2</v>
      </c>
      <c r="S254" s="23">
        <f>VLOOKUP($B254,Data!$A$8:$GA$500,145,FALSE)</f>
        <v>2.6085693536673928E-2</v>
      </c>
      <c r="T254" s="23">
        <f>VLOOKUP($B254,Data!$A$8:$GA$500,146,FALSE)</f>
        <v>3.6902017291066284E-2</v>
      </c>
      <c r="U254" s="23">
        <f>VLOOKUP($B254,Data!$A$8:$GA$500,147,FALSE)</f>
        <v>3.5806451612903224E-2</v>
      </c>
      <c r="V254" s="23">
        <f>VLOOKUP($B254,Data!$A$8:$GA$500,148,FALSE)</f>
        <v>3.4564606741573037E-2</v>
      </c>
      <c r="W254" s="23">
        <f>VLOOKUP($B254,Data!$A$8:$GA$500,149,FALSE)</f>
        <v>3.3765867418899857E-2</v>
      </c>
      <c r="X254" s="23">
        <f>VLOOKUP($B254,Data!$A$8:$GA$500,150,FALSE)</f>
        <v>3.6544169611307423E-2</v>
      </c>
      <c r="Y254" s="23">
        <f>VLOOKUP($B254,Data!$A$8:$GA$500,151,FALSE)</f>
        <v>3.1231630510846747E-2</v>
      </c>
      <c r="Z254" s="23">
        <f>VLOOKUP($B254,Data!$A$8:$GA$500,152,FALSE)</f>
        <v>3.2157142857142856E-2</v>
      </c>
      <c r="AA254" s="23">
        <f>VLOOKUP($B254,Data!$A$8:$GA$500,153,FALSE)</f>
        <v>3.2843905915894513E-2</v>
      </c>
      <c r="AB254" s="23">
        <f>VLOOKUP($B254,Data!$A$8:$GA$500,154,FALSE)</f>
        <v>3.4710920770877944E-2</v>
      </c>
      <c r="AC254" s="23">
        <f>VLOOKUP($B254,Data!$A$8:$GA$500,155,FALSE)</f>
        <v>3.3532763532763535E-2</v>
      </c>
      <c r="AD254" s="23">
        <f>VLOOKUP($B254,Data!$A$8:$GA$500,156,FALSE)</f>
        <v>3.4893767705382439E-2</v>
      </c>
      <c r="AE254" s="52">
        <f>VLOOKUP($B254,Data!$A$8:$GA$500,157,FALSE)</f>
        <v>3.4819020581973031E-2</v>
      </c>
      <c r="AF254" s="52">
        <f>VLOOKUP($B254,Data!$A$8:$GA$500,158,FALSE)</f>
        <v>3.6250875963559914E-2</v>
      </c>
      <c r="AG254" s="52">
        <f>VLOOKUP($B254,Data!$A$8:$GA$500,159,FALSE)</f>
        <v>3.3295774647887327E-2</v>
      </c>
      <c r="AH254" s="52">
        <f>VLOOKUP($B254,Data!$A$8:$GA$500,160,FALSE)</f>
        <v>3.3952347582340572E-2</v>
      </c>
    </row>
    <row r="255" spans="1:34" x14ac:dyDescent="0.25">
      <c r="A255" s="1"/>
      <c r="B255" s="17" t="s">
        <v>349</v>
      </c>
      <c r="C255" s="42" t="s">
        <v>516</v>
      </c>
      <c r="D255" t="s">
        <v>505</v>
      </c>
      <c r="E255" s="45" t="s">
        <v>349</v>
      </c>
      <c r="F255" s="45" t="s">
        <v>48</v>
      </c>
      <c r="H255" s="23">
        <f>VLOOKUP($B255,Data!$A$8:$GA$500,134,FALSE)</f>
        <v>3.0846645367412141E-2</v>
      </c>
      <c r="I255" s="23">
        <f>VLOOKUP($B255,Data!$A$8:$GA$500,135,FALSE)</f>
        <v>3.6923076923076927E-2</v>
      </c>
      <c r="J255" s="23">
        <f>VLOOKUP($B255,Data!$A$8:$GA$500,136,FALSE)</f>
        <v>3.7255520504731861E-2</v>
      </c>
      <c r="K255" s="23">
        <f>VLOOKUP($B255,Data!$A$8:$GA$500,137,FALSE)</f>
        <v>3.2775193798449613E-2</v>
      </c>
      <c r="L255" s="23">
        <f>VLOOKUP($B255,Data!$A$8:$GA$500,138,FALSE)</f>
        <v>3.2732919254658384E-2</v>
      </c>
      <c r="M255" s="23">
        <f>VLOOKUP($B255,Data!$A$8:$GA$500,139,FALSE)</f>
        <v>2.9214175654853621E-2</v>
      </c>
      <c r="N255" s="23">
        <f>VLOOKUP($B255,Data!$A$8:$GA$500,140,FALSE)</f>
        <v>2.9154929577464787E-2</v>
      </c>
      <c r="O255" s="23">
        <f>VLOOKUP($B255,Data!$A$8:$GA$500,141,FALSE)</f>
        <v>2.5627009646302251E-2</v>
      </c>
      <c r="P255" s="23">
        <f>VLOOKUP($B255,Data!$A$8:$GA$500,142,FALSE)</f>
        <v>2.5942492012779553E-2</v>
      </c>
      <c r="Q255" s="23">
        <f>VLOOKUP($B255,Data!$A$8:$GA$500,143,FALSE)</f>
        <v>2.4094488188976377E-2</v>
      </c>
      <c r="R255" s="23">
        <f>VLOOKUP($B255,Data!$A$8:$GA$500,144,FALSE)</f>
        <v>2.6246153846153846E-2</v>
      </c>
      <c r="S255" s="23">
        <f>VLOOKUP($B255,Data!$A$8:$GA$500,145,FALSE)</f>
        <v>3.0168453292496171E-2</v>
      </c>
      <c r="T255" s="23">
        <f>VLOOKUP($B255,Data!$A$8:$GA$500,146,FALSE)</f>
        <v>4.5951293759512936E-2</v>
      </c>
      <c r="U255" s="23">
        <f>VLOOKUP($B255,Data!$A$8:$GA$500,147,FALSE)</f>
        <v>5.2584615384615382E-2</v>
      </c>
      <c r="V255" s="23">
        <f>VLOOKUP($B255,Data!$A$8:$GA$500,148,FALSE)</f>
        <v>5.1199400299850074E-2</v>
      </c>
      <c r="W255" s="23">
        <f>VLOOKUP($B255,Data!$A$8:$GA$500,149,FALSE)</f>
        <v>4.8552238805970149E-2</v>
      </c>
      <c r="X255" s="23">
        <f>VLOOKUP($B255,Data!$A$8:$GA$500,150,FALSE)</f>
        <v>5.2210682492581602E-2</v>
      </c>
      <c r="Y255" s="23">
        <f>VLOOKUP($B255,Data!$A$8:$GA$500,151,FALSE)</f>
        <v>4.736842105263158E-2</v>
      </c>
      <c r="Z255" s="23">
        <f>VLOOKUP($B255,Data!$A$8:$GA$500,152,FALSE)</f>
        <v>4.8207831325301202E-2</v>
      </c>
      <c r="AA255" s="23">
        <f>VLOOKUP($B255,Data!$A$8:$GA$500,153,FALSE)</f>
        <v>4.5486322188449849E-2</v>
      </c>
      <c r="AB255" s="23">
        <f>VLOOKUP($B255,Data!$A$8:$GA$500,154,FALSE)</f>
        <v>5.0515151515151513E-2</v>
      </c>
      <c r="AC255" s="23">
        <f>VLOOKUP($B255,Data!$A$8:$GA$500,155,FALSE)</f>
        <v>4.710294117647059E-2</v>
      </c>
      <c r="AD255" s="23">
        <f>VLOOKUP($B255,Data!$A$8:$GA$500,156,FALSE)</f>
        <v>5.088626292466765E-2</v>
      </c>
      <c r="AE255" s="52">
        <f>VLOOKUP($B255,Data!$A$8:$GA$500,157,FALSE)</f>
        <v>4.8527696793002915E-2</v>
      </c>
      <c r="AF255" s="52">
        <f>VLOOKUP($B255,Data!$A$8:$GA$500,158,FALSE)</f>
        <v>4.9840579710144925E-2</v>
      </c>
      <c r="AG255" s="52">
        <f>VLOOKUP($B255,Data!$A$8:$GA$500,159,FALSE)</f>
        <v>4.8275862068965517E-2</v>
      </c>
      <c r="AH255" s="52">
        <f>VLOOKUP($B255,Data!$A$8:$GA$500,160,FALSE)</f>
        <v>4.8292329956584661E-2</v>
      </c>
    </row>
    <row r="256" spans="1:34" x14ac:dyDescent="0.25">
      <c r="A256" s="1"/>
      <c r="B256" s="17" t="s">
        <v>350</v>
      </c>
      <c r="C256" s="42" t="s">
        <v>518</v>
      </c>
      <c r="D256" t="s">
        <v>505</v>
      </c>
      <c r="E256" s="45" t="s">
        <v>350</v>
      </c>
      <c r="F256" s="45" t="s">
        <v>31</v>
      </c>
      <c r="H256" s="23">
        <f>VLOOKUP($B256,Data!$A$8:$GA$500,134,FALSE)</f>
        <v>2.8085106382978724E-2</v>
      </c>
      <c r="I256" s="23">
        <f>VLOOKUP($B256,Data!$A$8:$GA$500,135,FALSE)</f>
        <v>2.6971544715447153E-2</v>
      </c>
      <c r="J256" s="23">
        <f>VLOOKUP($B256,Data!$A$8:$GA$500,136,FALSE)</f>
        <v>2.77079107505071E-2</v>
      </c>
      <c r="K256" s="23">
        <f>VLOOKUP($B256,Data!$A$8:$GA$500,137,FALSE)</f>
        <v>2.6061507936507935E-2</v>
      </c>
      <c r="L256" s="23">
        <f>VLOOKUP($B256,Data!$A$8:$GA$500,138,FALSE)</f>
        <v>2.6451292246520874E-2</v>
      </c>
      <c r="M256" s="23">
        <f>VLOOKUP($B256,Data!$A$8:$GA$500,139,FALSE)</f>
        <v>2.4703557312252964E-2</v>
      </c>
      <c r="N256" s="23">
        <f>VLOOKUP($B256,Data!$A$8:$GA$500,140,FALSE)</f>
        <v>2.5734406438631792E-2</v>
      </c>
      <c r="O256" s="23">
        <f>VLOOKUP($B256,Data!$A$8:$GA$500,141,FALSE)</f>
        <v>2.409278350515464E-2</v>
      </c>
      <c r="P256" s="23">
        <f>VLOOKUP($B256,Data!$A$8:$GA$500,142,FALSE)</f>
        <v>2.5513733468972535E-2</v>
      </c>
      <c r="Q256" s="23">
        <f>VLOOKUP($B256,Data!$A$8:$GA$500,143,FALSE)</f>
        <v>2.6213197969543148E-2</v>
      </c>
      <c r="R256" s="23">
        <f>VLOOKUP($B256,Data!$A$8:$GA$500,144,FALSE)</f>
        <v>3.1205311542390195E-2</v>
      </c>
      <c r="S256" s="23">
        <f>VLOOKUP($B256,Data!$A$8:$GA$500,145,FALSE)</f>
        <v>3.803643724696356E-2</v>
      </c>
      <c r="T256" s="23">
        <f>VLOOKUP($B256,Data!$A$8:$GA$500,146,FALSE)</f>
        <v>5.2710472279260782E-2</v>
      </c>
      <c r="U256" s="23">
        <f>VLOOKUP($B256,Data!$A$8:$GA$500,147,FALSE)</f>
        <v>5.5125E-2</v>
      </c>
      <c r="V256" s="23">
        <f>VLOOKUP($B256,Data!$A$8:$GA$500,148,FALSE)</f>
        <v>5.8361344537815128E-2</v>
      </c>
      <c r="W256" s="23">
        <f>VLOOKUP($B256,Data!$A$8:$GA$500,149,FALSE)</f>
        <v>5.6476906552094523E-2</v>
      </c>
      <c r="X256" s="23">
        <f>VLOOKUP($B256,Data!$A$8:$GA$500,150,FALSE)</f>
        <v>5.789301310043668E-2</v>
      </c>
      <c r="Y256" s="23">
        <f>VLOOKUP($B256,Data!$A$8:$GA$500,151,FALSE)</f>
        <v>5.0161812297734629E-2</v>
      </c>
      <c r="Z256" s="23">
        <f>VLOOKUP($B256,Data!$A$8:$GA$500,152,FALSE)</f>
        <v>4.9674620390455532E-2</v>
      </c>
      <c r="AA256" s="23">
        <f>VLOOKUP($B256,Data!$A$8:$GA$500,153,FALSE)</f>
        <v>4.7254273504273504E-2</v>
      </c>
      <c r="AB256" s="23">
        <f>VLOOKUP($B256,Data!$A$8:$GA$500,154,FALSE)</f>
        <v>4.9643231899265478E-2</v>
      </c>
      <c r="AC256" s="23">
        <f>VLOOKUP($B256,Data!$A$8:$GA$500,155,FALSE)</f>
        <v>4.7962184873949577E-2</v>
      </c>
      <c r="AD256" s="23">
        <f>VLOOKUP($B256,Data!$A$8:$GA$500,156,FALSE)</f>
        <v>4.9373072970195275E-2</v>
      </c>
      <c r="AE256" s="52">
        <f>VLOOKUP($B256,Data!$A$8:$GA$500,157,FALSE)</f>
        <v>4.7409638554216871E-2</v>
      </c>
      <c r="AF256" s="52">
        <f>VLOOKUP($B256,Data!$A$8:$GA$500,158,FALSE)</f>
        <v>4.8860000000000001E-2</v>
      </c>
      <c r="AG256" s="52">
        <f>VLOOKUP($B256,Data!$A$8:$GA$500,159,FALSE)</f>
        <v>4.5224775224775228E-2</v>
      </c>
      <c r="AH256" s="52">
        <f>VLOOKUP($B256,Data!$A$8:$GA$500,160,FALSE)</f>
        <v>4.3921951219512194E-2</v>
      </c>
    </row>
    <row r="257" spans="1:34" x14ac:dyDescent="0.25">
      <c r="A257" s="1"/>
      <c r="B257" s="17" t="s">
        <v>351</v>
      </c>
      <c r="C257" s="42" t="s">
        <v>516</v>
      </c>
      <c r="D257" t="s">
        <v>505</v>
      </c>
      <c r="E257" s="45" t="s">
        <v>351</v>
      </c>
      <c r="F257" s="45"/>
      <c r="H257" s="23">
        <f>VLOOKUP($B257,Data!$A$8:$GA$500,134,FALSE)</f>
        <v>1.6587658357172047E-2</v>
      </c>
      <c r="I257" s="23">
        <f>VLOOKUP($B257,Data!$A$8:$GA$500,135,FALSE)</f>
        <v>1.5321661237785016E-2</v>
      </c>
      <c r="J257" s="23">
        <f>VLOOKUP($B257,Data!$A$8:$GA$500,136,FALSE)</f>
        <v>1.5849514563106796E-2</v>
      </c>
      <c r="K257" s="23">
        <f>VLOOKUP($B257,Data!$A$8:$GA$500,137,FALSE)</f>
        <v>1.6302146618063992E-2</v>
      </c>
      <c r="L257" s="23">
        <f>VLOOKUP($B257,Data!$A$8:$GA$500,138,FALSE)</f>
        <v>1.5901374292643492E-2</v>
      </c>
      <c r="M257" s="23">
        <f>VLOOKUP($B257,Data!$A$8:$GA$500,139,FALSE)</f>
        <v>1.3374849337083166E-2</v>
      </c>
      <c r="N257" s="23">
        <f>VLOOKUP($B257,Data!$A$8:$GA$500,140,FALSE)</f>
        <v>1.2824701195219123E-2</v>
      </c>
      <c r="O257" s="23">
        <f>VLOOKUP($B257,Data!$A$8:$GA$500,141,FALSE)</f>
        <v>1.2199842022116904E-2</v>
      </c>
      <c r="P257" s="23">
        <f>VLOOKUP($B257,Data!$A$8:$GA$500,142,FALSE)</f>
        <v>1.3751483973090622E-2</v>
      </c>
      <c r="Q257" s="23">
        <f>VLOOKUP($B257,Data!$A$8:$GA$500,143,FALSE)</f>
        <v>1.3130914826498422E-2</v>
      </c>
      <c r="R257" s="23">
        <f>VLOOKUP($B257,Data!$A$8:$GA$500,144,FALSE)</f>
        <v>1.5533411488862838E-2</v>
      </c>
      <c r="S257" s="23">
        <f>VLOOKUP($B257,Data!$A$8:$GA$500,145,FALSE)</f>
        <v>2.1760094080752645E-2</v>
      </c>
      <c r="T257" s="23">
        <f>VLOOKUP($B257,Data!$A$8:$GA$500,146,FALSE)</f>
        <v>3.1730090231463316E-2</v>
      </c>
      <c r="U257" s="23">
        <f>VLOOKUP($B257,Data!$A$8:$GA$500,147,FALSE)</f>
        <v>3.1178557351202209E-2</v>
      </c>
      <c r="V257" s="23">
        <f>VLOOKUP($B257,Data!$A$8:$GA$500,148,FALSE)</f>
        <v>3.0531535105117018E-2</v>
      </c>
      <c r="W257" s="23">
        <f>VLOOKUP($B257,Data!$A$8:$GA$500,149,FALSE)</f>
        <v>2.9762479871175522E-2</v>
      </c>
      <c r="X257" s="23">
        <f>VLOOKUP($B257,Data!$A$8:$GA$500,150,FALSE)</f>
        <v>3.2879455346415697E-2</v>
      </c>
      <c r="Y257" s="23">
        <f>VLOOKUP($B257,Data!$A$8:$GA$500,151,FALSE)</f>
        <v>2.6844426623897355E-2</v>
      </c>
      <c r="Z257" s="23">
        <f>VLOOKUP($B257,Data!$A$8:$GA$500,152,FALSE)</f>
        <v>2.6751618122977345E-2</v>
      </c>
      <c r="AA257" s="23">
        <f>VLOOKUP($B257,Data!$A$8:$GA$500,153,FALSE)</f>
        <v>2.6376695929768556E-2</v>
      </c>
      <c r="AB257" s="23">
        <f>VLOOKUP($B257,Data!$A$8:$GA$500,154,FALSE)</f>
        <v>3.052999178307313E-2</v>
      </c>
      <c r="AC257" s="23">
        <f>VLOOKUP($B257,Data!$A$8:$GA$500,155,FALSE)</f>
        <v>2.6890618598934862E-2</v>
      </c>
      <c r="AD257" s="23">
        <f>VLOOKUP($B257,Data!$A$8:$GA$500,156,FALSE)</f>
        <v>2.9434959349593497E-2</v>
      </c>
      <c r="AE257" s="52">
        <f>VLOOKUP($B257,Data!$A$8:$GA$500,157,FALSE)</f>
        <v>2.9854073773814348E-2</v>
      </c>
      <c r="AF257" s="52">
        <f>VLOOKUP($B257,Data!$A$8:$GA$500,158,FALSE)</f>
        <v>3.2941176470588238E-2</v>
      </c>
      <c r="AG257" s="52">
        <f>VLOOKUP($B257,Data!$A$8:$GA$500,159,FALSE)</f>
        <v>2.8003246753246752E-2</v>
      </c>
      <c r="AH257" s="52">
        <f>VLOOKUP($B257,Data!$A$8:$GA$500,160,FALSE)</f>
        <v>2.8350730688935281E-2</v>
      </c>
    </row>
    <row r="258" spans="1:34" x14ac:dyDescent="0.25">
      <c r="A258" s="1"/>
      <c r="B258" s="17" t="s">
        <v>353</v>
      </c>
      <c r="C258" s="42" t="s">
        <v>517</v>
      </c>
      <c r="D258" t="s">
        <v>0</v>
      </c>
      <c r="E258" s="45" t="s">
        <v>510</v>
      </c>
      <c r="F258" s="45" t="s">
        <v>54</v>
      </c>
      <c r="H258" s="23">
        <f>VLOOKUP($B258,Data!$A$8:$GA$500,134,FALSE)</f>
        <v>1.3099041533546326E-2</v>
      </c>
      <c r="I258" s="23">
        <f>VLOOKUP($B258,Data!$A$8:$GA$500,135,FALSE)</f>
        <v>1.1666666666666667E-2</v>
      </c>
      <c r="J258" s="23">
        <f>VLOOKUP($B258,Data!$A$8:$GA$500,136,FALSE)</f>
        <v>1.1019830028328612E-2</v>
      </c>
      <c r="K258" s="23">
        <f>VLOOKUP($B258,Data!$A$8:$GA$500,137,FALSE)</f>
        <v>9.3877551020408161E-3</v>
      </c>
      <c r="L258" s="23">
        <f>VLOOKUP($B258,Data!$A$8:$GA$500,138,FALSE)</f>
        <v>9.4782608695652172E-3</v>
      </c>
      <c r="M258" s="23">
        <f>VLOOKUP($B258,Data!$A$8:$GA$500,139,FALSE)</f>
        <v>8.4097859327217118E-3</v>
      </c>
      <c r="N258" s="23">
        <f>VLOOKUP($B258,Data!$A$8:$GA$500,140,FALSE)</f>
        <v>9.1447368421052628E-3</v>
      </c>
      <c r="O258" s="23">
        <f>VLOOKUP($B258,Data!$A$8:$GA$500,141,FALSE)</f>
        <v>8.2142857142857139E-3</v>
      </c>
      <c r="P258" s="23">
        <f>VLOOKUP($B258,Data!$A$8:$GA$500,142,FALSE)</f>
        <v>8.4905660377358489E-3</v>
      </c>
      <c r="Q258" s="23">
        <f>VLOOKUP($B258,Data!$A$8:$GA$500,143,FALSE)</f>
        <v>8.9473684210526309E-3</v>
      </c>
      <c r="R258" s="23">
        <f>VLOOKUP($B258,Data!$A$8:$GA$500,144,FALSE)</f>
        <v>1.0601265822784809E-2</v>
      </c>
      <c r="S258" s="23">
        <f>VLOOKUP($B258,Data!$A$8:$GA$500,145,FALSE)</f>
        <v>1.3730886850152906E-2</v>
      </c>
      <c r="T258" s="23">
        <f>VLOOKUP($B258,Data!$A$8:$GA$500,146,FALSE)</f>
        <v>2.3021806853582554E-2</v>
      </c>
      <c r="U258" s="23">
        <f>VLOOKUP($B258,Data!$A$8:$GA$500,147,FALSE)</f>
        <v>2.5718954248366014E-2</v>
      </c>
      <c r="V258" s="23">
        <f>VLOOKUP($B258,Data!$A$8:$GA$500,148,FALSE)</f>
        <v>2.4056603773584907E-2</v>
      </c>
      <c r="W258" s="23">
        <f>VLOOKUP($B258,Data!$A$8:$GA$500,149,FALSE)</f>
        <v>2.2300319488817891E-2</v>
      </c>
      <c r="X258" s="23">
        <f>VLOOKUP($B258,Data!$A$8:$GA$500,150,FALSE)</f>
        <v>2.5436893203883496E-2</v>
      </c>
      <c r="Y258" s="23">
        <f>VLOOKUP($B258,Data!$A$8:$GA$500,151,FALSE)</f>
        <v>2.038709677419355E-2</v>
      </c>
      <c r="Z258" s="23">
        <f>VLOOKUP($B258,Data!$A$8:$GA$500,152,FALSE)</f>
        <v>1.8980891719745221E-2</v>
      </c>
      <c r="AA258" s="23">
        <f>VLOOKUP($B258,Data!$A$8:$GA$500,153,FALSE)</f>
        <v>1.8993506493506493E-2</v>
      </c>
      <c r="AB258" s="23">
        <f>VLOOKUP($B258,Data!$A$8:$GA$500,154,FALSE)</f>
        <v>1.9310344827586208E-2</v>
      </c>
      <c r="AC258" s="23">
        <f>VLOOKUP($B258,Data!$A$8:$GA$500,155,FALSE)</f>
        <v>1.5755813953488372E-2</v>
      </c>
      <c r="AD258" s="23">
        <f>VLOOKUP($B258,Data!$A$8:$GA$500,156,FALSE)</f>
        <v>1.7002967359050446E-2</v>
      </c>
      <c r="AE258" s="52">
        <f>VLOOKUP($B258,Data!$A$8:$GA$500,157,FALSE)</f>
        <v>1.8124999999999999E-2</v>
      </c>
      <c r="AF258" s="52">
        <f>VLOOKUP($B258,Data!$A$8:$GA$500,158,FALSE)</f>
        <v>1.9760479041916169E-2</v>
      </c>
      <c r="AG258" s="52">
        <f>VLOOKUP($B258,Data!$A$8:$GA$500,159,FALSE)</f>
        <v>1.6916167664670658E-2</v>
      </c>
      <c r="AH258" s="52">
        <f>VLOOKUP($B258,Data!$A$8:$GA$500,160,FALSE)</f>
        <v>1.717579250720461E-2</v>
      </c>
    </row>
    <row r="259" spans="1:34" x14ac:dyDescent="0.25">
      <c r="A259" s="1"/>
      <c r="B259" s="17" t="s">
        <v>354</v>
      </c>
      <c r="C259" s="42" t="s">
        <v>516</v>
      </c>
      <c r="D259" t="s">
        <v>0</v>
      </c>
      <c r="E259" s="45" t="s">
        <v>354</v>
      </c>
      <c r="F259" s="45" t="s">
        <v>32</v>
      </c>
      <c r="H259" s="23">
        <f>VLOOKUP($B259,Data!$A$8:$GA$500,134,FALSE)</f>
        <v>1.0039946737683089E-2</v>
      </c>
      <c r="I259" s="23">
        <f>VLOOKUP($B259,Data!$A$8:$GA$500,135,FALSE)</f>
        <v>1.0565517241379311E-2</v>
      </c>
      <c r="J259" s="23">
        <f>VLOOKUP($B259,Data!$A$8:$GA$500,136,FALSE)</f>
        <v>1.0013774104683196E-2</v>
      </c>
      <c r="K259" s="23">
        <f>VLOOKUP($B259,Data!$A$8:$GA$500,137,FALSE)</f>
        <v>1.0427586206896551E-2</v>
      </c>
      <c r="L259" s="23">
        <f>VLOOKUP($B259,Data!$A$8:$GA$500,138,FALSE)</f>
        <v>1.0972972972972972E-2</v>
      </c>
      <c r="M259" s="23">
        <f>VLOOKUP($B259,Data!$A$8:$GA$500,139,FALSE)</f>
        <v>9.2952127659574474E-3</v>
      </c>
      <c r="N259" s="23">
        <f>VLOOKUP($B259,Data!$A$8:$GA$500,140,FALSE)</f>
        <v>9.1402116402116394E-3</v>
      </c>
      <c r="O259" s="23">
        <f>VLOOKUP($B259,Data!$A$8:$GA$500,141,FALSE)</f>
        <v>8.070652173913043E-3</v>
      </c>
      <c r="P259" s="23">
        <f>VLOOKUP($B259,Data!$A$8:$GA$500,142,FALSE)</f>
        <v>8.7193460490463219E-3</v>
      </c>
      <c r="Q259" s="23">
        <f>VLOOKUP($B259,Data!$A$8:$GA$500,143,FALSE)</f>
        <v>9.1339648173207038E-3</v>
      </c>
      <c r="R259" s="23">
        <f>VLOOKUP($B259,Data!$A$8:$GA$500,144,FALSE)</f>
        <v>1.0906593406593407E-2</v>
      </c>
      <c r="S259" s="23">
        <f>VLOOKUP($B259,Data!$A$8:$GA$500,145,FALSE)</f>
        <v>1.4056224899598393E-2</v>
      </c>
      <c r="T259" s="23">
        <f>VLOOKUP($B259,Data!$A$8:$GA$500,146,FALSE)</f>
        <v>2.0857519788918207E-2</v>
      </c>
      <c r="U259" s="23">
        <f>VLOOKUP($B259,Data!$A$8:$GA$500,147,FALSE)</f>
        <v>2.1769436997319036E-2</v>
      </c>
      <c r="V259" s="23">
        <f>VLOOKUP($B259,Data!$A$8:$GA$500,148,FALSE)</f>
        <v>2.0947368421052631E-2</v>
      </c>
      <c r="W259" s="23">
        <f>VLOOKUP($B259,Data!$A$8:$GA$500,149,FALSE)</f>
        <v>1.944223107569721E-2</v>
      </c>
      <c r="X259" s="23">
        <f>VLOOKUP($B259,Data!$A$8:$GA$500,150,FALSE)</f>
        <v>2.0362903225806452E-2</v>
      </c>
      <c r="Y259" s="23">
        <f>VLOOKUP($B259,Data!$A$8:$GA$500,151,FALSE)</f>
        <v>1.6405835543766577E-2</v>
      </c>
      <c r="Z259" s="23">
        <f>VLOOKUP($B259,Data!$A$8:$GA$500,152,FALSE)</f>
        <v>1.6189189189189188E-2</v>
      </c>
      <c r="AA259" s="23">
        <f>VLOOKUP($B259,Data!$A$8:$GA$500,153,FALSE)</f>
        <v>1.7057220708446865E-2</v>
      </c>
      <c r="AB259" s="23">
        <f>VLOOKUP($B259,Data!$A$8:$GA$500,154,FALSE)</f>
        <v>1.7283621837549935E-2</v>
      </c>
      <c r="AC259" s="23">
        <f>VLOOKUP($B259,Data!$A$8:$GA$500,155,FALSE)</f>
        <v>1.5428571428571429E-2</v>
      </c>
      <c r="AD259" s="23">
        <f>VLOOKUP($B259,Data!$A$8:$GA$500,156,FALSE)</f>
        <v>1.599236641221374E-2</v>
      </c>
      <c r="AE259" s="52">
        <f>VLOOKUP($B259,Data!$A$8:$GA$500,157,FALSE)</f>
        <v>1.6141235813366961E-2</v>
      </c>
      <c r="AF259" s="52">
        <f>VLOOKUP($B259,Data!$A$8:$GA$500,158,FALSE)</f>
        <v>1.7679487179487179E-2</v>
      </c>
      <c r="AG259" s="52">
        <f>VLOOKUP($B259,Data!$A$8:$GA$500,159,FALSE)</f>
        <v>1.5940721649484537E-2</v>
      </c>
      <c r="AH259" s="52">
        <f>VLOOKUP($B259,Data!$A$8:$GA$500,160,FALSE)</f>
        <v>1.7647058823529412E-2</v>
      </c>
    </row>
    <row r="260" spans="1:34" x14ac:dyDescent="0.25">
      <c r="A260" s="1"/>
      <c r="B260" s="17" t="s">
        <v>355</v>
      </c>
      <c r="C260" s="42" t="s">
        <v>517</v>
      </c>
      <c r="D260" t="s">
        <v>0</v>
      </c>
      <c r="E260" s="45" t="s">
        <v>355</v>
      </c>
      <c r="F260" s="45" t="s">
        <v>506</v>
      </c>
      <c r="H260" s="23">
        <f>VLOOKUP($B260,Data!$A$8:$GA$500,134,FALSE)</f>
        <v>1.5782178217821782E-2</v>
      </c>
      <c r="I260" s="23">
        <f>VLOOKUP($B260,Data!$A$8:$GA$500,135,FALSE)</f>
        <v>1.400390625E-2</v>
      </c>
      <c r="J260" s="23">
        <f>VLOOKUP($B260,Data!$A$8:$GA$500,136,FALSE)</f>
        <v>1.4391217564870259E-2</v>
      </c>
      <c r="K260" s="23">
        <f>VLOOKUP($B260,Data!$A$8:$GA$500,137,FALSE)</f>
        <v>1.3630705394190871E-2</v>
      </c>
      <c r="L260" s="23">
        <f>VLOOKUP($B260,Data!$A$8:$GA$500,138,FALSE)</f>
        <v>1.4488517745302715E-2</v>
      </c>
      <c r="M260" s="23">
        <f>VLOOKUP($B260,Data!$A$8:$GA$500,139,FALSE)</f>
        <v>1.3041575492341357E-2</v>
      </c>
      <c r="N260" s="23">
        <f>VLOOKUP($B260,Data!$A$8:$GA$500,140,FALSE)</f>
        <v>1.2272727272727272E-2</v>
      </c>
      <c r="O260" s="23">
        <f>VLOOKUP($B260,Data!$A$8:$GA$500,141,FALSE)</f>
        <v>1.1745689655172413E-2</v>
      </c>
      <c r="P260" s="23">
        <f>VLOOKUP($B260,Data!$A$8:$GA$500,142,FALSE)</f>
        <v>1.2282608695652173E-2</v>
      </c>
      <c r="Q260" s="23">
        <f>VLOOKUP($B260,Data!$A$8:$GA$500,143,FALSE)</f>
        <v>1.365546218487395E-2</v>
      </c>
      <c r="R260" s="23">
        <f>VLOOKUP($B260,Data!$A$8:$GA$500,144,FALSE)</f>
        <v>1.7564655172413794E-2</v>
      </c>
      <c r="S260" s="23">
        <f>VLOOKUP($B260,Data!$A$8:$GA$500,145,FALSE)</f>
        <v>2.3839662447257385E-2</v>
      </c>
      <c r="T260" s="23">
        <f>VLOOKUP($B260,Data!$A$8:$GA$500,146,FALSE)</f>
        <v>3.4947145877378433E-2</v>
      </c>
      <c r="U260" s="23">
        <f>VLOOKUP($B260,Data!$A$8:$GA$500,147,FALSE)</f>
        <v>3.4795081967213114E-2</v>
      </c>
      <c r="V260" s="23">
        <f>VLOOKUP($B260,Data!$A$8:$GA$500,148,FALSE)</f>
        <v>3.2475442043222003E-2</v>
      </c>
      <c r="W260" s="23">
        <f>VLOOKUP($B260,Data!$A$8:$GA$500,149,FALSE)</f>
        <v>3.2328767123287673E-2</v>
      </c>
      <c r="X260" s="23">
        <f>VLOOKUP($B260,Data!$A$8:$GA$500,150,FALSE)</f>
        <v>3.3250000000000002E-2</v>
      </c>
      <c r="Y260" s="23">
        <f>VLOOKUP($B260,Data!$A$8:$GA$500,151,FALSE)</f>
        <v>2.7064579256360077E-2</v>
      </c>
      <c r="Z260" s="23">
        <f>VLOOKUP($B260,Data!$A$8:$GA$500,152,FALSE)</f>
        <v>2.6506986027944112E-2</v>
      </c>
      <c r="AA260" s="23">
        <f>VLOOKUP($B260,Data!$A$8:$GA$500,153,FALSE)</f>
        <v>2.3882113821138213E-2</v>
      </c>
      <c r="AB260" s="23">
        <f>VLOOKUP($B260,Data!$A$8:$GA$500,154,FALSE)</f>
        <v>2.5326732673267328E-2</v>
      </c>
      <c r="AC260" s="23">
        <f>VLOOKUP($B260,Data!$A$8:$GA$500,155,FALSE)</f>
        <v>2.3215686274509803E-2</v>
      </c>
      <c r="AD260" s="23">
        <f>VLOOKUP($B260,Data!$A$8:$GA$500,156,FALSE)</f>
        <v>2.8138075313807531E-2</v>
      </c>
      <c r="AE260" s="52">
        <f>VLOOKUP($B260,Data!$A$8:$GA$500,157,FALSE)</f>
        <v>2.7360824742268041E-2</v>
      </c>
      <c r="AF260" s="52">
        <f>VLOOKUP($B260,Data!$A$8:$GA$500,158,FALSE)</f>
        <v>3.3091684434968016E-2</v>
      </c>
      <c r="AG260" s="52">
        <f>VLOOKUP($B260,Data!$A$8:$GA$500,159,FALSE)</f>
        <v>2.8833693304535637E-2</v>
      </c>
      <c r="AH260" s="52">
        <f>VLOOKUP($B260,Data!$A$8:$GA$500,160,FALSE)</f>
        <v>2.810924369747899E-2</v>
      </c>
    </row>
    <row r="261" spans="1:34" x14ac:dyDescent="0.25">
      <c r="A261" s="1"/>
      <c r="B261" s="17" t="s">
        <v>356</v>
      </c>
      <c r="C261" s="42" t="s">
        <v>518</v>
      </c>
      <c r="D261" t="s">
        <v>505</v>
      </c>
      <c r="E261" s="45" t="s">
        <v>356</v>
      </c>
      <c r="F261" s="45" t="s">
        <v>50</v>
      </c>
      <c r="H261" s="23">
        <f>VLOOKUP($B261,Data!$A$8:$GA$500,134,FALSE)</f>
        <v>1.2075606276747504E-2</v>
      </c>
      <c r="I261" s="23">
        <f>VLOOKUP($B261,Data!$A$8:$GA$500,135,FALSE)</f>
        <v>1.2562634216177523E-2</v>
      </c>
      <c r="J261" s="23">
        <f>VLOOKUP($B261,Data!$A$8:$GA$500,136,FALSE)</f>
        <v>1.2959770114942528E-2</v>
      </c>
      <c r="K261" s="23">
        <f>VLOOKUP($B261,Data!$A$8:$GA$500,137,FALSE)</f>
        <v>1.1220723917672109E-2</v>
      </c>
      <c r="L261" s="23">
        <f>VLOOKUP($B261,Data!$A$8:$GA$500,138,FALSE)</f>
        <v>1.1910511363636364E-2</v>
      </c>
      <c r="M261" s="23">
        <f>VLOOKUP($B261,Data!$A$8:$GA$500,139,FALSE)</f>
        <v>9.8501070663811561E-3</v>
      </c>
      <c r="N261" s="23">
        <f>VLOOKUP($B261,Data!$A$8:$GA$500,140,FALSE)</f>
        <v>9.1784702549575076E-3</v>
      </c>
      <c r="O261" s="23">
        <f>VLOOKUP($B261,Data!$A$8:$GA$500,141,FALSE)</f>
        <v>7.7175463623395148E-3</v>
      </c>
      <c r="P261" s="23">
        <f>VLOOKUP($B261,Data!$A$8:$GA$500,142,FALSE)</f>
        <v>8.8159771754636237E-3</v>
      </c>
      <c r="Q261" s="23">
        <f>VLOOKUP($B261,Data!$A$8:$GA$500,143,FALSE)</f>
        <v>9.1307420494699653E-3</v>
      </c>
      <c r="R261" s="23">
        <f>VLOOKUP($B261,Data!$A$8:$GA$500,144,FALSE)</f>
        <v>1.189801699716714E-2</v>
      </c>
      <c r="S261" s="23">
        <f>VLOOKUP($B261,Data!$A$8:$GA$500,145,FALSE)</f>
        <v>1.6117729502452698E-2</v>
      </c>
      <c r="T261" s="23">
        <f>VLOOKUP($B261,Data!$A$8:$GA$500,146,FALSE)</f>
        <v>2.5998608211551845E-2</v>
      </c>
      <c r="U261" s="23">
        <f>VLOOKUP($B261,Data!$A$8:$GA$500,147,FALSE)</f>
        <v>2.7404795486600846E-2</v>
      </c>
      <c r="V261" s="23">
        <f>VLOOKUP($B261,Data!$A$8:$GA$500,148,FALSE)</f>
        <v>2.6827195467422096E-2</v>
      </c>
      <c r="W261" s="23">
        <f>VLOOKUP($B261,Data!$A$8:$GA$500,149,FALSE)</f>
        <v>2.400990099009901E-2</v>
      </c>
      <c r="X261" s="23">
        <f>VLOOKUP($B261,Data!$A$8:$GA$500,150,FALSE)</f>
        <v>2.5359712230215829E-2</v>
      </c>
      <c r="Y261" s="23">
        <f>VLOOKUP($B261,Data!$A$8:$GA$500,151,FALSE)</f>
        <v>2.2122507122507122E-2</v>
      </c>
      <c r="Z261" s="23">
        <f>VLOOKUP($B261,Data!$A$8:$GA$500,152,FALSE)</f>
        <v>2.2206405693950177E-2</v>
      </c>
      <c r="AA261" s="23">
        <f>VLOOKUP($B261,Data!$A$8:$GA$500,153,FALSE)</f>
        <v>2.1339031339031339E-2</v>
      </c>
      <c r="AB261" s="23">
        <f>VLOOKUP($B261,Data!$A$8:$GA$500,154,FALSE)</f>
        <v>2.4608327452364149E-2</v>
      </c>
      <c r="AC261" s="23">
        <f>VLOOKUP($B261,Data!$A$8:$GA$500,155,FALSE)</f>
        <v>2.3576537911301858E-2</v>
      </c>
      <c r="AD261" s="23">
        <f>VLOOKUP($B261,Data!$A$8:$GA$500,156,FALSE)</f>
        <v>2.677809388335704E-2</v>
      </c>
      <c r="AE261" s="52">
        <f>VLOOKUP($B261,Data!$A$8:$GA$500,157,FALSE)</f>
        <v>2.5252669039145907E-2</v>
      </c>
      <c r="AF261" s="52">
        <f>VLOOKUP($B261,Data!$A$8:$GA$500,158,FALSE)</f>
        <v>2.8710134656272146E-2</v>
      </c>
      <c r="AG261" s="52">
        <f>VLOOKUP($B261,Data!$A$8:$GA$500,159,FALSE)</f>
        <v>2.5875785066294486E-2</v>
      </c>
      <c r="AH261" s="52">
        <f>VLOOKUP($B261,Data!$A$8:$GA$500,160,FALSE)</f>
        <v>2.5189263592567103E-2</v>
      </c>
    </row>
    <row r="262" spans="1:34" x14ac:dyDescent="0.25">
      <c r="A262" s="1"/>
      <c r="B262" s="17" t="s">
        <v>357</v>
      </c>
      <c r="C262" s="42" t="s">
        <v>516</v>
      </c>
      <c r="D262" t="s">
        <v>0</v>
      </c>
      <c r="E262" s="45" t="s">
        <v>357</v>
      </c>
      <c r="F262" s="45" t="s">
        <v>34</v>
      </c>
      <c r="H262" s="23">
        <f>VLOOKUP($B262,Data!$A$8:$GA$500,134,FALSE)</f>
        <v>1.2233502538071065E-2</v>
      </c>
      <c r="I262" s="23">
        <f>VLOOKUP($B262,Data!$A$8:$GA$500,135,FALSE)</f>
        <v>1.1418092909535452E-2</v>
      </c>
      <c r="J262" s="23">
        <f>VLOOKUP($B262,Data!$A$8:$GA$500,136,FALSE)</f>
        <v>1.174757281553398E-2</v>
      </c>
      <c r="K262" s="23">
        <f>VLOOKUP($B262,Data!$A$8:$GA$500,137,FALSE)</f>
        <v>1.2112676056338029E-2</v>
      </c>
      <c r="L262" s="23">
        <f>VLOOKUP($B262,Data!$A$8:$GA$500,138,FALSE)</f>
        <v>1.3438256658595642E-2</v>
      </c>
      <c r="M262" s="23">
        <f>VLOOKUP($B262,Data!$A$8:$GA$500,139,FALSE)</f>
        <v>1.0714285714285714E-2</v>
      </c>
      <c r="N262" s="23">
        <f>VLOOKUP($B262,Data!$A$8:$GA$500,140,FALSE)</f>
        <v>9.808153477218225E-3</v>
      </c>
      <c r="O262" s="23">
        <f>VLOOKUP($B262,Data!$A$8:$GA$500,141,FALSE)</f>
        <v>1.1012048192771084E-2</v>
      </c>
      <c r="P262" s="23">
        <f>VLOOKUP($B262,Data!$A$8:$GA$500,142,FALSE)</f>
        <v>1.0816831683168316E-2</v>
      </c>
      <c r="Q262" s="23">
        <f>VLOOKUP($B262,Data!$A$8:$GA$500,143,FALSE)</f>
        <v>1.0461538461538461E-2</v>
      </c>
      <c r="R262" s="23">
        <f>VLOOKUP($B262,Data!$A$8:$GA$500,144,FALSE)</f>
        <v>1.350383631713555E-2</v>
      </c>
      <c r="S262" s="23">
        <f>VLOOKUP($B262,Data!$A$8:$GA$500,145,FALSE)</f>
        <v>2.0892388451443568E-2</v>
      </c>
      <c r="T262" s="23">
        <f>VLOOKUP($B262,Data!$A$8:$GA$500,146,FALSE)</f>
        <v>2.7957559681697611E-2</v>
      </c>
      <c r="U262" s="23">
        <f>VLOOKUP($B262,Data!$A$8:$GA$500,147,FALSE)</f>
        <v>2.5257731958762887E-2</v>
      </c>
      <c r="V262" s="23">
        <f>VLOOKUP($B262,Data!$A$8:$GA$500,148,FALSE)</f>
        <v>2.4260204081632653E-2</v>
      </c>
      <c r="W262" s="23">
        <f>VLOOKUP($B262,Data!$A$8:$GA$500,149,FALSE)</f>
        <v>2.256997455470738E-2</v>
      </c>
      <c r="X262" s="23">
        <f>VLOOKUP($B262,Data!$A$8:$GA$500,150,FALSE)</f>
        <v>2.4470284237726098E-2</v>
      </c>
      <c r="Y262" s="23">
        <f>VLOOKUP($B262,Data!$A$8:$GA$500,151,FALSE)</f>
        <v>1.8496240601503761E-2</v>
      </c>
      <c r="Z262" s="23">
        <f>VLOOKUP($B262,Data!$A$8:$GA$500,152,FALSE)</f>
        <v>1.9211822660098521E-2</v>
      </c>
      <c r="AA262" s="23">
        <f>VLOOKUP($B262,Data!$A$8:$GA$500,153,FALSE)</f>
        <v>2.0710659898477157E-2</v>
      </c>
      <c r="AB262" s="23">
        <f>VLOOKUP($B262,Data!$A$8:$GA$500,154,FALSE)</f>
        <v>2.2519083969465649E-2</v>
      </c>
      <c r="AC262" s="23">
        <f>VLOOKUP($B262,Data!$A$8:$GA$500,155,FALSE)</f>
        <v>1.8984771573604061E-2</v>
      </c>
      <c r="AD262" s="23">
        <f>VLOOKUP($B262,Data!$A$8:$GA$500,156,FALSE)</f>
        <v>2.1792929292929294E-2</v>
      </c>
      <c r="AE262" s="52">
        <f>VLOOKUP($B262,Data!$A$8:$GA$500,157,FALSE)</f>
        <v>2.0733496332518336E-2</v>
      </c>
      <c r="AF262" s="52">
        <f>VLOOKUP($B262,Data!$A$8:$GA$500,158,FALSE)</f>
        <v>2.1095571095571097E-2</v>
      </c>
      <c r="AG262" s="52">
        <f>VLOOKUP($B262,Data!$A$8:$GA$500,159,FALSE)</f>
        <v>1.759124087591241E-2</v>
      </c>
      <c r="AH262" s="52">
        <f>VLOOKUP($B262,Data!$A$8:$GA$500,160,FALSE)</f>
        <v>1.7985074626865671E-2</v>
      </c>
    </row>
    <row r="263" spans="1:34" x14ac:dyDescent="0.25">
      <c r="A263" s="1"/>
      <c r="B263" s="17" t="s">
        <v>358</v>
      </c>
      <c r="C263" s="42" t="s">
        <v>516</v>
      </c>
      <c r="D263" t="s">
        <v>0</v>
      </c>
      <c r="E263" s="45" t="s">
        <v>358</v>
      </c>
      <c r="F263" s="45" t="s">
        <v>38</v>
      </c>
      <c r="H263" s="23">
        <f>VLOOKUP($B263,Data!$A$8:$GA$500,134,FALSE)</f>
        <v>2.2622107969151671E-2</v>
      </c>
      <c r="I263" s="23">
        <f>VLOOKUP($B263,Data!$A$8:$GA$500,135,FALSE)</f>
        <v>2.1319796954314719E-2</v>
      </c>
      <c r="J263" s="23">
        <f>VLOOKUP($B263,Data!$A$8:$GA$500,136,FALSE)</f>
        <v>2.3164556962025316E-2</v>
      </c>
      <c r="K263" s="23">
        <f>VLOOKUP($B263,Data!$A$8:$GA$500,137,FALSE)</f>
        <v>2.3400000000000001E-2</v>
      </c>
      <c r="L263" s="23">
        <f>VLOOKUP($B263,Data!$A$8:$GA$500,138,FALSE)</f>
        <v>2.3488372093023256E-2</v>
      </c>
      <c r="M263" s="23">
        <f>VLOOKUP($B263,Data!$A$8:$GA$500,139,FALSE)</f>
        <v>2.2872340425531913E-2</v>
      </c>
      <c r="N263" s="23">
        <f>VLOOKUP($B263,Data!$A$8:$GA$500,140,FALSE)</f>
        <v>2.3861892583120204E-2</v>
      </c>
      <c r="O263" s="23">
        <f>VLOOKUP($B263,Data!$A$8:$GA$500,141,FALSE)</f>
        <v>1.9824561403508772E-2</v>
      </c>
      <c r="P263" s="23">
        <f>VLOOKUP($B263,Data!$A$8:$GA$500,142,FALSE)</f>
        <v>1.9800995024875621E-2</v>
      </c>
      <c r="Q263" s="23">
        <f>VLOOKUP($B263,Data!$A$8:$GA$500,143,FALSE)</f>
        <v>2.0325814536340851E-2</v>
      </c>
      <c r="R263" s="23">
        <f>VLOOKUP($B263,Data!$A$8:$GA$500,144,FALSE)</f>
        <v>2.3333333333333334E-2</v>
      </c>
      <c r="S263" s="23">
        <f>VLOOKUP($B263,Data!$A$8:$GA$500,145,FALSE)</f>
        <v>3.1912144702842378E-2</v>
      </c>
      <c r="T263" s="23">
        <f>VLOOKUP($B263,Data!$A$8:$GA$500,146,FALSE)</f>
        <v>4.405759162303665E-2</v>
      </c>
      <c r="U263" s="23">
        <f>VLOOKUP($B263,Data!$A$8:$GA$500,147,FALSE)</f>
        <v>4.4631043256997453E-2</v>
      </c>
      <c r="V263" s="23">
        <f>VLOOKUP($B263,Data!$A$8:$GA$500,148,FALSE)</f>
        <v>4.1974358974358972E-2</v>
      </c>
      <c r="W263" s="23">
        <f>VLOOKUP($B263,Data!$A$8:$GA$500,149,FALSE)</f>
        <v>4.3156565656565657E-2</v>
      </c>
      <c r="X263" s="23">
        <f>VLOOKUP($B263,Data!$A$8:$GA$500,150,FALSE)</f>
        <v>4.4450000000000003E-2</v>
      </c>
      <c r="Y263" s="23">
        <f>VLOOKUP($B263,Data!$A$8:$GA$500,151,FALSE)</f>
        <v>3.8329177057356612E-2</v>
      </c>
      <c r="Z263" s="23">
        <f>VLOOKUP($B263,Data!$A$8:$GA$500,152,FALSE)</f>
        <v>3.4759615384615382E-2</v>
      </c>
      <c r="AA263" s="23">
        <f>VLOOKUP($B263,Data!$A$8:$GA$500,153,FALSE)</f>
        <v>3.3710843373493976E-2</v>
      </c>
      <c r="AB263" s="23">
        <f>VLOOKUP($B263,Data!$A$8:$GA$500,154,FALSE)</f>
        <v>3.7004716981132078E-2</v>
      </c>
      <c r="AC263" s="23">
        <f>VLOOKUP($B263,Data!$A$8:$GA$500,155,FALSE)</f>
        <v>3.4568764568764572E-2</v>
      </c>
      <c r="AD263" s="23">
        <f>VLOOKUP($B263,Data!$A$8:$GA$500,156,FALSE)</f>
        <v>3.683168316831683E-2</v>
      </c>
      <c r="AE263" s="52">
        <f>VLOOKUP($B263,Data!$A$8:$GA$500,157,FALSE)</f>
        <v>3.6642512077294687E-2</v>
      </c>
      <c r="AF263" s="52">
        <f>VLOOKUP($B263,Data!$A$8:$GA$500,158,FALSE)</f>
        <v>4.2329113924050636E-2</v>
      </c>
      <c r="AG263" s="52">
        <f>VLOOKUP($B263,Data!$A$8:$GA$500,159,FALSE)</f>
        <v>4.0133333333333333E-2</v>
      </c>
      <c r="AH263" s="52">
        <f>VLOOKUP($B263,Data!$A$8:$GA$500,160,FALSE)</f>
        <v>3.7506493506493509E-2</v>
      </c>
    </row>
    <row r="264" spans="1:34" x14ac:dyDescent="0.25">
      <c r="A264" s="1"/>
      <c r="B264" s="17" t="s">
        <v>359</v>
      </c>
      <c r="C264" s="42" t="s">
        <v>516</v>
      </c>
      <c r="D264" t="s">
        <v>0</v>
      </c>
      <c r="E264" s="45" t="s">
        <v>359</v>
      </c>
      <c r="F264" s="45" t="s">
        <v>38</v>
      </c>
      <c r="G264" s="45" t="str">
        <f>""</f>
        <v/>
      </c>
      <c r="H264" s="23">
        <f>VLOOKUP($B264,Data!$A$8:$GA$500,134,FALSE)</f>
        <v>2.0324675324675325E-2</v>
      </c>
      <c r="I264" s="23">
        <f>VLOOKUP($B264,Data!$A$8:$GA$500,135,FALSE)</f>
        <v>1.7559808612440192E-2</v>
      </c>
      <c r="J264" s="23">
        <f>VLOOKUP($B264,Data!$A$8:$GA$500,136,FALSE)</f>
        <v>1.7582938388625593E-2</v>
      </c>
      <c r="K264" s="23">
        <f>VLOOKUP($B264,Data!$A$8:$GA$500,137,FALSE)</f>
        <v>1.779503105590062E-2</v>
      </c>
      <c r="L264" s="23">
        <f>VLOOKUP($B264,Data!$A$8:$GA$500,138,FALSE)</f>
        <v>1.9334389857369256E-2</v>
      </c>
      <c r="M264" s="23">
        <f>VLOOKUP($B264,Data!$A$8:$GA$500,139,FALSE)</f>
        <v>1.6401273885350318E-2</v>
      </c>
      <c r="N264" s="23">
        <f>VLOOKUP($B264,Data!$A$8:$GA$500,140,FALSE)</f>
        <v>1.7697063369397217E-2</v>
      </c>
      <c r="O264" s="23">
        <f>VLOOKUP($B264,Data!$A$8:$GA$500,141,FALSE)</f>
        <v>1.5763239875389409E-2</v>
      </c>
      <c r="P264" s="23">
        <f>VLOOKUP($B264,Data!$A$8:$GA$500,142,FALSE)</f>
        <v>1.5981735159817351E-2</v>
      </c>
      <c r="Q264" s="23">
        <f>VLOOKUP($B264,Data!$A$8:$GA$500,143,FALSE)</f>
        <v>1.6641679160419792E-2</v>
      </c>
      <c r="R264" s="23">
        <f>VLOOKUP($B264,Data!$A$8:$GA$500,144,FALSE)</f>
        <v>2.1990881458966566E-2</v>
      </c>
      <c r="S264" s="23">
        <f>VLOOKUP($B264,Data!$A$8:$GA$500,145,FALSE)</f>
        <v>2.7345679012345678E-2</v>
      </c>
      <c r="T264" s="23">
        <f>VLOOKUP($B264,Data!$A$8:$GA$500,146,FALSE)</f>
        <v>4.1899529042386183E-2</v>
      </c>
      <c r="U264" s="23">
        <f>VLOOKUP($B264,Data!$A$8:$GA$500,147,FALSE)</f>
        <v>3.986003110419907E-2</v>
      </c>
      <c r="V264" s="23">
        <f>VLOOKUP($B264,Data!$A$8:$GA$500,148,FALSE)</f>
        <v>3.7881996974281393E-2</v>
      </c>
      <c r="W264" s="23">
        <f>VLOOKUP($B264,Data!$A$8:$GA$500,149,FALSE)</f>
        <v>3.8438438438438437E-2</v>
      </c>
      <c r="X264" s="23">
        <f>VLOOKUP($B264,Data!$A$8:$GA$500,150,FALSE)</f>
        <v>4.0151975683890576E-2</v>
      </c>
      <c r="Y264" s="23">
        <f>VLOOKUP($B264,Data!$A$8:$GA$500,151,FALSE)</f>
        <v>3.3027522935779818E-2</v>
      </c>
      <c r="Z264" s="23">
        <f>VLOOKUP($B264,Data!$A$8:$GA$500,152,FALSE)</f>
        <v>3.211567732115677E-2</v>
      </c>
      <c r="AA264" s="23">
        <f>VLOOKUP($B264,Data!$A$8:$GA$500,153,FALSE)</f>
        <v>3.1526479750778817E-2</v>
      </c>
      <c r="AB264" s="23">
        <f>VLOOKUP($B264,Data!$A$8:$GA$500,154,FALSE)</f>
        <v>3.2819722650231122E-2</v>
      </c>
      <c r="AC264" s="23">
        <f>VLOOKUP($B264,Data!$A$8:$GA$500,155,FALSE)</f>
        <v>3.1068702290076335E-2</v>
      </c>
      <c r="AD264" s="23">
        <f>VLOOKUP($B264,Data!$A$8:$GA$500,156,FALSE)</f>
        <v>3.3046757164404222E-2</v>
      </c>
      <c r="AE264" s="52">
        <f>VLOOKUP($B264,Data!$A$8:$GA$500,157,FALSE)</f>
        <v>3.0725689404934687E-2</v>
      </c>
      <c r="AF264" s="52">
        <f>VLOOKUP($B264,Data!$A$8:$GA$500,158,FALSE)</f>
        <v>3.4441219158200288E-2</v>
      </c>
      <c r="AG264" s="52">
        <f>VLOOKUP($B264,Data!$A$8:$GA$500,159,FALSE)</f>
        <v>3.2750000000000001E-2</v>
      </c>
      <c r="AH264" s="52">
        <f>VLOOKUP($B264,Data!$A$8:$GA$500,160,FALSE)</f>
        <v>3.2222222222222222E-2</v>
      </c>
    </row>
    <row r="265" spans="1:34" x14ac:dyDescent="0.25">
      <c r="A265" s="1"/>
      <c r="B265" s="17" t="s">
        <v>360</v>
      </c>
      <c r="C265" s="42" t="s">
        <v>516</v>
      </c>
      <c r="D265" t="s">
        <v>0</v>
      </c>
      <c r="E265" s="45" t="s">
        <v>360</v>
      </c>
      <c r="F265" s="45" t="s">
        <v>13</v>
      </c>
      <c r="G265" s="45" t="str">
        <f>""</f>
        <v/>
      </c>
      <c r="H265" s="23">
        <f>VLOOKUP($B265,Data!$A$8:$GA$500,134,FALSE)</f>
        <v>1.0661322645290581E-2</v>
      </c>
      <c r="I265" s="23">
        <f>VLOOKUP($B265,Data!$A$8:$GA$500,135,FALSE)</f>
        <v>9.0101010101010098E-3</v>
      </c>
      <c r="J265" s="23">
        <f>VLOOKUP($B265,Data!$A$8:$GA$500,136,FALSE)</f>
        <v>9.275653923541247E-3</v>
      </c>
      <c r="K265" s="23">
        <f>VLOOKUP($B265,Data!$A$8:$GA$500,137,FALSE)</f>
        <v>9.4855967078189309E-3</v>
      </c>
      <c r="L265" s="23">
        <f>VLOOKUP($B265,Data!$A$8:$GA$500,138,FALSE)</f>
        <v>1.0529531568228105E-2</v>
      </c>
      <c r="M265" s="23">
        <f>VLOOKUP($B265,Data!$A$8:$GA$500,139,FALSE)</f>
        <v>6.9230769230769233E-3</v>
      </c>
      <c r="N265" s="23">
        <f>VLOOKUP($B265,Data!$A$8:$GA$500,140,FALSE)</f>
        <v>7.5692963752665241E-3</v>
      </c>
      <c r="O265" s="23">
        <f>VLOOKUP($B265,Data!$A$8:$GA$500,141,FALSE)</f>
        <v>7.4321503131524009E-3</v>
      </c>
      <c r="P265" s="23">
        <f>VLOOKUP($B265,Data!$A$8:$GA$500,142,FALSE)</f>
        <v>8.2991803278688516E-3</v>
      </c>
      <c r="Q265" s="23">
        <f>VLOOKUP($B265,Data!$A$8:$GA$500,143,FALSE)</f>
        <v>7.5560081466395108E-3</v>
      </c>
      <c r="R265" s="23">
        <f>VLOOKUP($B265,Data!$A$8:$GA$500,144,FALSE)</f>
        <v>8.21917808219178E-3</v>
      </c>
      <c r="S265" s="23">
        <f>VLOOKUP($B265,Data!$A$8:$GA$500,145,FALSE)</f>
        <v>1.201195219123506E-2</v>
      </c>
      <c r="T265" s="23">
        <f>VLOOKUP($B265,Data!$A$8:$GA$500,146,FALSE)</f>
        <v>1.8707070707070707E-2</v>
      </c>
      <c r="U265" s="23">
        <f>VLOOKUP($B265,Data!$A$8:$GA$500,147,FALSE)</f>
        <v>1.6069246435845213E-2</v>
      </c>
      <c r="V265" s="23">
        <f>VLOOKUP($B265,Data!$A$8:$GA$500,148,FALSE)</f>
        <v>1.6280991735537192E-2</v>
      </c>
      <c r="W265" s="23">
        <f>VLOOKUP($B265,Data!$A$8:$GA$500,149,FALSE)</f>
        <v>1.6016096579476863E-2</v>
      </c>
      <c r="X265" s="23">
        <f>VLOOKUP($B265,Data!$A$8:$GA$500,150,FALSE)</f>
        <v>1.846790890269151E-2</v>
      </c>
      <c r="Y265" s="23">
        <f>VLOOKUP($B265,Data!$A$8:$GA$500,151,FALSE)</f>
        <v>1.4547325102880659E-2</v>
      </c>
      <c r="Z265" s="23">
        <f>VLOOKUP($B265,Data!$A$8:$GA$500,152,FALSE)</f>
        <v>1.5183673469387754E-2</v>
      </c>
      <c r="AA265" s="23">
        <f>VLOOKUP($B265,Data!$A$8:$GA$500,153,FALSE)</f>
        <v>1.5835051546391754E-2</v>
      </c>
      <c r="AB265" s="23">
        <f>VLOOKUP($B265,Data!$A$8:$GA$500,154,FALSE)</f>
        <v>1.7479508196721311E-2</v>
      </c>
      <c r="AC265" s="23">
        <f>VLOOKUP($B265,Data!$A$8:$GA$500,155,FALSE)</f>
        <v>1.4729458917835671E-2</v>
      </c>
      <c r="AD265" s="23">
        <f>VLOOKUP($B265,Data!$A$8:$GA$500,156,FALSE)</f>
        <v>1.7254098360655737E-2</v>
      </c>
      <c r="AE265" s="52">
        <f>VLOOKUP($B265,Data!$A$8:$GA$500,157,FALSE)</f>
        <v>1.9184100418410042E-2</v>
      </c>
      <c r="AF265" s="52">
        <f>VLOOKUP($B265,Data!$A$8:$GA$500,158,FALSE)</f>
        <v>2.1095041322314049E-2</v>
      </c>
      <c r="AG265" s="52">
        <f>VLOOKUP($B265,Data!$A$8:$GA$500,159,FALSE)</f>
        <v>1.6916666666666667E-2</v>
      </c>
      <c r="AH265" s="52">
        <f>VLOOKUP($B265,Data!$A$8:$GA$500,160,FALSE)</f>
        <v>1.6082474226804123E-2</v>
      </c>
    </row>
    <row r="266" spans="1:34" x14ac:dyDescent="0.25">
      <c r="A266" s="1"/>
      <c r="B266" s="17" t="s">
        <v>362</v>
      </c>
      <c r="C266" s="42" t="s">
        <v>516</v>
      </c>
      <c r="D266" t="s">
        <v>0</v>
      </c>
      <c r="E266" s="45" t="s">
        <v>362</v>
      </c>
      <c r="F266" s="45" t="s">
        <v>40</v>
      </c>
      <c r="G266" s="45" t="str">
        <f>""</f>
        <v/>
      </c>
      <c r="H266" s="23">
        <f>VLOOKUP($B266,Data!$A$8:$GA$500,134,FALSE)</f>
        <v>1.824817518248175E-2</v>
      </c>
      <c r="I266" s="23">
        <f>VLOOKUP($B266,Data!$A$8:$GA$500,135,FALSE)</f>
        <v>1.6130198915009043E-2</v>
      </c>
      <c r="J266" s="23">
        <f>VLOOKUP($B266,Data!$A$8:$GA$500,136,FALSE)</f>
        <v>1.5664939550949913E-2</v>
      </c>
      <c r="K266" s="23">
        <f>VLOOKUP($B266,Data!$A$8:$GA$500,137,FALSE)</f>
        <v>1.5281090289608177E-2</v>
      </c>
      <c r="L266" s="23">
        <f>VLOOKUP($B266,Data!$A$8:$GA$500,138,FALSE)</f>
        <v>1.626057529610829E-2</v>
      </c>
      <c r="M266" s="23">
        <f>VLOOKUP($B266,Data!$A$8:$GA$500,139,FALSE)</f>
        <v>1.2686567164179104E-2</v>
      </c>
      <c r="N266" s="23">
        <f>VLOOKUP($B266,Data!$A$8:$GA$500,140,FALSE)</f>
        <v>1.3238731218697829E-2</v>
      </c>
      <c r="O266" s="23">
        <f>VLOOKUP($B266,Data!$A$8:$GA$500,141,FALSE)</f>
        <v>1.3264604810996564E-2</v>
      </c>
      <c r="P266" s="23">
        <f>VLOOKUP($B266,Data!$A$8:$GA$500,142,FALSE)</f>
        <v>1.3951473136915077E-2</v>
      </c>
      <c r="Q266" s="23">
        <f>VLOOKUP($B266,Data!$A$8:$GA$500,143,FALSE)</f>
        <v>1.3642732049036778E-2</v>
      </c>
      <c r="R266" s="23">
        <f>VLOOKUP($B266,Data!$A$8:$GA$500,144,FALSE)</f>
        <v>1.6425992779783394E-2</v>
      </c>
      <c r="S266" s="23">
        <f>VLOOKUP($B266,Data!$A$8:$GA$500,145,FALSE)</f>
        <v>2.0634057971014492E-2</v>
      </c>
      <c r="T266" s="23">
        <f>VLOOKUP($B266,Data!$A$8:$GA$500,146,FALSE)</f>
        <v>3.0896309314586996E-2</v>
      </c>
      <c r="U266" s="23">
        <f>VLOOKUP($B266,Data!$A$8:$GA$500,147,FALSE)</f>
        <v>2.8730158730158731E-2</v>
      </c>
      <c r="V266" s="23">
        <f>VLOOKUP($B266,Data!$A$8:$GA$500,148,FALSE)</f>
        <v>2.9390862944162436E-2</v>
      </c>
      <c r="W266" s="23">
        <f>VLOOKUP($B266,Data!$A$8:$GA$500,149,FALSE)</f>
        <v>2.7611202635914333E-2</v>
      </c>
      <c r="X266" s="23">
        <f>VLOOKUP($B266,Data!$A$8:$GA$500,150,FALSE)</f>
        <v>3.0362068965517242E-2</v>
      </c>
      <c r="Y266" s="23">
        <f>VLOOKUP($B266,Data!$A$8:$GA$500,151,FALSE)</f>
        <v>2.4948096885813148E-2</v>
      </c>
      <c r="Z266" s="23">
        <f>VLOOKUP($B266,Data!$A$8:$GA$500,152,FALSE)</f>
        <v>2.4455958549222799E-2</v>
      </c>
      <c r="AA266" s="23">
        <f>VLOOKUP($B266,Data!$A$8:$GA$500,153,FALSE)</f>
        <v>2.3140916808149406E-2</v>
      </c>
      <c r="AB266" s="23">
        <f>VLOOKUP($B266,Data!$A$8:$GA$500,154,FALSE)</f>
        <v>2.5049833887043189E-2</v>
      </c>
      <c r="AC266" s="23">
        <f>VLOOKUP($B266,Data!$A$8:$GA$500,155,FALSE)</f>
        <v>2.3189792663476875E-2</v>
      </c>
      <c r="AD266" s="23">
        <f>VLOOKUP($B266,Data!$A$8:$GA$500,156,FALSE)</f>
        <v>2.5833333333333333E-2</v>
      </c>
      <c r="AE266" s="52">
        <f>VLOOKUP($B266,Data!$A$8:$GA$500,157,FALSE)</f>
        <v>2.5976821192052982E-2</v>
      </c>
      <c r="AF266" s="52">
        <f>VLOOKUP($B266,Data!$A$8:$GA$500,158,FALSE)</f>
        <v>2.7278582930756842E-2</v>
      </c>
      <c r="AG266" s="52">
        <f>VLOOKUP($B266,Data!$A$8:$GA$500,159,FALSE)</f>
        <v>2.4878048780487806E-2</v>
      </c>
      <c r="AH266" s="52">
        <f>VLOOKUP($B266,Data!$A$8:$GA$500,160,FALSE)</f>
        <v>2.3506289308176102E-2</v>
      </c>
    </row>
    <row r="267" spans="1:34" x14ac:dyDescent="0.25">
      <c r="A267" s="1"/>
      <c r="B267" s="17" t="s">
        <v>363</v>
      </c>
      <c r="C267" s="42" t="s">
        <v>517</v>
      </c>
      <c r="D267" t="s">
        <v>0</v>
      </c>
      <c r="E267" s="45" t="s">
        <v>363</v>
      </c>
      <c r="F267" s="45" t="s">
        <v>45</v>
      </c>
      <c r="G267" s="45" t="s">
        <v>15</v>
      </c>
      <c r="H267" s="23">
        <f>VLOOKUP($B267,Data!$A$8:$GA$500,134,FALSE)</f>
        <v>9.2943548387096776E-3</v>
      </c>
      <c r="I267" s="23">
        <f>VLOOKUP($B267,Data!$A$8:$GA$500,135,FALSE)</f>
        <v>8.91566265060241E-3</v>
      </c>
      <c r="J267" s="23">
        <f>VLOOKUP($B267,Data!$A$8:$GA$500,136,FALSE)</f>
        <v>9.0650406504065046E-3</v>
      </c>
      <c r="K267" s="23">
        <f>VLOOKUP($B267,Data!$A$8:$GA$500,137,FALSE)</f>
        <v>8.7701612903225805E-3</v>
      </c>
      <c r="L267" s="23">
        <f>VLOOKUP($B267,Data!$A$8:$GA$500,138,FALSE)</f>
        <v>9.4693877551020409E-3</v>
      </c>
      <c r="M267" s="23">
        <f>VLOOKUP($B267,Data!$A$8:$GA$500,139,FALSE)</f>
        <v>8.5567010309278348E-3</v>
      </c>
      <c r="N267" s="23">
        <f>VLOOKUP($B267,Data!$A$8:$GA$500,140,FALSE)</f>
        <v>8.4362139917695481E-3</v>
      </c>
      <c r="O267" s="23">
        <f>VLOOKUP($B267,Data!$A$8:$GA$500,141,FALSE)</f>
        <v>7.7378435517970398E-3</v>
      </c>
      <c r="P267" s="23">
        <f>VLOOKUP($B267,Data!$A$8:$GA$500,142,FALSE)</f>
        <v>8.0720338983050841E-3</v>
      </c>
      <c r="Q267" s="23">
        <f>VLOOKUP($B267,Data!$A$8:$GA$500,143,FALSE)</f>
        <v>8.8888888888888889E-3</v>
      </c>
      <c r="R267" s="23">
        <f>VLOOKUP($B267,Data!$A$8:$GA$500,144,FALSE)</f>
        <v>1.1308203991130821E-2</v>
      </c>
      <c r="S267" s="23">
        <f>VLOOKUP($B267,Data!$A$8:$GA$500,145,FALSE)</f>
        <v>1.5021459227467811E-2</v>
      </c>
      <c r="T267" s="23">
        <f>VLOOKUP($B267,Data!$A$8:$GA$500,146,FALSE)</f>
        <v>2.6528384279475983E-2</v>
      </c>
      <c r="U267" s="23">
        <f>VLOOKUP($B267,Data!$A$8:$GA$500,147,FALSE)</f>
        <v>2.7667386609071275E-2</v>
      </c>
      <c r="V267" s="23">
        <f>VLOOKUP($B267,Data!$A$8:$GA$500,148,FALSE)</f>
        <v>2.8222222222222221E-2</v>
      </c>
      <c r="W267" s="23">
        <f>VLOOKUP($B267,Data!$A$8:$GA$500,149,FALSE)</f>
        <v>2.3995433789954338E-2</v>
      </c>
      <c r="X267" s="23">
        <f>VLOOKUP($B267,Data!$A$8:$GA$500,150,FALSE)</f>
        <v>2.2767857142857142E-2</v>
      </c>
      <c r="Y267" s="23">
        <f>VLOOKUP($B267,Data!$A$8:$GA$500,151,FALSE)</f>
        <v>1.7270742358078604E-2</v>
      </c>
      <c r="Z267" s="23">
        <f>VLOOKUP($B267,Data!$A$8:$GA$500,152,FALSE)</f>
        <v>1.6844349680170574E-2</v>
      </c>
      <c r="AA267" s="23">
        <f>VLOOKUP($B267,Data!$A$8:$GA$500,153,FALSE)</f>
        <v>1.6093418259023353E-2</v>
      </c>
      <c r="AB267" s="23">
        <f>VLOOKUP($B267,Data!$A$8:$GA$500,154,FALSE)</f>
        <v>1.7478632478632478E-2</v>
      </c>
      <c r="AC267" s="23">
        <f>VLOOKUP($B267,Data!$A$8:$GA$500,155,FALSE)</f>
        <v>1.6373390557939915E-2</v>
      </c>
      <c r="AD267" s="23">
        <f>VLOOKUP($B267,Data!$A$8:$GA$500,156,FALSE)</f>
        <v>1.7430406852248392E-2</v>
      </c>
      <c r="AE267" s="52">
        <f>VLOOKUP($B267,Data!$A$8:$GA$500,157,FALSE)</f>
        <v>1.6274509803921568E-2</v>
      </c>
      <c r="AF267" s="52">
        <f>VLOOKUP($B267,Data!$A$8:$GA$500,158,FALSE)</f>
        <v>1.7198275862068964E-2</v>
      </c>
      <c r="AG267" s="52">
        <f>VLOOKUP($B267,Data!$A$8:$GA$500,159,FALSE)</f>
        <v>1.5696202531645571E-2</v>
      </c>
      <c r="AH267" s="52">
        <f>VLOOKUP($B267,Data!$A$8:$GA$500,160,FALSE)</f>
        <v>1.5206611570247934E-2</v>
      </c>
    </row>
    <row r="268" spans="1:34" x14ac:dyDescent="0.25">
      <c r="A268" s="1"/>
      <c r="B268" s="17" t="s">
        <v>364</v>
      </c>
      <c r="C268" s="42" t="s">
        <v>516</v>
      </c>
      <c r="D268" t="s">
        <v>0</v>
      </c>
      <c r="E268" s="45" t="s">
        <v>364</v>
      </c>
      <c r="F268" s="45" t="s">
        <v>507</v>
      </c>
      <c r="H268" s="23">
        <f>VLOOKUP($B268,Data!$A$8:$GA$500,134,FALSE)</f>
        <v>1.1996904024767802E-2</v>
      </c>
      <c r="I268" s="23">
        <f>VLOOKUP($B268,Data!$A$8:$GA$500,135,FALSE)</f>
        <v>1.1200607902735563E-2</v>
      </c>
      <c r="J268" s="23">
        <f>VLOOKUP($B268,Data!$A$8:$GA$500,136,FALSE)</f>
        <v>1.0338461538461538E-2</v>
      </c>
      <c r="K268" s="23">
        <f>VLOOKUP($B268,Data!$A$8:$GA$500,137,FALSE)</f>
        <v>1.0122137404580152E-2</v>
      </c>
      <c r="L268" s="23">
        <f>VLOOKUP($B268,Data!$A$8:$GA$500,138,FALSE)</f>
        <v>1.0150375939849625E-2</v>
      </c>
      <c r="M268" s="23">
        <f>VLOOKUP($B268,Data!$A$8:$GA$500,139,FALSE)</f>
        <v>8.9624060150375936E-3</v>
      </c>
      <c r="N268" s="23">
        <f>VLOOKUP($B268,Data!$A$8:$GA$500,140,FALSE)</f>
        <v>8.6706948640483377E-3</v>
      </c>
      <c r="O268" s="23">
        <f>VLOOKUP($B268,Data!$A$8:$GA$500,141,FALSE)</f>
        <v>8.3513097072419103E-3</v>
      </c>
      <c r="P268" s="23">
        <f>VLOOKUP($B268,Data!$A$8:$GA$500,142,FALSE)</f>
        <v>8.5975609756097568E-3</v>
      </c>
      <c r="Q268" s="23">
        <f>VLOOKUP($B268,Data!$A$8:$GA$500,143,FALSE)</f>
        <v>8.3939393939393946E-3</v>
      </c>
      <c r="R268" s="23">
        <f>VLOOKUP($B268,Data!$A$8:$GA$500,144,FALSE)</f>
        <v>1.0564885496183207E-2</v>
      </c>
      <c r="S268" s="23">
        <f>VLOOKUP($B268,Data!$A$8:$GA$500,145,FALSE)</f>
        <v>1.4574468085106382E-2</v>
      </c>
      <c r="T268" s="23">
        <f>VLOOKUP($B268,Data!$A$8:$GA$500,146,FALSE)</f>
        <v>2.3423423423423424E-2</v>
      </c>
      <c r="U268" s="23">
        <f>VLOOKUP($B268,Data!$A$8:$GA$500,147,FALSE)</f>
        <v>2.3029850746268656E-2</v>
      </c>
      <c r="V268" s="23">
        <f>VLOOKUP($B268,Data!$A$8:$GA$500,148,FALSE)</f>
        <v>2.2855072463768115E-2</v>
      </c>
      <c r="W268" s="23">
        <f>VLOOKUP($B268,Data!$A$8:$GA$500,149,FALSE)</f>
        <v>2.031518624641834E-2</v>
      </c>
      <c r="X268" s="23">
        <f>VLOOKUP($B268,Data!$A$8:$GA$500,150,FALSE)</f>
        <v>2.2518968133535659E-2</v>
      </c>
      <c r="Y268" s="23">
        <f>VLOOKUP($B268,Data!$A$8:$GA$500,151,FALSE)</f>
        <v>1.9453978159126365E-2</v>
      </c>
      <c r="Z268" s="23">
        <f>VLOOKUP($B268,Data!$A$8:$GA$500,152,FALSE)</f>
        <v>2.0376766091051806E-2</v>
      </c>
      <c r="AA268" s="23">
        <f>VLOOKUP($B268,Data!$A$8:$GA$500,153,FALSE)</f>
        <v>1.8569157392686806E-2</v>
      </c>
      <c r="AB268" s="23">
        <f>VLOOKUP($B268,Data!$A$8:$GA$500,154,FALSE)</f>
        <v>1.9617151607963245E-2</v>
      </c>
      <c r="AC268" s="23">
        <f>VLOOKUP($B268,Data!$A$8:$GA$500,155,FALSE)</f>
        <v>1.7337367624810893E-2</v>
      </c>
      <c r="AD268" s="23">
        <f>VLOOKUP($B268,Data!$A$8:$GA$500,156,FALSE)</f>
        <v>1.8685015290519878E-2</v>
      </c>
      <c r="AE268" s="52">
        <f>VLOOKUP($B268,Data!$A$8:$GA$500,157,FALSE)</f>
        <v>1.858678955453149E-2</v>
      </c>
      <c r="AF268" s="52">
        <f>VLOOKUP($B268,Data!$A$8:$GA$500,158,FALSE)</f>
        <v>1.9403669724770641E-2</v>
      </c>
      <c r="AG268" s="52">
        <f>VLOOKUP($B268,Data!$A$8:$GA$500,159,FALSE)</f>
        <v>1.6363636363636365E-2</v>
      </c>
      <c r="AH268" s="52">
        <f>VLOOKUP($B268,Data!$A$8:$GA$500,160,FALSE)</f>
        <v>1.6503703703703704E-2</v>
      </c>
    </row>
    <row r="269" spans="1:34" x14ac:dyDescent="0.25">
      <c r="A269" s="1"/>
      <c r="B269" s="17" t="s">
        <v>365</v>
      </c>
      <c r="C269" s="42" t="s">
        <v>517</v>
      </c>
      <c r="D269" t="s">
        <v>0</v>
      </c>
      <c r="E269" s="45" t="s">
        <v>365</v>
      </c>
      <c r="F269" s="45" t="s">
        <v>14</v>
      </c>
      <c r="G269" s="45" t="str">
        <f>""</f>
        <v/>
      </c>
      <c r="H269" s="23">
        <f>VLOOKUP($B269,Data!$A$8:$GA$500,134,FALSE)</f>
        <v>1.7491039426523299E-2</v>
      </c>
      <c r="I269" s="23">
        <f>VLOOKUP($B269,Data!$A$8:$GA$500,135,FALSE)</f>
        <v>1.6540540540540539E-2</v>
      </c>
      <c r="J269" s="23">
        <f>VLOOKUP($B269,Data!$A$8:$GA$500,136,FALSE)</f>
        <v>1.5318021201413427E-2</v>
      </c>
      <c r="K269" s="23">
        <f>VLOOKUP($B269,Data!$A$8:$GA$500,137,FALSE)</f>
        <v>1.5777385159010601E-2</v>
      </c>
      <c r="L269" s="23">
        <f>VLOOKUP($B269,Data!$A$8:$GA$500,138,FALSE)</f>
        <v>1.6434937611408199E-2</v>
      </c>
      <c r="M269" s="23">
        <f>VLOOKUP($B269,Data!$A$8:$GA$500,139,FALSE)</f>
        <v>1.4452423698384202E-2</v>
      </c>
      <c r="N269" s="23">
        <f>VLOOKUP($B269,Data!$A$8:$GA$500,140,FALSE)</f>
        <v>1.4506283662477559E-2</v>
      </c>
      <c r="O269" s="23">
        <f>VLOOKUP($B269,Data!$A$8:$GA$500,141,FALSE)</f>
        <v>1.4055944055944056E-2</v>
      </c>
      <c r="P269" s="23">
        <f>VLOOKUP($B269,Data!$A$8:$GA$500,142,FALSE)</f>
        <v>1.4787775891341256E-2</v>
      </c>
      <c r="Q269" s="23">
        <f>VLOOKUP($B269,Data!$A$8:$GA$500,143,FALSE)</f>
        <v>1.43E-2</v>
      </c>
      <c r="R269" s="23">
        <f>VLOOKUP($B269,Data!$A$8:$GA$500,144,FALSE)</f>
        <v>1.8256410256410255E-2</v>
      </c>
      <c r="S269" s="23">
        <f>VLOOKUP($B269,Data!$A$8:$GA$500,145,FALSE)</f>
        <v>2.493127147766323E-2</v>
      </c>
      <c r="T269" s="23">
        <f>VLOOKUP($B269,Data!$A$8:$GA$500,146,FALSE)</f>
        <v>3.4390243902439027E-2</v>
      </c>
      <c r="U269" s="23">
        <f>VLOOKUP($B269,Data!$A$8:$GA$500,147,FALSE)</f>
        <v>3.3315696649029981E-2</v>
      </c>
      <c r="V269" s="23">
        <f>VLOOKUP($B269,Data!$A$8:$GA$500,148,FALSE)</f>
        <v>3.2272727272727272E-2</v>
      </c>
      <c r="W269" s="23">
        <f>VLOOKUP($B269,Data!$A$8:$GA$500,149,FALSE)</f>
        <v>2.9622980251346499E-2</v>
      </c>
      <c r="X269" s="23">
        <f>VLOOKUP($B269,Data!$A$8:$GA$500,150,FALSE)</f>
        <v>3.0797101449275364E-2</v>
      </c>
      <c r="Y269" s="23">
        <f>VLOOKUP($B269,Data!$A$8:$GA$500,151,FALSE)</f>
        <v>2.5992779783393503E-2</v>
      </c>
      <c r="Z269" s="23">
        <f>VLOOKUP($B269,Data!$A$8:$GA$500,152,FALSE)</f>
        <v>2.6074600355239785E-2</v>
      </c>
      <c r="AA269" s="23">
        <f>VLOOKUP($B269,Data!$A$8:$GA$500,153,FALSE)</f>
        <v>2.3344827586206898E-2</v>
      </c>
      <c r="AB269" s="23">
        <f>VLOOKUP($B269,Data!$A$8:$GA$500,154,FALSE)</f>
        <v>2.6615120274914091E-2</v>
      </c>
      <c r="AC269" s="23">
        <f>VLOOKUP($B269,Data!$A$8:$GA$500,155,FALSE)</f>
        <v>2.631118881118881E-2</v>
      </c>
      <c r="AD269" s="23">
        <f>VLOOKUP($B269,Data!$A$8:$GA$500,156,FALSE)</f>
        <v>2.7504302925989672E-2</v>
      </c>
      <c r="AE269" s="52">
        <f>VLOOKUP($B269,Data!$A$8:$GA$500,157,FALSE)</f>
        <v>2.5388601036269429E-2</v>
      </c>
      <c r="AF269" s="52">
        <f>VLOOKUP($B269,Data!$A$8:$GA$500,158,FALSE)</f>
        <v>2.7636054421768707E-2</v>
      </c>
      <c r="AG269" s="52">
        <f>VLOOKUP($B269,Data!$A$8:$GA$500,159,FALSE)</f>
        <v>2.4173622704507514E-2</v>
      </c>
      <c r="AH269" s="52">
        <f>VLOOKUP($B269,Data!$A$8:$GA$500,160,FALSE)</f>
        <v>2.5590277777777778E-2</v>
      </c>
    </row>
    <row r="270" spans="1:34" x14ac:dyDescent="0.25">
      <c r="A270" s="1"/>
      <c r="B270" s="17" t="s">
        <v>366</v>
      </c>
      <c r="C270" s="42" t="s">
        <v>516</v>
      </c>
      <c r="D270" t="s">
        <v>0</v>
      </c>
      <c r="E270" s="45" t="s">
        <v>366</v>
      </c>
      <c r="F270" s="45" t="s">
        <v>34</v>
      </c>
      <c r="G270" s="45" t="str">
        <f>""</f>
        <v/>
      </c>
      <c r="H270" s="23">
        <f>VLOOKUP($B270,Data!$A$8:$GA$500,134,FALSE)</f>
        <v>1.4586666666666666E-2</v>
      </c>
      <c r="I270" s="23">
        <f>VLOOKUP($B270,Data!$A$8:$GA$500,135,FALSE)</f>
        <v>1.3756684491978609E-2</v>
      </c>
      <c r="J270" s="23">
        <f>VLOOKUP($B270,Data!$A$8:$GA$500,136,FALSE)</f>
        <v>1.3864229765013055E-2</v>
      </c>
      <c r="K270" s="23">
        <f>VLOOKUP($B270,Data!$A$8:$GA$500,137,FALSE)</f>
        <v>1.376657824933687E-2</v>
      </c>
      <c r="L270" s="23">
        <f>VLOOKUP($B270,Data!$A$8:$GA$500,138,FALSE)</f>
        <v>1.286092715231788E-2</v>
      </c>
      <c r="M270" s="23">
        <f>VLOOKUP($B270,Data!$A$8:$GA$500,139,FALSE)</f>
        <v>1.0734908136482939E-2</v>
      </c>
      <c r="N270" s="23">
        <f>VLOOKUP($B270,Data!$A$8:$GA$500,140,FALSE)</f>
        <v>1.0335483870967742E-2</v>
      </c>
      <c r="O270" s="23">
        <f>VLOOKUP($B270,Data!$A$8:$GA$500,141,FALSE)</f>
        <v>9.3597951344430216E-3</v>
      </c>
      <c r="P270" s="23">
        <f>VLOOKUP($B270,Data!$A$8:$GA$500,142,FALSE)</f>
        <v>1.0179028132992327E-2</v>
      </c>
      <c r="Q270" s="23">
        <f>VLOOKUP($B270,Data!$A$8:$GA$500,143,FALSE)</f>
        <v>9.52258064516129E-3</v>
      </c>
      <c r="R270" s="23">
        <f>VLOOKUP($B270,Data!$A$8:$GA$500,144,FALSE)</f>
        <v>1.1314791403286978E-2</v>
      </c>
      <c r="S270" s="23">
        <f>VLOOKUP($B270,Data!$A$8:$GA$500,145,FALSE)</f>
        <v>1.5523690773067332E-2</v>
      </c>
      <c r="T270" s="23">
        <f>VLOOKUP($B270,Data!$A$8:$GA$500,146,FALSE)</f>
        <v>2.562421185372005E-2</v>
      </c>
      <c r="U270" s="23">
        <f>VLOOKUP($B270,Data!$A$8:$GA$500,147,FALSE)</f>
        <v>2.5828065739570163E-2</v>
      </c>
      <c r="V270" s="23">
        <f>VLOOKUP($B270,Data!$A$8:$GA$500,148,FALSE)</f>
        <v>2.4871134020618555E-2</v>
      </c>
      <c r="W270" s="23">
        <f>VLOOKUP($B270,Data!$A$8:$GA$500,149,FALSE)</f>
        <v>2.2327698309492848E-2</v>
      </c>
      <c r="X270" s="23">
        <f>VLOOKUP($B270,Data!$A$8:$GA$500,150,FALSE)</f>
        <v>2.6319895968790637E-2</v>
      </c>
      <c r="Y270" s="23">
        <f>VLOOKUP($B270,Data!$A$8:$GA$500,151,FALSE)</f>
        <v>2.0190114068441064E-2</v>
      </c>
      <c r="Z270" s="23">
        <f>VLOOKUP($B270,Data!$A$8:$GA$500,152,FALSE)</f>
        <v>2.0418250950570344E-2</v>
      </c>
      <c r="AA270" s="23">
        <f>VLOOKUP($B270,Data!$A$8:$GA$500,153,FALSE)</f>
        <v>1.9279393173198482E-2</v>
      </c>
      <c r="AB270" s="23">
        <f>VLOOKUP($B270,Data!$A$8:$GA$500,154,FALSE)</f>
        <v>2.3783068783068784E-2</v>
      </c>
      <c r="AC270" s="23">
        <f>VLOOKUP($B270,Data!$A$8:$GA$500,155,FALSE)</f>
        <v>2.2228187919463089E-2</v>
      </c>
      <c r="AD270" s="23">
        <f>VLOOKUP($B270,Data!$A$8:$GA$500,156,FALSE)</f>
        <v>2.3469387755102041E-2</v>
      </c>
      <c r="AE270" s="52">
        <f>VLOOKUP($B270,Data!$A$8:$GA$500,157,FALSE)</f>
        <v>2.3283582089552238E-2</v>
      </c>
      <c r="AF270" s="52">
        <f>VLOOKUP($B270,Data!$A$8:$GA$500,158,FALSE)</f>
        <v>2.7331499312242092E-2</v>
      </c>
      <c r="AG270" s="52">
        <f>VLOOKUP($B270,Data!$A$8:$GA$500,159,FALSE)</f>
        <v>2.4720670391061454E-2</v>
      </c>
      <c r="AH270" s="52">
        <f>VLOOKUP($B270,Data!$A$8:$GA$500,160,FALSE)</f>
        <v>2.4212034383954154E-2</v>
      </c>
    </row>
    <row r="271" spans="1:34" x14ac:dyDescent="0.25">
      <c r="A271" s="1"/>
      <c r="B271" s="17" t="s">
        <v>367</v>
      </c>
      <c r="C271" s="42" t="s">
        <v>517</v>
      </c>
      <c r="D271" t="s">
        <v>0</v>
      </c>
      <c r="E271" s="45" t="s">
        <v>367</v>
      </c>
      <c r="F271" s="45" t="s">
        <v>46</v>
      </c>
      <c r="G271" s="45" t="str">
        <f>""</f>
        <v/>
      </c>
      <c r="H271" s="23">
        <f>VLOOKUP($B271,Data!$A$8:$GA$500,134,FALSE)</f>
        <v>2.1715867158671586E-2</v>
      </c>
      <c r="I271" s="23">
        <f>VLOOKUP($B271,Data!$A$8:$GA$500,135,FALSE)</f>
        <v>2.1191806331471136E-2</v>
      </c>
      <c r="J271" s="23">
        <f>VLOOKUP($B271,Data!$A$8:$GA$500,136,FALSE)</f>
        <v>2.2190476190476191E-2</v>
      </c>
      <c r="K271" s="23">
        <f>VLOOKUP($B271,Data!$A$8:$GA$500,137,FALSE)</f>
        <v>2.0419047619047618E-2</v>
      </c>
      <c r="L271" s="23">
        <f>VLOOKUP($B271,Data!$A$8:$GA$500,138,FALSE)</f>
        <v>2.1364522417153996E-2</v>
      </c>
      <c r="M271" s="23">
        <f>VLOOKUP($B271,Data!$A$8:$GA$500,139,FALSE)</f>
        <v>1.8594059405940593E-2</v>
      </c>
      <c r="N271" s="23">
        <f>VLOOKUP($B271,Data!$A$8:$GA$500,140,FALSE)</f>
        <v>1.8551307847082494E-2</v>
      </c>
      <c r="O271" s="23">
        <f>VLOOKUP($B271,Data!$A$8:$GA$500,141,FALSE)</f>
        <v>1.7884615384615384E-2</v>
      </c>
      <c r="P271" s="23">
        <f>VLOOKUP($B271,Data!$A$8:$GA$500,142,FALSE)</f>
        <v>1.9213483146067415E-2</v>
      </c>
      <c r="Q271" s="23">
        <f>VLOOKUP($B271,Data!$A$8:$GA$500,143,FALSE)</f>
        <v>1.8345588235294117E-2</v>
      </c>
      <c r="R271" s="23">
        <f>VLOOKUP($B271,Data!$A$8:$GA$500,144,FALSE)</f>
        <v>2.2265193370165744E-2</v>
      </c>
      <c r="S271" s="23">
        <f>VLOOKUP($B271,Data!$A$8:$GA$500,145,FALSE)</f>
        <v>2.8416206261510129E-2</v>
      </c>
      <c r="T271" s="23">
        <f>VLOOKUP($B271,Data!$A$8:$GA$500,146,FALSE)</f>
        <v>3.7652329749103944E-2</v>
      </c>
      <c r="U271" s="23">
        <f>VLOOKUP($B271,Data!$A$8:$GA$500,147,FALSE)</f>
        <v>3.8529945553539023E-2</v>
      </c>
      <c r="V271" s="23">
        <f>VLOOKUP($B271,Data!$A$8:$GA$500,148,FALSE)</f>
        <v>4.0276243093922651E-2</v>
      </c>
      <c r="W271" s="23">
        <f>VLOOKUP($B271,Data!$A$8:$GA$500,149,FALSE)</f>
        <v>3.7345132743362833E-2</v>
      </c>
      <c r="X271" s="23">
        <f>VLOOKUP($B271,Data!$A$8:$GA$500,150,FALSE)</f>
        <v>3.7884267631103072E-2</v>
      </c>
      <c r="Y271" s="23">
        <f>VLOOKUP($B271,Data!$A$8:$GA$500,151,FALSE)</f>
        <v>3.2330275229357795E-2</v>
      </c>
      <c r="Z271" s="23">
        <f>VLOOKUP($B271,Data!$A$8:$GA$500,152,FALSE)</f>
        <v>3.2218114602587798E-2</v>
      </c>
      <c r="AA271" s="23">
        <f>VLOOKUP($B271,Data!$A$8:$GA$500,153,FALSE)</f>
        <v>3.2597656250000002E-2</v>
      </c>
      <c r="AB271" s="23">
        <f>VLOOKUP($B271,Data!$A$8:$GA$500,154,FALSE)</f>
        <v>3.4377431906614783E-2</v>
      </c>
      <c r="AC271" s="23">
        <f>VLOOKUP($B271,Data!$A$8:$GA$500,155,FALSE)</f>
        <v>3.3645224171539964E-2</v>
      </c>
      <c r="AD271" s="23">
        <f>VLOOKUP($B271,Data!$A$8:$GA$500,156,FALSE)</f>
        <v>3.5694716242661448E-2</v>
      </c>
      <c r="AE271" s="52">
        <f>VLOOKUP($B271,Data!$A$8:$GA$500,157,FALSE)</f>
        <v>3.3596153846153845E-2</v>
      </c>
      <c r="AF271" s="52">
        <f>VLOOKUP($B271,Data!$A$8:$GA$500,158,FALSE)</f>
        <v>3.5224171539961012E-2</v>
      </c>
      <c r="AG271" s="52">
        <f>VLOOKUP($B271,Data!$A$8:$GA$500,159,FALSE)</f>
        <v>3.2460937500000002E-2</v>
      </c>
      <c r="AH271" s="52">
        <f>VLOOKUP($B271,Data!$A$8:$GA$500,160,FALSE)</f>
        <v>3.3150684931506851E-2</v>
      </c>
    </row>
    <row r="272" spans="1:34" x14ac:dyDescent="0.25">
      <c r="A272" s="1"/>
      <c r="B272" s="17" t="s">
        <v>368</v>
      </c>
      <c r="C272" s="42" t="s">
        <v>518</v>
      </c>
      <c r="D272" t="s">
        <v>505</v>
      </c>
      <c r="E272" s="45" t="s">
        <v>368</v>
      </c>
      <c r="F272" s="45" t="s">
        <v>41</v>
      </c>
      <c r="G272" s="45" t="str">
        <f>""</f>
        <v/>
      </c>
      <c r="H272" s="23">
        <f>VLOOKUP($B272,Data!$A$8:$GA$500,134,FALSE)</f>
        <v>6.3849493487698986E-2</v>
      </c>
      <c r="I272" s="23">
        <f>VLOOKUP($B272,Data!$A$8:$GA$500,135,FALSE)</f>
        <v>6.0890804597701152E-2</v>
      </c>
      <c r="J272" s="23">
        <f>VLOOKUP($B272,Data!$A$8:$GA$500,136,FALSE)</f>
        <v>5.9494949494949496E-2</v>
      </c>
      <c r="K272" s="23">
        <f>VLOOKUP($B272,Data!$A$8:$GA$500,137,FALSE)</f>
        <v>6.517441860465116E-2</v>
      </c>
      <c r="L272" s="23">
        <f>VLOOKUP($B272,Data!$A$8:$GA$500,138,FALSE)</f>
        <v>6.5537555228276881E-2</v>
      </c>
      <c r="M272" s="23">
        <f>VLOOKUP($B272,Data!$A$8:$GA$500,139,FALSE)</f>
        <v>5.9510385756676561E-2</v>
      </c>
      <c r="N272" s="23">
        <f>VLOOKUP($B272,Data!$A$8:$GA$500,140,FALSE)</f>
        <v>5.3587115666178624E-2</v>
      </c>
      <c r="O272" s="23">
        <f>VLOOKUP($B272,Data!$A$8:$GA$500,141,FALSE)</f>
        <v>5.7636887608069162E-2</v>
      </c>
      <c r="P272" s="23">
        <f>VLOOKUP($B272,Data!$A$8:$GA$500,142,FALSE)</f>
        <v>5.9929378531073448E-2</v>
      </c>
      <c r="Q272" s="23">
        <f>VLOOKUP($B272,Data!$A$8:$GA$500,143,FALSE)</f>
        <v>5.7652916073968705E-2</v>
      </c>
      <c r="R272" s="23">
        <f>VLOOKUP($B272,Data!$A$8:$GA$500,144,FALSE)</f>
        <v>6.217638691322902E-2</v>
      </c>
      <c r="S272" s="23">
        <f>VLOOKUP($B272,Data!$A$8:$GA$500,145,FALSE)</f>
        <v>7.5623229461756369E-2</v>
      </c>
      <c r="T272" s="23">
        <f>VLOOKUP($B272,Data!$A$8:$GA$500,146,FALSE)</f>
        <v>9.1829787234042559E-2</v>
      </c>
      <c r="U272" s="23">
        <f>VLOOKUP($B272,Data!$A$8:$GA$500,147,FALSE)</f>
        <v>9.081661891117479E-2</v>
      </c>
      <c r="V272" s="23">
        <f>VLOOKUP($B272,Data!$A$8:$GA$500,148,FALSE)</f>
        <v>8.7748251748251752E-2</v>
      </c>
      <c r="W272" s="23">
        <f>VLOOKUP($B272,Data!$A$8:$GA$500,149,FALSE)</f>
        <v>9.1022099447513813E-2</v>
      </c>
      <c r="X272" s="23">
        <f>VLOOKUP($B272,Data!$A$8:$GA$500,150,FALSE)</f>
        <v>8.9362880886426591E-2</v>
      </c>
      <c r="Y272" s="23">
        <f>VLOOKUP($B272,Data!$A$8:$GA$500,151,FALSE)</f>
        <v>8.4242424242424244E-2</v>
      </c>
      <c r="Z272" s="23">
        <f>VLOOKUP($B272,Data!$A$8:$GA$500,152,FALSE)</f>
        <v>8.4418282548476456E-2</v>
      </c>
      <c r="AA272" s="23">
        <f>VLOOKUP($B272,Data!$A$8:$GA$500,153,FALSE)</f>
        <v>7.9904240766073872E-2</v>
      </c>
      <c r="AB272" s="23">
        <f>VLOOKUP($B272,Data!$A$8:$GA$500,154,FALSE)</f>
        <v>8.020352781546812E-2</v>
      </c>
      <c r="AC272" s="23">
        <f>VLOOKUP($B272,Data!$A$8:$GA$500,155,FALSE)</f>
        <v>8.1158455392809581E-2</v>
      </c>
      <c r="AD272" s="23">
        <f>VLOOKUP($B272,Data!$A$8:$GA$500,156,FALSE)</f>
        <v>8.9076305220883528E-2</v>
      </c>
      <c r="AE272" s="52">
        <f>VLOOKUP($B272,Data!$A$8:$GA$500,157,FALSE)</f>
        <v>9.1814461118690308E-2</v>
      </c>
      <c r="AF272" s="52">
        <f>VLOOKUP($B272,Data!$A$8:$GA$500,158,FALSE)</f>
        <v>9.6594301221166898E-2</v>
      </c>
      <c r="AG272" s="52">
        <f>VLOOKUP($B272,Data!$A$8:$GA$500,159,FALSE)</f>
        <v>9.3800539083557954E-2</v>
      </c>
      <c r="AH272" s="52">
        <f>VLOOKUP($B272,Data!$A$8:$GA$500,160,FALSE)</f>
        <v>9.5266666666666666E-2</v>
      </c>
    </row>
    <row r="273" spans="1:34" x14ac:dyDescent="0.25">
      <c r="A273" s="1"/>
      <c r="B273" s="17" t="s">
        <v>369</v>
      </c>
      <c r="C273" s="42" t="s">
        <v>518</v>
      </c>
      <c r="D273" t="s">
        <v>505</v>
      </c>
      <c r="E273" s="45" t="s">
        <v>369</v>
      </c>
      <c r="F273" s="45" t="s">
        <v>44</v>
      </c>
      <c r="G273" s="45" t="str">
        <f>""</f>
        <v/>
      </c>
      <c r="H273" s="23">
        <f>VLOOKUP($B273,Data!$A$8:$GA$500,134,FALSE)</f>
        <v>3.1703958691910498E-2</v>
      </c>
      <c r="I273" s="23">
        <f>VLOOKUP($B273,Data!$A$8:$GA$500,135,FALSE)</f>
        <v>3.1058923996584116E-2</v>
      </c>
      <c r="J273" s="23">
        <f>VLOOKUP($B273,Data!$A$8:$GA$500,136,FALSE)</f>
        <v>3.0220525869380833E-2</v>
      </c>
      <c r="K273" s="23">
        <f>VLOOKUP($B273,Data!$A$8:$GA$500,137,FALSE)</f>
        <v>2.669172932330827E-2</v>
      </c>
      <c r="L273" s="23">
        <f>VLOOKUP($B273,Data!$A$8:$GA$500,138,FALSE)</f>
        <v>2.9095354523227385E-2</v>
      </c>
      <c r="M273" s="23">
        <f>VLOOKUP($B273,Data!$A$8:$GA$500,139,FALSE)</f>
        <v>2.7469586374695865E-2</v>
      </c>
      <c r="N273" s="23">
        <f>VLOOKUP($B273,Data!$A$8:$GA$500,140,FALSE)</f>
        <v>2.4179466451091348E-2</v>
      </c>
      <c r="O273" s="23">
        <f>VLOOKUP($B273,Data!$A$8:$GA$500,141,FALSE)</f>
        <v>2.386634844868735E-2</v>
      </c>
      <c r="P273" s="23">
        <f>VLOOKUP($B273,Data!$A$8:$GA$500,142,FALSE)</f>
        <v>2.7247329498767462E-2</v>
      </c>
      <c r="Q273" s="23">
        <f>VLOOKUP($B273,Data!$A$8:$GA$500,143,FALSE)</f>
        <v>2.8418940609951846E-2</v>
      </c>
      <c r="R273" s="23">
        <f>VLOOKUP($B273,Data!$A$8:$GA$500,144,FALSE)</f>
        <v>2.9487785657998426E-2</v>
      </c>
      <c r="S273" s="23">
        <f>VLOOKUP($B273,Data!$A$8:$GA$500,145,FALSE)</f>
        <v>3.7395751376868611E-2</v>
      </c>
      <c r="T273" s="23">
        <f>VLOOKUP($B273,Data!$A$8:$GA$500,146,FALSE)</f>
        <v>4.885958107059736E-2</v>
      </c>
      <c r="U273" s="23">
        <f>VLOOKUP($B273,Data!$A$8:$GA$500,147,FALSE)</f>
        <v>5.2424483306836245E-2</v>
      </c>
      <c r="V273" s="23">
        <f>VLOOKUP($B273,Data!$A$8:$GA$500,148,FALSE)</f>
        <v>5.231678486997636E-2</v>
      </c>
      <c r="W273" s="23">
        <f>VLOOKUP($B273,Data!$A$8:$GA$500,149,FALSE)</f>
        <v>5.3357256778309409E-2</v>
      </c>
      <c r="X273" s="23">
        <f>VLOOKUP($B273,Data!$A$8:$GA$500,150,FALSE)</f>
        <v>5.0120772946859904E-2</v>
      </c>
      <c r="Y273" s="23">
        <f>VLOOKUP($B273,Data!$A$8:$GA$500,151,FALSE)</f>
        <v>4.2588042588042586E-2</v>
      </c>
      <c r="Z273" s="23">
        <f>VLOOKUP($B273,Data!$A$8:$GA$500,152,FALSE)</f>
        <v>4.1235679214402618E-2</v>
      </c>
      <c r="AA273" s="23">
        <f>VLOOKUP($B273,Data!$A$8:$GA$500,153,FALSE)</f>
        <v>3.9951100244498779E-2</v>
      </c>
      <c r="AB273" s="23">
        <f>VLOOKUP($B273,Data!$A$8:$GA$500,154,FALSE)</f>
        <v>4.4599838318512532E-2</v>
      </c>
      <c r="AC273" s="23">
        <f>VLOOKUP($B273,Data!$A$8:$GA$500,155,FALSE)</f>
        <v>4.185792349726776E-2</v>
      </c>
      <c r="AD273" s="23">
        <f>VLOOKUP($B273,Data!$A$8:$GA$500,156,FALSE)</f>
        <v>4.4433070866141733E-2</v>
      </c>
      <c r="AE273" s="52">
        <f>VLOOKUP($B273,Data!$A$8:$GA$500,157,FALSE)</f>
        <v>4.4687987519500781E-2</v>
      </c>
      <c r="AF273" s="52">
        <f>VLOOKUP($B273,Data!$A$8:$GA$500,158,FALSE)</f>
        <v>4.8718749999999998E-2</v>
      </c>
      <c r="AG273" s="52">
        <f>VLOOKUP($B273,Data!$A$8:$GA$500,159,FALSE)</f>
        <v>4.3304140127388535E-2</v>
      </c>
      <c r="AH273" s="52">
        <f>VLOOKUP($B273,Data!$A$8:$GA$500,160,FALSE)</f>
        <v>4.1481768813033358E-2</v>
      </c>
    </row>
    <row r="274" spans="1:34" x14ac:dyDescent="0.25">
      <c r="A274" s="1"/>
      <c r="B274" s="17" t="s">
        <v>370</v>
      </c>
      <c r="C274" s="42" t="s">
        <v>518</v>
      </c>
      <c r="D274" t="s">
        <v>505</v>
      </c>
      <c r="E274" s="45" t="s">
        <v>370</v>
      </c>
      <c r="F274" s="45" t="s">
        <v>35</v>
      </c>
      <c r="G274" s="45" t="str">
        <f>""</f>
        <v/>
      </c>
      <c r="H274" s="23">
        <f>VLOOKUP($B274,Data!$A$8:$GA$500,134,FALSE)</f>
        <v>4.171812080536913E-2</v>
      </c>
      <c r="I274" s="23">
        <f>VLOOKUP($B274,Data!$A$8:$GA$500,135,FALSE)</f>
        <v>3.8542780748663102E-2</v>
      </c>
      <c r="J274" s="23">
        <f>VLOOKUP($B274,Data!$A$8:$GA$500,136,FALSE)</f>
        <v>3.7171314741035855E-2</v>
      </c>
      <c r="K274" s="23">
        <f>VLOOKUP($B274,Data!$A$8:$GA$500,137,FALSE)</f>
        <v>4.0064599483204136E-2</v>
      </c>
      <c r="L274" s="23">
        <f>VLOOKUP($B274,Data!$A$8:$GA$500,138,FALSE)</f>
        <v>4.0673443456162646E-2</v>
      </c>
      <c r="M274" s="23">
        <f>VLOOKUP($B274,Data!$A$8:$GA$500,139,FALSE)</f>
        <v>3.5412960609911052E-2</v>
      </c>
      <c r="N274" s="23">
        <f>VLOOKUP($B274,Data!$A$8:$GA$500,140,FALSE)</f>
        <v>3.2404580152671753E-2</v>
      </c>
      <c r="O274" s="23">
        <f>VLOOKUP($B274,Data!$A$8:$GA$500,141,FALSE)</f>
        <v>3.2189500640204864E-2</v>
      </c>
      <c r="P274" s="23">
        <f>VLOOKUP($B274,Data!$A$8:$GA$500,142,FALSE)</f>
        <v>3.2713375796178341E-2</v>
      </c>
      <c r="Q274" s="23">
        <f>VLOOKUP($B274,Data!$A$8:$GA$500,143,FALSE)</f>
        <v>3.1624040920716114E-2</v>
      </c>
      <c r="R274" s="23">
        <f>VLOOKUP($B274,Data!$A$8:$GA$500,144,FALSE)</f>
        <v>3.7093023255813956E-2</v>
      </c>
      <c r="S274" s="23">
        <f>VLOOKUP($B274,Data!$A$8:$GA$500,145,FALSE)</f>
        <v>4.5487959442332068E-2</v>
      </c>
      <c r="T274" s="23">
        <f>VLOOKUP($B274,Data!$A$8:$GA$500,146,FALSE)</f>
        <v>5.9431099873577753E-2</v>
      </c>
      <c r="U274" s="23">
        <f>VLOOKUP($B274,Data!$A$8:$GA$500,147,FALSE)</f>
        <v>6.2065906210392902E-2</v>
      </c>
      <c r="V274" s="23">
        <f>VLOOKUP($B274,Data!$A$8:$GA$500,148,FALSE)</f>
        <v>6.145499383477189E-2</v>
      </c>
      <c r="W274" s="23">
        <f>VLOOKUP($B274,Data!$A$8:$GA$500,149,FALSE)</f>
        <v>6.1826086956521739E-2</v>
      </c>
      <c r="X274" s="23">
        <f>VLOOKUP($B274,Data!$A$8:$GA$500,150,FALSE)</f>
        <v>6.3554443053817272E-2</v>
      </c>
      <c r="Y274" s="23">
        <f>VLOOKUP($B274,Data!$A$8:$GA$500,151,FALSE)</f>
        <v>5.8394437420986094E-2</v>
      </c>
      <c r="Z274" s="23">
        <f>VLOOKUP($B274,Data!$A$8:$GA$500,152,FALSE)</f>
        <v>5.9031847133757961E-2</v>
      </c>
      <c r="AA274" s="23">
        <f>VLOOKUP($B274,Data!$A$8:$GA$500,153,FALSE)</f>
        <v>5.8419721871049303E-2</v>
      </c>
      <c r="AB274" s="23">
        <f>VLOOKUP($B274,Data!$A$8:$GA$500,154,FALSE)</f>
        <v>6.2033248081841436E-2</v>
      </c>
      <c r="AC274" s="23">
        <f>VLOOKUP($B274,Data!$A$8:$GA$500,155,FALSE)</f>
        <v>6.0495552731893262E-2</v>
      </c>
      <c r="AD274" s="23">
        <f>VLOOKUP($B274,Data!$A$8:$GA$500,156,FALSE)</f>
        <v>6.6580645161290322E-2</v>
      </c>
      <c r="AE274" s="52">
        <f>VLOOKUP($B274,Data!$A$8:$GA$500,157,FALSE)</f>
        <v>6.9209844559585496E-2</v>
      </c>
      <c r="AF274" s="52">
        <f>VLOOKUP($B274,Data!$A$8:$GA$500,158,FALSE)</f>
        <v>7.2079081632653058E-2</v>
      </c>
      <c r="AG274" s="52">
        <f>VLOOKUP($B274,Data!$A$8:$GA$500,159,FALSE)</f>
        <v>6.7464607464607459E-2</v>
      </c>
      <c r="AH274" s="52">
        <f>VLOOKUP($B274,Data!$A$8:$GA$500,160,FALSE)</f>
        <v>6.5000000000000002E-2</v>
      </c>
    </row>
    <row r="275" spans="1:34" x14ac:dyDescent="0.25">
      <c r="A275" s="1"/>
      <c r="B275" s="17" t="s">
        <v>371</v>
      </c>
      <c r="C275" s="42" t="s">
        <v>518</v>
      </c>
      <c r="D275" t="s">
        <v>505</v>
      </c>
      <c r="E275" s="45" t="s">
        <v>371</v>
      </c>
      <c r="F275" s="45" t="s">
        <v>42</v>
      </c>
      <c r="G275" s="45" t="str">
        <f>""</f>
        <v/>
      </c>
      <c r="H275" s="23">
        <f>VLOOKUP($B275,Data!$A$8:$GA$500,134,FALSE)</f>
        <v>6.6467924528301886E-2</v>
      </c>
      <c r="I275" s="23">
        <f>VLOOKUP($B275,Data!$A$8:$GA$500,135,FALSE)</f>
        <v>6.1248153618906939E-2</v>
      </c>
      <c r="J275" s="23">
        <f>VLOOKUP($B275,Data!$A$8:$GA$500,136,FALSE)</f>
        <v>6.1947097722263041E-2</v>
      </c>
      <c r="K275" s="23">
        <f>VLOOKUP($B275,Data!$A$8:$GA$500,137,FALSE)</f>
        <v>5.6532200990799718E-2</v>
      </c>
      <c r="L275" s="23">
        <f>VLOOKUP($B275,Data!$A$8:$GA$500,138,FALSE)</f>
        <v>5.684248039914469E-2</v>
      </c>
      <c r="M275" s="23">
        <f>VLOOKUP($B275,Data!$A$8:$GA$500,139,FALSE)</f>
        <v>5.1721714687280394E-2</v>
      </c>
      <c r="N275" s="23">
        <f>VLOOKUP($B275,Data!$A$8:$GA$500,140,FALSE)</f>
        <v>4.9986062717770036E-2</v>
      </c>
      <c r="O275" s="23">
        <f>VLOOKUP($B275,Data!$A$8:$GA$500,141,FALSE)</f>
        <v>4.3758526603001363E-2</v>
      </c>
      <c r="P275" s="23">
        <f>VLOOKUP($B275,Data!$A$8:$GA$500,142,FALSE)</f>
        <v>4.3428377460964021E-2</v>
      </c>
      <c r="Q275" s="23">
        <f>VLOOKUP($B275,Data!$A$8:$GA$500,143,FALSE)</f>
        <v>4.2423230974632846E-2</v>
      </c>
      <c r="R275" s="23">
        <f>VLOOKUP($B275,Data!$A$8:$GA$500,144,FALSE)</f>
        <v>4.5086436170212768E-2</v>
      </c>
      <c r="S275" s="23">
        <f>VLOOKUP($B275,Data!$A$8:$GA$500,145,FALSE)</f>
        <v>4.8768926925608955E-2</v>
      </c>
      <c r="T275" s="23">
        <f>VLOOKUP($B275,Data!$A$8:$GA$500,146,FALSE)</f>
        <v>5.6365996106424399E-2</v>
      </c>
      <c r="U275" s="23">
        <f>VLOOKUP($B275,Data!$A$8:$GA$500,147,FALSE)</f>
        <v>6.0648754914809963E-2</v>
      </c>
      <c r="V275" s="23">
        <f>VLOOKUP($B275,Data!$A$8:$GA$500,148,FALSE)</f>
        <v>6.3833658219623127E-2</v>
      </c>
      <c r="W275" s="23">
        <f>VLOOKUP($B275,Data!$A$8:$GA$500,149,FALSE)</f>
        <v>6.1760925449871468E-2</v>
      </c>
      <c r="X275" s="23">
        <f>VLOOKUP($B275,Data!$A$8:$GA$500,150,FALSE)</f>
        <v>6.4112444725205303E-2</v>
      </c>
      <c r="Y275" s="23">
        <f>VLOOKUP($B275,Data!$A$8:$GA$500,151,FALSE)</f>
        <v>6.1775523145212431E-2</v>
      </c>
      <c r="Z275" s="23">
        <f>VLOOKUP($B275,Data!$A$8:$GA$500,152,FALSE)</f>
        <v>6.2628607277289833E-2</v>
      </c>
      <c r="AA275" s="23">
        <f>VLOOKUP($B275,Data!$A$8:$GA$500,153,FALSE)</f>
        <v>6.0183038438071997E-2</v>
      </c>
      <c r="AB275" s="23">
        <f>VLOOKUP($B275,Data!$A$8:$GA$500,154,FALSE)</f>
        <v>6.487037037037037E-2</v>
      </c>
      <c r="AC275" s="23">
        <f>VLOOKUP($B275,Data!$A$8:$GA$500,155,FALSE)</f>
        <v>6.6466212027278357E-2</v>
      </c>
      <c r="AD275" s="23">
        <f>VLOOKUP($B275,Data!$A$8:$GA$500,156,FALSE)</f>
        <v>7.1692692067457833E-2</v>
      </c>
      <c r="AE275" s="52">
        <f>VLOOKUP($B275,Data!$A$8:$GA$500,157,FALSE)</f>
        <v>7.1727917472598324E-2</v>
      </c>
      <c r="AF275" s="52">
        <f>VLOOKUP($B275,Data!$A$8:$GA$500,158,FALSE)</f>
        <v>7.0031466331025805E-2</v>
      </c>
      <c r="AG275" s="52">
        <f>VLOOKUP($B275,Data!$A$8:$GA$500,159,FALSE)</f>
        <v>6.7156133828996281E-2</v>
      </c>
      <c r="AH275" s="52">
        <f>VLOOKUP($B275,Data!$A$8:$GA$500,160,FALSE)</f>
        <v>6.7344139650872811E-2</v>
      </c>
    </row>
    <row r="276" spans="1:34" x14ac:dyDescent="0.25">
      <c r="A276" s="1"/>
      <c r="B276" s="17" t="s">
        <v>372</v>
      </c>
      <c r="C276" s="42" t="s">
        <v>518</v>
      </c>
      <c r="D276" t="s">
        <v>0</v>
      </c>
      <c r="E276" s="45" t="s">
        <v>372</v>
      </c>
      <c r="F276" s="45" t="s">
        <v>30</v>
      </c>
      <c r="G276" s="45" t="str">
        <f>""</f>
        <v/>
      </c>
      <c r="H276" s="23">
        <f>VLOOKUP($B276,Data!$A$8:$GA$500,134,FALSE)</f>
        <v>1.858719646799117E-2</v>
      </c>
      <c r="I276" s="23">
        <f>VLOOKUP($B276,Data!$A$8:$GA$500,135,FALSE)</f>
        <v>1.6747787610619468E-2</v>
      </c>
      <c r="J276" s="23">
        <f>VLOOKUP($B276,Data!$A$8:$GA$500,136,FALSE)</f>
        <v>1.7600000000000001E-2</v>
      </c>
      <c r="K276" s="23">
        <f>VLOOKUP($B276,Data!$A$8:$GA$500,137,FALSE)</f>
        <v>1.5436681222707424E-2</v>
      </c>
      <c r="L276" s="23">
        <f>VLOOKUP($B276,Data!$A$8:$GA$500,138,FALSE)</f>
        <v>1.5780219780219779E-2</v>
      </c>
      <c r="M276" s="23">
        <f>VLOOKUP($B276,Data!$A$8:$GA$500,139,FALSE)</f>
        <v>1.3326039387308534E-2</v>
      </c>
      <c r="N276" s="23">
        <f>VLOOKUP($B276,Data!$A$8:$GA$500,140,FALSE)</f>
        <v>1.2390350877192983E-2</v>
      </c>
      <c r="O276" s="23">
        <f>VLOOKUP($B276,Data!$A$8:$GA$500,141,FALSE)</f>
        <v>1.2135076252723311E-2</v>
      </c>
      <c r="P276" s="23">
        <f>VLOOKUP($B276,Data!$A$8:$GA$500,142,FALSE)</f>
        <v>1.1740976645435244E-2</v>
      </c>
      <c r="Q276" s="23">
        <f>VLOOKUP($B276,Data!$A$8:$GA$500,143,FALSE)</f>
        <v>1.1588983050847457E-2</v>
      </c>
      <c r="R276" s="23">
        <f>VLOOKUP($B276,Data!$A$8:$GA$500,144,FALSE)</f>
        <v>1.4004282655246253E-2</v>
      </c>
      <c r="S276" s="23">
        <f>VLOOKUP($B276,Data!$A$8:$GA$500,145,FALSE)</f>
        <v>1.8440748440748441E-2</v>
      </c>
      <c r="T276" s="23">
        <f>VLOOKUP($B276,Data!$A$8:$GA$500,146,FALSE)</f>
        <v>2.8687500000000001E-2</v>
      </c>
      <c r="U276" s="23">
        <f>VLOOKUP($B276,Data!$A$8:$GA$500,147,FALSE)</f>
        <v>3.1652719665271965E-2</v>
      </c>
      <c r="V276" s="23">
        <f>VLOOKUP($B276,Data!$A$8:$GA$500,148,FALSE)</f>
        <v>3.2700421940928273E-2</v>
      </c>
      <c r="W276" s="23">
        <f>VLOOKUP($B276,Data!$A$8:$GA$500,149,FALSE)</f>
        <v>3.0561330561330563E-2</v>
      </c>
      <c r="X276" s="23">
        <f>VLOOKUP($B276,Data!$A$8:$GA$500,150,FALSE)</f>
        <v>3.3191489361702124E-2</v>
      </c>
      <c r="Y276" s="23">
        <f>VLOOKUP($B276,Data!$A$8:$GA$500,151,FALSE)</f>
        <v>2.9630434782608697E-2</v>
      </c>
      <c r="Z276" s="23">
        <f>VLOOKUP($B276,Data!$A$8:$GA$500,152,FALSE)</f>
        <v>2.8431372549019607E-2</v>
      </c>
      <c r="AA276" s="23">
        <f>VLOOKUP($B276,Data!$A$8:$GA$500,153,FALSE)</f>
        <v>2.8231441048034933E-2</v>
      </c>
      <c r="AB276" s="23">
        <f>VLOOKUP($B276,Data!$A$8:$GA$500,154,FALSE)</f>
        <v>2.8510638297872339E-2</v>
      </c>
      <c r="AC276" s="23">
        <f>VLOOKUP($B276,Data!$A$8:$GA$500,155,FALSE)</f>
        <v>2.7766599597585512E-2</v>
      </c>
      <c r="AD276" s="23">
        <f>VLOOKUP($B276,Data!$A$8:$GA$500,156,FALSE)</f>
        <v>2.6634429400386846E-2</v>
      </c>
      <c r="AE276" s="52">
        <f>VLOOKUP($B276,Data!$A$8:$GA$500,157,FALSE)</f>
        <v>2.5815738963531669E-2</v>
      </c>
      <c r="AF276" s="52">
        <f>VLOOKUP($B276,Data!$A$8:$GA$500,158,FALSE)</f>
        <v>2.5581818181818181E-2</v>
      </c>
      <c r="AG276" s="52">
        <f>VLOOKUP($B276,Data!$A$8:$GA$500,159,FALSE)</f>
        <v>2.2705667276051188E-2</v>
      </c>
      <c r="AH276" s="52">
        <f>VLOOKUP($B276,Data!$A$8:$GA$500,160,FALSE)</f>
        <v>2.2546125461254611E-2</v>
      </c>
    </row>
    <row r="277" spans="1:34" x14ac:dyDescent="0.25">
      <c r="A277" s="1"/>
      <c r="B277" s="17" t="s">
        <v>373</v>
      </c>
      <c r="C277" s="42" t="s">
        <v>518</v>
      </c>
      <c r="D277" t="s">
        <v>0</v>
      </c>
      <c r="E277" s="45" t="s">
        <v>373</v>
      </c>
      <c r="F277" s="45" t="s">
        <v>17</v>
      </c>
      <c r="G277" s="45" t="str">
        <f>""</f>
        <v/>
      </c>
      <c r="H277" s="23">
        <f>VLOOKUP($B277,Data!$A$8:$GA$500,134,FALSE)</f>
        <v>1.322289156626506E-2</v>
      </c>
      <c r="I277" s="23">
        <f>VLOOKUP($B277,Data!$A$8:$GA$500,135,FALSE)</f>
        <v>1.2289156626506025E-2</v>
      </c>
      <c r="J277" s="23">
        <f>VLOOKUP($B277,Data!$A$8:$GA$500,136,FALSE)</f>
        <v>1.3628048780487805E-2</v>
      </c>
      <c r="K277" s="23">
        <f>VLOOKUP($B277,Data!$A$8:$GA$500,137,FALSE)</f>
        <v>1.1763803680981596E-2</v>
      </c>
      <c r="L277" s="23">
        <f>VLOOKUP($B277,Data!$A$8:$GA$500,138,FALSE)</f>
        <v>1.1701807228915662E-2</v>
      </c>
      <c r="M277" s="23">
        <f>VLOOKUP($B277,Data!$A$8:$GA$500,139,FALSE)</f>
        <v>1.1178247734138972E-2</v>
      </c>
      <c r="N277" s="23">
        <f>VLOOKUP($B277,Data!$A$8:$GA$500,140,FALSE)</f>
        <v>1.0390390390390391E-2</v>
      </c>
      <c r="O277" s="23">
        <f>VLOOKUP($B277,Data!$A$8:$GA$500,141,FALSE)</f>
        <v>9.3363499245852181E-3</v>
      </c>
      <c r="P277" s="23">
        <f>VLOOKUP($B277,Data!$A$8:$GA$500,142,FALSE)</f>
        <v>1.0565476190476191E-2</v>
      </c>
      <c r="Q277" s="23">
        <f>VLOOKUP($B277,Data!$A$8:$GA$500,143,FALSE)</f>
        <v>1.0698027314112291E-2</v>
      </c>
      <c r="R277" s="23">
        <f>VLOOKUP($B277,Data!$A$8:$GA$500,144,FALSE)</f>
        <v>1.2594268476621418E-2</v>
      </c>
      <c r="S277" s="23">
        <f>VLOOKUP($B277,Data!$A$8:$GA$500,145,FALSE)</f>
        <v>1.6175595238095239E-2</v>
      </c>
      <c r="T277" s="23">
        <f>VLOOKUP($B277,Data!$A$8:$GA$500,146,FALSE)</f>
        <v>2.3952451708766715E-2</v>
      </c>
      <c r="U277" s="23">
        <f>VLOOKUP($B277,Data!$A$8:$GA$500,147,FALSE)</f>
        <v>2.4144927536231885E-2</v>
      </c>
      <c r="V277" s="23">
        <f>VLOOKUP($B277,Data!$A$8:$GA$500,148,FALSE)</f>
        <v>2.4957142857142858E-2</v>
      </c>
      <c r="W277" s="23">
        <f>VLOOKUP($B277,Data!$A$8:$GA$500,149,FALSE)</f>
        <v>2.3300142247510668E-2</v>
      </c>
      <c r="X277" s="23">
        <f>VLOOKUP($B277,Data!$A$8:$GA$500,150,FALSE)</f>
        <v>2.4833574529667148E-2</v>
      </c>
      <c r="Y277" s="23">
        <f>VLOOKUP($B277,Data!$A$8:$GA$500,151,FALSE)</f>
        <v>2.2026239067055392E-2</v>
      </c>
      <c r="Z277" s="23">
        <f>VLOOKUP($B277,Data!$A$8:$GA$500,152,FALSE)</f>
        <v>2.3199999999999998E-2</v>
      </c>
      <c r="AA277" s="23">
        <f>VLOOKUP($B277,Data!$A$8:$GA$500,153,FALSE)</f>
        <v>2.0514705882352942E-2</v>
      </c>
      <c r="AB277" s="23">
        <f>VLOOKUP($B277,Data!$A$8:$GA$500,154,FALSE)</f>
        <v>2.1071428571428571E-2</v>
      </c>
      <c r="AC277" s="23">
        <f>VLOOKUP($B277,Data!$A$8:$GA$500,155,FALSE)</f>
        <v>1.9336099585062241E-2</v>
      </c>
      <c r="AD277" s="23">
        <f>VLOOKUP($B277,Data!$A$8:$GA$500,156,FALSE)</f>
        <v>2.1588156123822342E-2</v>
      </c>
      <c r="AE277" s="52">
        <f>VLOOKUP($B277,Data!$A$8:$GA$500,157,FALSE)</f>
        <v>2.1180461329715062E-2</v>
      </c>
      <c r="AF277" s="52">
        <f>VLOOKUP($B277,Data!$A$8:$GA$500,158,FALSE)</f>
        <v>2.2164383561643835E-2</v>
      </c>
      <c r="AG277" s="52">
        <f>VLOOKUP($B277,Data!$A$8:$GA$500,159,FALSE)</f>
        <v>2.0729023383768912E-2</v>
      </c>
      <c r="AH277" s="52">
        <f>VLOOKUP($B277,Data!$A$8:$GA$500,160,FALSE)</f>
        <v>2.1606648199445983E-2</v>
      </c>
    </row>
    <row r="278" spans="1:34" x14ac:dyDescent="0.25">
      <c r="A278" s="1"/>
      <c r="B278" s="17" t="s">
        <v>374</v>
      </c>
      <c r="C278" s="42" t="s">
        <v>516</v>
      </c>
      <c r="D278" t="s">
        <v>0</v>
      </c>
      <c r="E278" s="45" t="s">
        <v>374</v>
      </c>
      <c r="F278" s="45" t="s">
        <v>32</v>
      </c>
      <c r="G278" s="45" t="s">
        <v>40</v>
      </c>
      <c r="H278" s="23">
        <f>VLOOKUP($B278,Data!$A$8:$GA$500,134,FALSE)</f>
        <v>2.0846774193548388E-2</v>
      </c>
      <c r="I278" s="23">
        <f>VLOOKUP($B278,Data!$A$8:$GA$500,135,FALSE)</f>
        <v>2.0506072874493929E-2</v>
      </c>
      <c r="J278" s="23">
        <f>VLOOKUP($B278,Data!$A$8:$GA$500,136,FALSE)</f>
        <v>2.0987654320987655E-2</v>
      </c>
      <c r="K278" s="23">
        <f>VLOOKUP($B278,Data!$A$8:$GA$500,137,FALSE)</f>
        <v>1.9519999999999999E-2</v>
      </c>
      <c r="L278" s="23">
        <f>VLOOKUP($B278,Data!$A$8:$GA$500,138,FALSE)</f>
        <v>2.1225296442687749E-2</v>
      </c>
      <c r="M278" s="23">
        <f>VLOOKUP($B278,Data!$A$8:$GA$500,139,FALSE)</f>
        <v>1.8382642998027613E-2</v>
      </c>
      <c r="N278" s="23">
        <f>VLOOKUP($B278,Data!$A$8:$GA$500,140,FALSE)</f>
        <v>1.7234042553191491E-2</v>
      </c>
      <c r="O278" s="23">
        <f>VLOOKUP($B278,Data!$A$8:$GA$500,141,FALSE)</f>
        <v>1.5147058823529411E-2</v>
      </c>
      <c r="P278" s="23">
        <f>VLOOKUP($B278,Data!$A$8:$GA$500,142,FALSE)</f>
        <v>1.6823956442831217E-2</v>
      </c>
      <c r="Q278" s="23">
        <f>VLOOKUP($B278,Data!$A$8:$GA$500,143,FALSE)</f>
        <v>1.7454873646209387E-2</v>
      </c>
      <c r="R278" s="23">
        <f>VLOOKUP($B278,Data!$A$8:$GA$500,144,FALSE)</f>
        <v>1.8835125448028674E-2</v>
      </c>
      <c r="S278" s="23">
        <f>VLOOKUP($B278,Data!$A$8:$GA$500,145,FALSE)</f>
        <v>2.4737793851717902E-2</v>
      </c>
      <c r="T278" s="23">
        <f>VLOOKUP($B278,Data!$A$8:$GA$500,146,FALSE)</f>
        <v>3.6672727272727274E-2</v>
      </c>
      <c r="U278" s="23">
        <f>VLOOKUP($B278,Data!$A$8:$GA$500,147,FALSE)</f>
        <v>3.465328467153285E-2</v>
      </c>
      <c r="V278" s="23">
        <f>VLOOKUP($B278,Data!$A$8:$GA$500,148,FALSE)</f>
        <v>3.4530075187969925E-2</v>
      </c>
      <c r="W278" s="23">
        <f>VLOOKUP($B278,Data!$A$8:$GA$500,149,FALSE)</f>
        <v>3.3155818540433923E-2</v>
      </c>
      <c r="X278" s="23">
        <f>VLOOKUP($B278,Data!$A$8:$GA$500,150,FALSE)</f>
        <v>3.3272727272727273E-2</v>
      </c>
      <c r="Y278" s="23">
        <f>VLOOKUP($B278,Data!$A$8:$GA$500,151,FALSE)</f>
        <v>2.9236947791164657E-2</v>
      </c>
      <c r="Z278" s="23">
        <f>VLOOKUP($B278,Data!$A$8:$GA$500,152,FALSE)</f>
        <v>2.8952569169960474E-2</v>
      </c>
      <c r="AA278" s="23">
        <f>VLOOKUP($B278,Data!$A$8:$GA$500,153,FALSE)</f>
        <v>2.79110251450677E-2</v>
      </c>
      <c r="AB278" s="23">
        <f>VLOOKUP($B278,Data!$A$8:$GA$500,154,FALSE)</f>
        <v>2.9184060721062617E-2</v>
      </c>
      <c r="AC278" s="23">
        <f>VLOOKUP($B278,Data!$A$8:$GA$500,155,FALSE)</f>
        <v>2.8203124999999999E-2</v>
      </c>
      <c r="AD278" s="23">
        <f>VLOOKUP($B278,Data!$A$8:$GA$500,156,FALSE)</f>
        <v>3.0641282565130261E-2</v>
      </c>
      <c r="AE278" s="52">
        <f>VLOOKUP($B278,Data!$A$8:$GA$500,157,FALSE)</f>
        <v>3.1472868217054265E-2</v>
      </c>
      <c r="AF278" s="52">
        <f>VLOOKUP($B278,Data!$A$8:$GA$500,158,FALSE)</f>
        <v>3.328330206378987E-2</v>
      </c>
      <c r="AG278" s="52">
        <f>VLOOKUP($B278,Data!$A$8:$GA$500,159,FALSE)</f>
        <v>3.0479704797047969E-2</v>
      </c>
      <c r="AH278" s="52">
        <f>VLOOKUP($B278,Data!$A$8:$GA$500,160,FALSE)</f>
        <v>2.9322638146167559E-2</v>
      </c>
    </row>
    <row r="279" spans="1:34" x14ac:dyDescent="0.25">
      <c r="A279" s="1"/>
      <c r="B279" s="17" t="s">
        <v>375</v>
      </c>
      <c r="C279" s="42" t="s">
        <v>518</v>
      </c>
      <c r="D279" t="s">
        <v>505</v>
      </c>
      <c r="E279" s="45" t="s">
        <v>375</v>
      </c>
      <c r="F279" s="45" t="s">
        <v>39</v>
      </c>
      <c r="H279" s="23">
        <f>VLOOKUP($B279,Data!$A$8:$GA$500,134,FALSE)</f>
        <v>3.9735576923076922E-2</v>
      </c>
      <c r="I279" s="23">
        <f>VLOOKUP($B279,Data!$A$8:$GA$500,135,FALSE)</f>
        <v>3.8091787439613528E-2</v>
      </c>
      <c r="J279" s="23">
        <f>VLOOKUP($B279,Data!$A$8:$GA$500,136,FALSE)</f>
        <v>4.00969696969697E-2</v>
      </c>
      <c r="K279" s="23">
        <f>VLOOKUP($B279,Data!$A$8:$GA$500,137,FALSE)</f>
        <v>3.8329238329238333E-2</v>
      </c>
      <c r="L279" s="23">
        <f>VLOOKUP($B279,Data!$A$8:$GA$500,138,FALSE)</f>
        <v>4.066831683168317E-2</v>
      </c>
      <c r="M279" s="23">
        <f>VLOOKUP($B279,Data!$A$8:$GA$500,139,FALSE)</f>
        <v>3.8362068965517242E-2</v>
      </c>
      <c r="N279" s="23">
        <f>VLOOKUP($B279,Data!$A$8:$GA$500,140,FALSE)</f>
        <v>3.9121706398996238E-2</v>
      </c>
      <c r="O279" s="23">
        <f>VLOOKUP($B279,Data!$A$8:$GA$500,141,FALSE)</f>
        <v>3.7231149567367117E-2</v>
      </c>
      <c r="P279" s="23">
        <f>VLOOKUP($B279,Data!$A$8:$GA$500,142,FALSE)</f>
        <v>4.2185929648241208E-2</v>
      </c>
      <c r="Q279" s="23">
        <f>VLOOKUP($B279,Data!$A$8:$GA$500,143,FALSE)</f>
        <v>4.20125786163522E-2</v>
      </c>
      <c r="R279" s="23">
        <f>VLOOKUP($B279,Data!$A$8:$GA$500,144,FALSE)</f>
        <v>4.7274999999999998E-2</v>
      </c>
      <c r="S279" s="23">
        <f>VLOOKUP($B279,Data!$A$8:$GA$500,145,FALSE)</f>
        <v>5.5974999999999997E-2</v>
      </c>
      <c r="T279" s="23">
        <f>VLOOKUP($B279,Data!$A$8:$GA$500,146,FALSE)</f>
        <v>6.7527539779681761E-2</v>
      </c>
      <c r="U279" s="23">
        <f>VLOOKUP($B279,Data!$A$8:$GA$500,147,FALSE)</f>
        <v>6.9987669543773126E-2</v>
      </c>
      <c r="V279" s="23">
        <f>VLOOKUP($B279,Data!$A$8:$GA$500,148,FALSE)</f>
        <v>6.9706959706959712E-2</v>
      </c>
      <c r="W279" s="23">
        <f>VLOOKUP($B279,Data!$A$8:$GA$500,149,FALSE)</f>
        <v>6.6035928143712577E-2</v>
      </c>
      <c r="X279" s="23">
        <f>VLOOKUP($B279,Data!$A$8:$GA$500,150,FALSE)</f>
        <v>6.6646778042959431E-2</v>
      </c>
      <c r="Y279" s="23">
        <f>VLOOKUP($B279,Data!$A$8:$GA$500,151,FALSE)</f>
        <v>5.8416763678696158E-2</v>
      </c>
      <c r="Z279" s="23">
        <f>VLOOKUP($B279,Data!$A$8:$GA$500,152,FALSE)</f>
        <v>5.955607476635514E-2</v>
      </c>
      <c r="AA279" s="23">
        <f>VLOOKUP($B279,Data!$A$8:$GA$500,153,FALSE)</f>
        <v>5.7151230949589682E-2</v>
      </c>
      <c r="AB279" s="23">
        <f>VLOOKUP($B279,Data!$A$8:$GA$500,154,FALSE)</f>
        <v>6.2028301886792453E-2</v>
      </c>
      <c r="AC279" s="23">
        <f>VLOOKUP($B279,Data!$A$8:$GA$500,155,FALSE)</f>
        <v>6.1029940119760477E-2</v>
      </c>
      <c r="AD279" s="23">
        <f>VLOOKUP($B279,Data!$A$8:$GA$500,156,FALSE)</f>
        <v>6.8000000000000005E-2</v>
      </c>
      <c r="AE279" s="52">
        <f>VLOOKUP($B279,Data!$A$8:$GA$500,157,FALSE)</f>
        <v>6.7246022031823741E-2</v>
      </c>
      <c r="AF279" s="52">
        <f>VLOOKUP($B279,Data!$A$8:$GA$500,158,FALSE)</f>
        <v>7.1903030303030302E-2</v>
      </c>
      <c r="AG279" s="52">
        <f>VLOOKUP($B279,Data!$A$8:$GA$500,159,FALSE)</f>
        <v>6.7716727716727723E-2</v>
      </c>
      <c r="AH279" s="52">
        <f>VLOOKUP($B279,Data!$A$8:$GA$500,160,FALSE)</f>
        <v>6.7478787878787874E-2</v>
      </c>
    </row>
    <row r="280" spans="1:34" x14ac:dyDescent="0.25">
      <c r="A280" s="1"/>
      <c r="B280" s="17" t="s">
        <v>376</v>
      </c>
      <c r="C280" s="42" t="s">
        <v>517</v>
      </c>
      <c r="D280" t="s">
        <v>0</v>
      </c>
      <c r="E280" s="45" t="s">
        <v>376</v>
      </c>
      <c r="F280" s="45" t="s">
        <v>46</v>
      </c>
      <c r="G280" s="45" t="str">
        <f>""</f>
        <v/>
      </c>
      <c r="H280" s="23">
        <f>VLOOKUP($B280,Data!$A$8:$GA$500,134,FALSE)</f>
        <v>2.3030794165316046E-2</v>
      </c>
      <c r="I280" s="23">
        <f>VLOOKUP($B280,Data!$A$8:$GA$500,135,FALSE)</f>
        <v>2.3573717948717949E-2</v>
      </c>
      <c r="J280" s="23">
        <f>VLOOKUP($B280,Data!$A$8:$GA$500,136,FALSE)</f>
        <v>2.4350547730829421E-2</v>
      </c>
      <c r="K280" s="23">
        <f>VLOOKUP($B280,Data!$A$8:$GA$500,137,FALSE)</f>
        <v>2.1490015360983102E-2</v>
      </c>
      <c r="L280" s="23">
        <f>VLOOKUP($B280,Data!$A$8:$GA$500,138,FALSE)</f>
        <v>2.0319634703196348E-2</v>
      </c>
      <c r="M280" s="23">
        <f>VLOOKUP($B280,Data!$A$8:$GA$500,139,FALSE)</f>
        <v>1.6753846153846154E-2</v>
      </c>
      <c r="N280" s="23">
        <f>VLOOKUP($B280,Data!$A$8:$GA$500,140,FALSE)</f>
        <v>1.4323483670295491E-2</v>
      </c>
      <c r="O280" s="23">
        <f>VLOOKUP($B280,Data!$A$8:$GA$500,141,FALSE)</f>
        <v>1.439873417721519E-2</v>
      </c>
      <c r="P280" s="23">
        <f>VLOOKUP($B280,Data!$A$8:$GA$500,142,FALSE)</f>
        <v>1.7117834394904458E-2</v>
      </c>
      <c r="Q280" s="23">
        <f>VLOOKUP($B280,Data!$A$8:$GA$500,143,FALSE)</f>
        <v>1.679032258064516E-2</v>
      </c>
      <c r="R280" s="23">
        <f>VLOOKUP($B280,Data!$A$8:$GA$500,144,FALSE)</f>
        <v>2.0688000000000002E-2</v>
      </c>
      <c r="S280" s="23">
        <f>VLOOKUP($B280,Data!$A$8:$GA$500,145,FALSE)</f>
        <v>2.7023999999999999E-2</v>
      </c>
      <c r="T280" s="23">
        <f>VLOOKUP($B280,Data!$A$8:$GA$500,146,FALSE)</f>
        <v>3.6735668789808919E-2</v>
      </c>
      <c r="U280" s="23">
        <f>VLOOKUP($B280,Data!$A$8:$GA$500,147,FALSE)</f>
        <v>3.4774919614147907E-2</v>
      </c>
      <c r="V280" s="23">
        <f>VLOOKUP($B280,Data!$A$8:$GA$500,148,FALSE)</f>
        <v>3.7112211221122113E-2</v>
      </c>
      <c r="W280" s="23">
        <f>VLOOKUP($B280,Data!$A$8:$GA$500,149,FALSE)</f>
        <v>3.6351351351351355E-2</v>
      </c>
      <c r="X280" s="23">
        <f>VLOOKUP($B280,Data!$A$8:$GA$500,150,FALSE)</f>
        <v>3.6820512820512817E-2</v>
      </c>
      <c r="Y280" s="23">
        <f>VLOOKUP($B280,Data!$A$8:$GA$500,151,FALSE)</f>
        <v>3.1133671742808799E-2</v>
      </c>
      <c r="Z280" s="23">
        <f>VLOOKUP($B280,Data!$A$8:$GA$500,152,FALSE)</f>
        <v>3.1819757365684577E-2</v>
      </c>
      <c r="AA280" s="23">
        <f>VLOOKUP($B280,Data!$A$8:$GA$500,153,FALSE)</f>
        <v>3.0067226890756301E-2</v>
      </c>
      <c r="AB280" s="23">
        <f>VLOOKUP($B280,Data!$A$8:$GA$500,154,FALSE)</f>
        <v>3.1103896103896102E-2</v>
      </c>
      <c r="AC280" s="23">
        <f>VLOOKUP($B280,Data!$A$8:$GA$500,155,FALSE)</f>
        <v>2.7872000000000001E-2</v>
      </c>
      <c r="AD280" s="23">
        <f>VLOOKUP($B280,Data!$A$8:$GA$500,156,FALSE)</f>
        <v>2.8904538341158061E-2</v>
      </c>
      <c r="AE280" s="52">
        <f>VLOOKUP($B280,Data!$A$8:$GA$500,157,FALSE)</f>
        <v>2.8404423380726698E-2</v>
      </c>
      <c r="AF280" s="52">
        <f>VLOOKUP($B280,Data!$A$8:$GA$500,158,FALSE)</f>
        <v>2.9952153110047848E-2</v>
      </c>
      <c r="AG280" s="52">
        <f>VLOOKUP($B280,Data!$A$8:$GA$500,159,FALSE)</f>
        <v>2.7277070063694269E-2</v>
      </c>
      <c r="AH280" s="52">
        <f>VLOOKUP($B280,Data!$A$8:$GA$500,160,FALSE)</f>
        <v>2.707165109034268E-2</v>
      </c>
    </row>
    <row r="281" spans="1:34" x14ac:dyDescent="0.25">
      <c r="A281" s="1"/>
      <c r="B281" s="17" t="s">
        <v>377</v>
      </c>
      <c r="C281" s="42" t="s">
        <v>517</v>
      </c>
      <c r="D281" t="s">
        <v>505</v>
      </c>
      <c r="E281" s="45" t="s">
        <v>377</v>
      </c>
      <c r="F281" s="45"/>
      <c r="G281" s="45"/>
      <c r="H281" s="23">
        <f>VLOOKUP($B281,Data!$A$8:$GA$500,134,FALSE)</f>
        <v>2.358848141767167E-2</v>
      </c>
      <c r="I281" s="23">
        <f>VLOOKUP($B281,Data!$A$8:$GA$500,135,FALSE)</f>
        <v>2.2190569744597249E-2</v>
      </c>
      <c r="J281" s="23">
        <f>VLOOKUP($B281,Data!$A$8:$GA$500,136,FALSE)</f>
        <v>2.2179111761835041E-2</v>
      </c>
      <c r="K281" s="23">
        <f>VLOOKUP($B281,Data!$A$8:$GA$500,137,FALSE)</f>
        <v>2.0954700438382854E-2</v>
      </c>
      <c r="L281" s="23">
        <f>VLOOKUP($B281,Data!$A$8:$GA$500,138,FALSE)</f>
        <v>2.199466148992963E-2</v>
      </c>
      <c r="M281" s="23">
        <f>VLOOKUP($B281,Data!$A$8:$GA$500,139,FALSE)</f>
        <v>1.8659041129228521E-2</v>
      </c>
      <c r="N281" s="23">
        <f>VLOOKUP($B281,Data!$A$8:$GA$500,140,FALSE)</f>
        <v>1.808888888888889E-2</v>
      </c>
      <c r="O281" s="23">
        <f>VLOOKUP($B281,Data!$A$8:$GA$500,141,FALSE)</f>
        <v>1.7887909936368088E-2</v>
      </c>
      <c r="P281" s="23">
        <f>VLOOKUP($B281,Data!$A$8:$GA$500,142,FALSE)</f>
        <v>1.9694989106753814E-2</v>
      </c>
      <c r="Q281" s="23">
        <f>VLOOKUP($B281,Data!$A$8:$GA$500,143,FALSE)</f>
        <v>1.9542734019631313E-2</v>
      </c>
      <c r="R281" s="23">
        <f>VLOOKUP($B281,Data!$A$8:$GA$500,144,FALSE)</f>
        <v>2.3809523809523808E-2</v>
      </c>
      <c r="S281" s="23">
        <f>VLOOKUP($B281,Data!$A$8:$GA$500,145,FALSE)</f>
        <v>3.3215742740580756E-2</v>
      </c>
      <c r="T281" s="23">
        <f>VLOOKUP($B281,Data!$A$8:$GA$500,146,FALSE)</f>
        <v>4.7638722075426375E-2</v>
      </c>
      <c r="U281" s="23">
        <f>VLOOKUP($B281,Data!$A$8:$GA$500,147,FALSE)</f>
        <v>4.5127772420443586E-2</v>
      </c>
      <c r="V281" s="23">
        <f>VLOOKUP($B281,Data!$A$8:$GA$500,148,FALSE)</f>
        <v>4.4483994266602961E-2</v>
      </c>
      <c r="W281" s="23">
        <f>VLOOKUP($B281,Data!$A$8:$GA$500,149,FALSE)</f>
        <v>4.3247126436781608E-2</v>
      </c>
      <c r="X281" s="23">
        <f>VLOOKUP($B281,Data!$A$8:$GA$500,150,FALSE)</f>
        <v>4.3419091127674919E-2</v>
      </c>
      <c r="Y281" s="23">
        <f>VLOOKUP($B281,Data!$A$8:$GA$500,151,FALSE)</f>
        <v>3.6329659798754195E-2</v>
      </c>
      <c r="Z281" s="23">
        <f>VLOOKUP($B281,Data!$A$8:$GA$500,152,FALSE)</f>
        <v>3.5674554769455961E-2</v>
      </c>
      <c r="AA281" s="23">
        <f>VLOOKUP($B281,Data!$A$8:$GA$500,153,FALSE)</f>
        <v>3.4792079207920795E-2</v>
      </c>
      <c r="AB281" s="23">
        <f>VLOOKUP($B281,Data!$A$8:$GA$500,154,FALSE)</f>
        <v>3.7874288542439988E-2</v>
      </c>
      <c r="AC281" s="23">
        <f>VLOOKUP($B281,Data!$A$8:$GA$500,155,FALSE)</f>
        <v>3.5253101736972707E-2</v>
      </c>
      <c r="AD281" s="23">
        <f>VLOOKUP($B281,Data!$A$8:$GA$500,156,FALSE)</f>
        <v>3.7212015888778552E-2</v>
      </c>
      <c r="AE281" s="52">
        <f>VLOOKUP($B281,Data!$A$8:$GA$500,157,FALSE)</f>
        <v>3.6156891858450876E-2</v>
      </c>
      <c r="AF281" s="52">
        <f>VLOOKUP($B281,Data!$A$8:$GA$500,158,FALSE)</f>
        <v>3.9220456802383313E-2</v>
      </c>
      <c r="AG281" s="52">
        <f>VLOOKUP($B281,Data!$A$8:$GA$500,159,FALSE)</f>
        <v>3.4900299102691927E-2</v>
      </c>
      <c r="AH281" s="52">
        <f>VLOOKUP($B281,Data!$A$8:$GA$500,160,FALSE)</f>
        <v>3.3775710088148871E-2</v>
      </c>
    </row>
    <row r="282" spans="1:34" x14ac:dyDescent="0.25">
      <c r="A282" s="1"/>
      <c r="B282" s="17" t="s">
        <v>378</v>
      </c>
      <c r="C282" s="42" t="s">
        <v>517</v>
      </c>
      <c r="D282" t="s">
        <v>0</v>
      </c>
      <c r="E282" s="45" t="s">
        <v>378</v>
      </c>
      <c r="F282" s="45" t="s">
        <v>46</v>
      </c>
      <c r="G282" s="45" t="str">
        <f>""</f>
        <v/>
      </c>
      <c r="H282" s="23">
        <f>VLOOKUP($B282,Data!$A$8:$GA$500,134,FALSE)</f>
        <v>1.5061475409836066E-2</v>
      </c>
      <c r="I282" s="23">
        <f>VLOOKUP($B282,Data!$A$8:$GA$500,135,FALSE)</f>
        <v>1.2299794661190966E-2</v>
      </c>
      <c r="J282" s="23">
        <f>VLOOKUP($B282,Data!$A$8:$GA$500,136,FALSE)</f>
        <v>1.3094736842105263E-2</v>
      </c>
      <c r="K282" s="23">
        <f>VLOOKUP($B282,Data!$A$8:$GA$500,137,FALSE)</f>
        <v>1.5205183585313175E-2</v>
      </c>
      <c r="L282" s="23">
        <f>VLOOKUP($B282,Data!$A$8:$GA$500,138,FALSE)</f>
        <v>1.5572354211663067E-2</v>
      </c>
      <c r="M282" s="23">
        <f>VLOOKUP($B282,Data!$A$8:$GA$500,139,FALSE)</f>
        <v>1.3065217391304347E-2</v>
      </c>
      <c r="N282" s="23">
        <f>VLOOKUP($B282,Data!$A$8:$GA$500,140,FALSE)</f>
        <v>1.2629310344827586E-2</v>
      </c>
      <c r="O282" s="23">
        <f>VLOOKUP($B282,Data!$A$8:$GA$500,141,FALSE)</f>
        <v>1.3908523908523908E-2</v>
      </c>
      <c r="P282" s="23">
        <f>VLOOKUP($B282,Data!$A$8:$GA$500,142,FALSE)</f>
        <v>1.4126315789473685E-2</v>
      </c>
      <c r="Q282" s="23">
        <f>VLOOKUP($B282,Data!$A$8:$GA$500,143,FALSE)</f>
        <v>1.3234672304439747E-2</v>
      </c>
      <c r="R282" s="23">
        <f>VLOOKUP($B282,Data!$A$8:$GA$500,144,FALSE)</f>
        <v>1.6067653276955602E-2</v>
      </c>
      <c r="S282" s="23">
        <f>VLOOKUP($B282,Data!$A$8:$GA$500,145,FALSE)</f>
        <v>2.6282051282051282E-2</v>
      </c>
      <c r="T282" s="23">
        <f>VLOOKUP($B282,Data!$A$8:$GA$500,146,FALSE)</f>
        <v>3.5472103004291843E-2</v>
      </c>
      <c r="U282" s="23">
        <f>VLOOKUP($B282,Data!$A$8:$GA$500,147,FALSE)</f>
        <v>3.4043010752688174E-2</v>
      </c>
      <c r="V282" s="23">
        <f>VLOOKUP($B282,Data!$A$8:$GA$500,148,FALSE)</f>
        <v>3.1452631578947371E-2</v>
      </c>
      <c r="W282" s="23">
        <f>VLOOKUP($B282,Data!$A$8:$GA$500,149,FALSE)</f>
        <v>3.0326530612244898E-2</v>
      </c>
      <c r="X282" s="23">
        <f>VLOOKUP($B282,Data!$A$8:$GA$500,150,FALSE)</f>
        <v>3.0845665961945032E-2</v>
      </c>
      <c r="Y282" s="23">
        <f>VLOOKUP($B282,Data!$A$8:$GA$500,151,FALSE)</f>
        <v>2.390852390852391E-2</v>
      </c>
      <c r="Z282" s="23">
        <f>VLOOKUP($B282,Data!$A$8:$GA$500,152,FALSE)</f>
        <v>2.3381742738589211E-2</v>
      </c>
      <c r="AA282" s="23">
        <f>VLOOKUP($B282,Data!$A$8:$GA$500,153,FALSE)</f>
        <v>2.49895178197065E-2</v>
      </c>
      <c r="AB282" s="23">
        <f>VLOOKUP($B282,Data!$A$8:$GA$500,154,FALSE)</f>
        <v>2.71875E-2</v>
      </c>
      <c r="AC282" s="23">
        <f>VLOOKUP($B282,Data!$A$8:$GA$500,155,FALSE)</f>
        <v>2.2761506276150627E-2</v>
      </c>
      <c r="AD282" s="23">
        <f>VLOOKUP($B282,Data!$A$8:$GA$500,156,FALSE)</f>
        <v>2.6852248394004283E-2</v>
      </c>
      <c r="AE282" s="52">
        <f>VLOOKUP($B282,Data!$A$8:$GA$500,157,FALSE)</f>
        <v>2.8782608695652172E-2</v>
      </c>
      <c r="AF282" s="52">
        <f>VLOOKUP($B282,Data!$A$8:$GA$500,158,FALSE)</f>
        <v>2.8720173535791756E-2</v>
      </c>
      <c r="AG282" s="52">
        <f>VLOOKUP($B282,Data!$A$8:$GA$500,159,FALSE)</f>
        <v>2.4008620689655171E-2</v>
      </c>
      <c r="AH282" s="52">
        <f>VLOOKUP($B282,Data!$A$8:$GA$500,160,FALSE)</f>
        <v>2.5476190476190475E-2</v>
      </c>
    </row>
    <row r="283" spans="1:34" x14ac:dyDescent="0.25">
      <c r="A283" s="1"/>
      <c r="B283" s="17" t="s">
        <v>379</v>
      </c>
      <c r="C283" s="42" t="s">
        <v>518</v>
      </c>
      <c r="D283" t="s">
        <v>0</v>
      </c>
      <c r="E283" s="45" t="s">
        <v>379</v>
      </c>
      <c r="F283" s="45" t="s">
        <v>17</v>
      </c>
      <c r="G283" s="45" t="str">
        <f>""</f>
        <v/>
      </c>
      <c r="H283" s="23">
        <f>VLOOKUP($B283,Data!$A$8:$GA$500,134,FALSE)</f>
        <v>2.6570796460176991E-2</v>
      </c>
      <c r="I283" s="23">
        <f>VLOOKUP($B283,Data!$A$8:$GA$500,135,FALSE)</f>
        <v>2.5489749430523918E-2</v>
      </c>
      <c r="J283" s="23">
        <f>VLOOKUP($B283,Data!$A$8:$GA$500,136,FALSE)</f>
        <v>2.8810679611650486E-2</v>
      </c>
      <c r="K283" s="23">
        <f>VLOOKUP($B283,Data!$A$8:$GA$500,137,FALSE)</f>
        <v>2.5717761557177615E-2</v>
      </c>
      <c r="L283" s="23">
        <f>VLOOKUP($B283,Data!$A$8:$GA$500,138,FALSE)</f>
        <v>2.9507389162561577E-2</v>
      </c>
      <c r="M283" s="23">
        <f>VLOOKUP($B283,Data!$A$8:$GA$500,139,FALSE)</f>
        <v>2.7474489795918367E-2</v>
      </c>
      <c r="N283" s="23">
        <f>VLOOKUP($B283,Data!$A$8:$GA$500,140,FALSE)</f>
        <v>2.4272076372315037E-2</v>
      </c>
      <c r="O283" s="23">
        <f>VLOOKUP($B283,Data!$A$8:$GA$500,141,FALSE)</f>
        <v>1.9252336448598129E-2</v>
      </c>
      <c r="P283" s="23">
        <f>VLOOKUP($B283,Data!$A$8:$GA$500,142,FALSE)</f>
        <v>2.4449648711943793E-2</v>
      </c>
      <c r="Q283" s="23">
        <f>VLOOKUP($B283,Data!$A$8:$GA$500,143,FALSE)</f>
        <v>2.2212189616252823E-2</v>
      </c>
      <c r="R283" s="23">
        <f>VLOOKUP($B283,Data!$A$8:$GA$500,144,FALSE)</f>
        <v>2.5022522522522524E-2</v>
      </c>
      <c r="S283" s="23">
        <f>VLOOKUP($B283,Data!$A$8:$GA$500,145,FALSE)</f>
        <v>2.9614512471655328E-2</v>
      </c>
      <c r="T283" s="23">
        <f>VLOOKUP($B283,Data!$A$8:$GA$500,146,FALSE)</f>
        <v>4.5701357466063346E-2</v>
      </c>
      <c r="U283" s="23">
        <f>VLOOKUP($B283,Data!$A$8:$GA$500,147,FALSE)</f>
        <v>4.6769911504424777E-2</v>
      </c>
      <c r="V283" s="23">
        <f>VLOOKUP($B283,Data!$A$8:$GA$500,148,FALSE)</f>
        <v>4.6475770925110134E-2</v>
      </c>
      <c r="W283" s="23">
        <f>VLOOKUP($B283,Data!$A$8:$GA$500,149,FALSE)</f>
        <v>4.7215777262180972E-2</v>
      </c>
      <c r="X283" s="23">
        <f>VLOOKUP($B283,Data!$A$8:$GA$500,150,FALSE)</f>
        <v>5.1609195402298851E-2</v>
      </c>
      <c r="Y283" s="23">
        <f>VLOOKUP($B283,Data!$A$8:$GA$500,151,FALSE)</f>
        <v>4.6845637583892617E-2</v>
      </c>
      <c r="Z283" s="23">
        <f>VLOOKUP($B283,Data!$A$8:$GA$500,152,FALSE)</f>
        <v>4.6804597701149427E-2</v>
      </c>
      <c r="AA283" s="23">
        <f>VLOOKUP($B283,Data!$A$8:$GA$500,153,FALSE)</f>
        <v>4.3919821826280625E-2</v>
      </c>
      <c r="AB283" s="23">
        <f>VLOOKUP($B283,Data!$A$8:$GA$500,154,FALSE)</f>
        <v>4.8054919908466817E-2</v>
      </c>
      <c r="AC283" s="23">
        <f>VLOOKUP($B283,Data!$A$8:$GA$500,155,FALSE)</f>
        <v>4.9784688995215313E-2</v>
      </c>
      <c r="AD283" s="23">
        <f>VLOOKUP($B283,Data!$A$8:$GA$500,156,FALSE)</f>
        <v>5.2589928057553956E-2</v>
      </c>
      <c r="AE283" s="52">
        <f>VLOOKUP($B283,Data!$A$8:$GA$500,157,FALSE)</f>
        <v>5.3945409429280396E-2</v>
      </c>
      <c r="AF283" s="52">
        <f>VLOOKUP($B283,Data!$A$8:$GA$500,158,FALSE)</f>
        <v>5.9115479115479118E-2</v>
      </c>
      <c r="AG283" s="52">
        <f>VLOOKUP($B283,Data!$A$8:$GA$500,159,FALSE)</f>
        <v>5.2131147540983608E-2</v>
      </c>
      <c r="AH283" s="52">
        <f>VLOOKUP($B283,Data!$A$8:$GA$500,160,FALSE)</f>
        <v>5.2276995305164317E-2</v>
      </c>
    </row>
    <row r="284" spans="1:34" x14ac:dyDescent="0.25">
      <c r="A284" s="1"/>
      <c r="B284" s="17" t="s">
        <v>381</v>
      </c>
      <c r="C284" s="42" t="s">
        <v>518</v>
      </c>
      <c r="D284" t="s">
        <v>505</v>
      </c>
      <c r="E284" s="45" t="s">
        <v>381</v>
      </c>
      <c r="F284" s="45" t="s">
        <v>33</v>
      </c>
      <c r="G284" s="45" t="str">
        <f>""</f>
        <v/>
      </c>
      <c r="H284" s="23">
        <f>VLOOKUP($B284,Data!$A$8:$GA$500,134,FALSE)</f>
        <v>2.0089965397923876E-2</v>
      </c>
      <c r="I284" s="23">
        <f>VLOOKUP($B284,Data!$A$8:$GA$500,135,FALSE)</f>
        <v>1.8772048846675712E-2</v>
      </c>
      <c r="J284" s="23">
        <f>VLOOKUP($B284,Data!$A$8:$GA$500,136,FALSE)</f>
        <v>1.9678961748633879E-2</v>
      </c>
      <c r="K284" s="23">
        <f>VLOOKUP($B284,Data!$A$8:$GA$500,137,FALSE)</f>
        <v>1.9582191780821916E-2</v>
      </c>
      <c r="L284" s="23">
        <f>VLOOKUP($B284,Data!$A$8:$GA$500,138,FALSE)</f>
        <v>2.0981595092024539E-2</v>
      </c>
      <c r="M284" s="23">
        <f>VLOOKUP($B284,Data!$A$8:$GA$500,139,FALSE)</f>
        <v>1.9503790489317711E-2</v>
      </c>
      <c r="N284" s="23">
        <f>VLOOKUP($B284,Data!$A$8:$GA$500,140,FALSE)</f>
        <v>1.992382271468144E-2</v>
      </c>
      <c r="O284" s="23">
        <f>VLOOKUP($B284,Data!$A$8:$GA$500,141,FALSE)</f>
        <v>1.9412577747062888E-2</v>
      </c>
      <c r="P284" s="23">
        <f>VLOOKUP($B284,Data!$A$8:$GA$500,142,FALSE)</f>
        <v>2.0870767104353836E-2</v>
      </c>
      <c r="Q284" s="23">
        <f>VLOOKUP($B284,Data!$A$8:$GA$500,143,FALSE)</f>
        <v>2.1829787234042553E-2</v>
      </c>
      <c r="R284" s="23">
        <f>VLOOKUP($B284,Data!$A$8:$GA$500,144,FALSE)</f>
        <v>2.5377492877492878E-2</v>
      </c>
      <c r="S284" s="23">
        <f>VLOOKUP($B284,Data!$A$8:$GA$500,145,FALSE)</f>
        <v>3.0959774170783345E-2</v>
      </c>
      <c r="T284" s="23">
        <f>VLOOKUP($B284,Data!$A$8:$GA$500,146,FALSE)</f>
        <v>4.3590844062947068E-2</v>
      </c>
      <c r="U284" s="23">
        <f>VLOOKUP($B284,Data!$A$8:$GA$500,147,FALSE)</f>
        <v>4.4618079887876666E-2</v>
      </c>
      <c r="V284" s="23">
        <f>VLOOKUP($B284,Data!$A$8:$GA$500,148,FALSE)</f>
        <v>4.5931612002791347E-2</v>
      </c>
      <c r="W284" s="23">
        <f>VLOOKUP($B284,Data!$A$8:$GA$500,149,FALSE)</f>
        <v>4.4313863476425054E-2</v>
      </c>
      <c r="X284" s="23">
        <f>VLOOKUP($B284,Data!$A$8:$GA$500,150,FALSE)</f>
        <v>4.6203508771929823E-2</v>
      </c>
      <c r="Y284" s="23">
        <f>VLOOKUP($B284,Data!$A$8:$GA$500,151,FALSE)</f>
        <v>4.1407563025210085E-2</v>
      </c>
      <c r="Z284" s="23">
        <f>VLOOKUP($B284,Data!$A$8:$GA$500,152,FALSE)</f>
        <v>4.0231904427266339E-2</v>
      </c>
      <c r="AA284" s="23">
        <f>VLOOKUP($B284,Data!$A$8:$GA$500,153,FALSE)</f>
        <v>3.7485994397759105E-2</v>
      </c>
      <c r="AB284" s="23">
        <f>VLOOKUP($B284,Data!$A$8:$GA$500,154,FALSE)</f>
        <v>3.9499652536483666E-2</v>
      </c>
      <c r="AC284" s="23">
        <f>VLOOKUP($B284,Data!$A$8:$GA$500,155,FALSE)</f>
        <v>3.9224806201550388E-2</v>
      </c>
      <c r="AD284" s="23">
        <f>VLOOKUP($B284,Data!$A$8:$GA$500,156,FALSE)</f>
        <v>4.2917547568710357E-2</v>
      </c>
      <c r="AE284" s="52">
        <f>VLOOKUP($B284,Data!$A$8:$GA$500,157,FALSE)</f>
        <v>4.3209169054441263E-2</v>
      </c>
      <c r="AF284" s="52">
        <f>VLOOKUP($B284,Data!$A$8:$GA$500,158,FALSE)</f>
        <v>4.5602018745493869E-2</v>
      </c>
      <c r="AG284" s="52">
        <f>VLOOKUP($B284,Data!$A$8:$GA$500,159,FALSE)</f>
        <v>4.3354931605471561E-2</v>
      </c>
      <c r="AH284" s="52">
        <f>VLOOKUP($B284,Data!$A$8:$GA$500,160,FALSE)</f>
        <v>4.3405797101449275E-2</v>
      </c>
    </row>
    <row r="285" spans="1:34" x14ac:dyDescent="0.25">
      <c r="A285" s="1"/>
      <c r="B285" s="17" t="s">
        <v>382</v>
      </c>
      <c r="C285" s="42" t="s">
        <v>518</v>
      </c>
      <c r="D285" t="s">
        <v>505</v>
      </c>
      <c r="E285" s="45" t="s">
        <v>382</v>
      </c>
      <c r="F285" s="45" t="s">
        <v>47</v>
      </c>
      <c r="G285" s="45" t="str">
        <f>""</f>
        <v/>
      </c>
      <c r="H285" s="23">
        <f>VLOOKUP($B285,Data!$A$8:$GA$500,134,FALSE)</f>
        <v>4.2997811816192562E-2</v>
      </c>
      <c r="I285" s="23">
        <f>VLOOKUP($B285,Data!$A$8:$GA$500,135,FALSE)</f>
        <v>4.1637362637362639E-2</v>
      </c>
      <c r="J285" s="23">
        <f>VLOOKUP($B285,Data!$A$8:$GA$500,136,FALSE)</f>
        <v>4.2257709251101325E-2</v>
      </c>
      <c r="K285" s="23">
        <f>VLOOKUP($B285,Data!$A$8:$GA$500,137,FALSE)</f>
        <v>4.3329658213891953E-2</v>
      </c>
      <c r="L285" s="23">
        <f>VLOOKUP($B285,Data!$A$8:$GA$500,138,FALSE)</f>
        <v>4.4671052631578945E-2</v>
      </c>
      <c r="M285" s="23">
        <f>VLOOKUP($B285,Data!$A$8:$GA$500,139,FALSE)</f>
        <v>3.8382513661202183E-2</v>
      </c>
      <c r="N285" s="23">
        <f>VLOOKUP($B285,Data!$A$8:$GA$500,140,FALSE)</f>
        <v>3.8665207877461708E-2</v>
      </c>
      <c r="O285" s="23">
        <f>VLOOKUP($B285,Data!$A$8:$GA$500,141,FALSE)</f>
        <v>3.9030837004405287E-2</v>
      </c>
      <c r="P285" s="23">
        <f>VLOOKUP($B285,Data!$A$8:$GA$500,142,FALSE)</f>
        <v>4.0368364030335863E-2</v>
      </c>
      <c r="Q285" s="23">
        <f>VLOOKUP($B285,Data!$A$8:$GA$500,143,FALSE)</f>
        <v>4.1064552661381655E-2</v>
      </c>
      <c r="R285" s="23">
        <f>VLOOKUP($B285,Data!$A$8:$GA$500,144,FALSE)</f>
        <v>4.5406006674082316E-2</v>
      </c>
      <c r="S285" s="23">
        <f>VLOOKUP($B285,Data!$A$8:$GA$500,145,FALSE)</f>
        <v>5.34585635359116E-2</v>
      </c>
      <c r="T285" s="23">
        <f>VLOOKUP($B285,Data!$A$8:$GA$500,146,FALSE)</f>
        <v>6.7711771177117713E-2</v>
      </c>
      <c r="U285" s="23">
        <f>VLOOKUP($B285,Data!$A$8:$GA$500,147,FALSE)</f>
        <v>6.7027896995708158E-2</v>
      </c>
      <c r="V285" s="23">
        <f>VLOOKUP($B285,Data!$A$8:$GA$500,148,FALSE)</f>
        <v>7.0743889479277358E-2</v>
      </c>
      <c r="W285" s="23">
        <f>VLOOKUP($B285,Data!$A$8:$GA$500,149,FALSE)</f>
        <v>7.2918454935622323E-2</v>
      </c>
      <c r="X285" s="23">
        <f>VLOOKUP($B285,Data!$A$8:$GA$500,150,FALSE)</f>
        <v>7.036803364879074E-2</v>
      </c>
      <c r="Y285" s="23">
        <f>VLOOKUP($B285,Data!$A$8:$GA$500,151,FALSE)</f>
        <v>6.3590285110876457E-2</v>
      </c>
      <c r="Z285" s="23">
        <f>VLOOKUP($B285,Data!$A$8:$GA$500,152,FALSE)</f>
        <v>6.4261780104712035E-2</v>
      </c>
      <c r="AA285" s="23">
        <f>VLOOKUP($B285,Data!$A$8:$GA$500,153,FALSE)</f>
        <v>6.5299055613850993E-2</v>
      </c>
      <c r="AB285" s="23">
        <f>VLOOKUP($B285,Data!$A$8:$GA$500,154,FALSE)</f>
        <v>6.8618899273104883E-2</v>
      </c>
      <c r="AC285" s="23">
        <f>VLOOKUP($B285,Data!$A$8:$GA$500,155,FALSE)</f>
        <v>6.838266384778012E-2</v>
      </c>
      <c r="AD285" s="23">
        <f>VLOOKUP($B285,Data!$A$8:$GA$500,156,FALSE)</f>
        <v>7.0241596638655465E-2</v>
      </c>
      <c r="AE285" s="52">
        <f>VLOOKUP($B285,Data!$A$8:$GA$500,157,FALSE)</f>
        <v>7.0394190871369292E-2</v>
      </c>
      <c r="AF285" s="52">
        <f>VLOOKUP($B285,Data!$A$8:$GA$500,158,FALSE)</f>
        <v>7.7460317460317465E-2</v>
      </c>
      <c r="AG285" s="52">
        <f>VLOOKUP($B285,Data!$A$8:$GA$500,159,FALSE)</f>
        <v>7.4177083333333338E-2</v>
      </c>
      <c r="AH285" s="52">
        <f>VLOOKUP($B285,Data!$A$8:$GA$500,160,FALSE)</f>
        <v>7.6733403582718657E-2</v>
      </c>
    </row>
    <row r="286" spans="1:34" x14ac:dyDescent="0.25">
      <c r="A286" s="1"/>
      <c r="B286" s="17" t="s">
        <v>383</v>
      </c>
      <c r="C286" s="42" t="s">
        <v>518</v>
      </c>
      <c r="D286" t="s">
        <v>505</v>
      </c>
      <c r="E286" s="45" t="s">
        <v>511</v>
      </c>
      <c r="F286" s="45" t="s">
        <v>46</v>
      </c>
      <c r="G286" s="45" t="str">
        <f>""</f>
        <v/>
      </c>
      <c r="H286" s="23">
        <f>VLOOKUP($B286,Data!$A$8:$GA$500,134,FALSE)</f>
        <v>4.8088642659279777E-2</v>
      </c>
      <c r="I286" s="23">
        <f>VLOOKUP($B286,Data!$A$8:$GA$500,135,FALSE)</f>
        <v>4.4195867026055706E-2</v>
      </c>
      <c r="J286" s="23">
        <f>VLOOKUP($B286,Data!$A$8:$GA$500,136,FALSE)</f>
        <v>4.2778280542986429E-2</v>
      </c>
      <c r="K286" s="23">
        <f>VLOOKUP($B286,Data!$A$8:$GA$500,137,FALSE)</f>
        <v>4.2873980054397097E-2</v>
      </c>
      <c r="L286" s="23">
        <f>VLOOKUP($B286,Data!$A$8:$GA$500,138,FALSE)</f>
        <v>4.5943060498220639E-2</v>
      </c>
      <c r="M286" s="23">
        <f>VLOOKUP($B286,Data!$A$8:$GA$500,139,FALSE)</f>
        <v>4.0582437275985664E-2</v>
      </c>
      <c r="N286" s="23">
        <f>VLOOKUP($B286,Data!$A$8:$GA$500,140,FALSE)</f>
        <v>3.9530685920577617E-2</v>
      </c>
      <c r="O286" s="23">
        <f>VLOOKUP($B286,Data!$A$8:$GA$500,141,FALSE)</f>
        <v>3.7639751552795031E-2</v>
      </c>
      <c r="P286" s="23">
        <f>VLOOKUP($B286,Data!$A$8:$GA$500,142,FALSE)</f>
        <v>4.5466908431550317E-2</v>
      </c>
      <c r="Q286" s="23">
        <f>VLOOKUP($B286,Data!$A$8:$GA$500,143,FALSE)</f>
        <v>4.3399280575539566E-2</v>
      </c>
      <c r="R286" s="23">
        <f>VLOOKUP($B286,Data!$A$8:$GA$500,144,FALSE)</f>
        <v>4.702775290957923E-2</v>
      </c>
      <c r="S286" s="23">
        <f>VLOOKUP($B286,Data!$A$8:$GA$500,145,FALSE)</f>
        <v>5.8287243532560214E-2</v>
      </c>
      <c r="T286" s="23">
        <f>VLOOKUP($B286,Data!$A$8:$GA$500,146,FALSE)</f>
        <v>7.7064935064935058E-2</v>
      </c>
      <c r="U286" s="23">
        <f>VLOOKUP($B286,Data!$A$8:$GA$500,147,FALSE)</f>
        <v>7.7980599647266308E-2</v>
      </c>
      <c r="V286" s="23">
        <f>VLOOKUP($B286,Data!$A$8:$GA$500,148,FALSE)</f>
        <v>7.7629499561018431E-2</v>
      </c>
      <c r="W286" s="23">
        <f>VLOOKUP($B286,Data!$A$8:$GA$500,149,FALSE)</f>
        <v>7.581105169340463E-2</v>
      </c>
      <c r="X286" s="23">
        <f>VLOOKUP($B286,Data!$A$8:$GA$500,150,FALSE)</f>
        <v>7.7667560321715817E-2</v>
      </c>
      <c r="Y286" s="23">
        <f>VLOOKUP($B286,Data!$A$8:$GA$500,151,FALSE)</f>
        <v>6.6735057983942914E-2</v>
      </c>
      <c r="Z286" s="23">
        <f>VLOOKUP($B286,Data!$A$8:$GA$500,152,FALSE)</f>
        <v>6.6224028906955737E-2</v>
      </c>
      <c r="AA286" s="23">
        <f>VLOOKUP($B286,Data!$A$8:$GA$500,153,FALSE)</f>
        <v>6.4283154121863806E-2</v>
      </c>
      <c r="AB286" s="23">
        <f>VLOOKUP($B286,Data!$A$8:$GA$500,154,FALSE)</f>
        <v>7.196779964221825E-2</v>
      </c>
      <c r="AC286" s="23">
        <f>VLOOKUP($B286,Data!$A$8:$GA$500,155,FALSE)</f>
        <v>6.7272727272727276E-2</v>
      </c>
      <c r="AD286" s="23">
        <f>VLOOKUP($B286,Data!$A$8:$GA$500,156,FALSE)</f>
        <v>6.8942307692307692E-2</v>
      </c>
      <c r="AE286" s="52">
        <f>VLOOKUP($B286,Data!$A$8:$GA$500,157,FALSE)</f>
        <v>7.087950747581355E-2</v>
      </c>
      <c r="AF286" s="52">
        <f>VLOOKUP($B286,Data!$A$8:$GA$500,158,FALSE)</f>
        <v>7.6654898499558699E-2</v>
      </c>
      <c r="AG286" s="52">
        <f>VLOOKUP($B286,Data!$A$8:$GA$500,159,FALSE)</f>
        <v>7.4953789279112754E-2</v>
      </c>
      <c r="AH286" s="52">
        <f>VLOOKUP($B286,Data!$A$8:$GA$500,160,FALSE)</f>
        <v>7.334261838440112E-2</v>
      </c>
    </row>
    <row r="287" spans="1:34" x14ac:dyDescent="0.25">
      <c r="A287" s="1"/>
      <c r="B287" s="17" t="s">
        <v>384</v>
      </c>
      <c r="C287" s="42" t="s">
        <v>517</v>
      </c>
      <c r="D287" t="s">
        <v>0</v>
      </c>
      <c r="E287" s="45" t="s">
        <v>384</v>
      </c>
      <c r="F287" s="45" t="s">
        <v>28</v>
      </c>
      <c r="G287" s="45" t="str">
        <f>""</f>
        <v/>
      </c>
      <c r="H287" s="23">
        <f>VLOOKUP($B287,Data!$A$8:$GA$500,134,FALSE)</f>
        <v>1.5772495755517826E-2</v>
      </c>
      <c r="I287" s="23">
        <f>VLOOKUP($B287,Data!$A$8:$GA$500,135,FALSE)</f>
        <v>1.4321192052980132E-2</v>
      </c>
      <c r="J287" s="23">
        <f>VLOOKUP($B287,Data!$A$8:$GA$500,136,FALSE)</f>
        <v>1.4337748344370861E-2</v>
      </c>
      <c r="K287" s="23">
        <f>VLOOKUP($B287,Data!$A$8:$GA$500,137,FALSE)</f>
        <v>1.4866666666666667E-2</v>
      </c>
      <c r="L287" s="23">
        <f>VLOOKUP($B287,Data!$A$8:$GA$500,138,FALSE)</f>
        <v>1.5155993431855501E-2</v>
      </c>
      <c r="M287" s="23">
        <f>VLOOKUP($B287,Data!$A$8:$GA$500,139,FALSE)</f>
        <v>1.4154103852596314E-2</v>
      </c>
      <c r="N287" s="23">
        <f>VLOOKUP($B287,Data!$A$8:$GA$500,140,FALSE)</f>
        <v>1.3255813953488372E-2</v>
      </c>
      <c r="O287" s="23">
        <f>VLOOKUP($B287,Data!$A$8:$GA$500,141,FALSE)</f>
        <v>1.1315789473684211E-2</v>
      </c>
      <c r="P287" s="23">
        <f>VLOOKUP($B287,Data!$A$8:$GA$500,142,FALSE)</f>
        <v>1.2227805695142379E-2</v>
      </c>
      <c r="Q287" s="23">
        <f>VLOOKUP($B287,Data!$A$8:$GA$500,143,FALSE)</f>
        <v>1.1555183946488294E-2</v>
      </c>
      <c r="R287" s="23">
        <f>VLOOKUP($B287,Data!$A$8:$GA$500,144,FALSE)</f>
        <v>1.2878048780487804E-2</v>
      </c>
      <c r="S287" s="23">
        <f>VLOOKUP($B287,Data!$A$8:$GA$500,145,FALSE)</f>
        <v>1.6859903381642512E-2</v>
      </c>
      <c r="T287" s="23">
        <f>VLOOKUP($B287,Data!$A$8:$GA$500,146,FALSE)</f>
        <v>2.7532467532467533E-2</v>
      </c>
      <c r="U287" s="23">
        <f>VLOOKUP($B287,Data!$A$8:$GA$500,147,FALSE)</f>
        <v>2.774671052631579E-2</v>
      </c>
      <c r="V287" s="23">
        <f>VLOOKUP($B287,Data!$A$8:$GA$500,148,FALSE)</f>
        <v>2.7866449511400652E-2</v>
      </c>
      <c r="W287" s="23">
        <f>VLOOKUP($B287,Data!$A$8:$GA$500,149,FALSE)</f>
        <v>2.4631751227495908E-2</v>
      </c>
      <c r="X287" s="23">
        <f>VLOOKUP($B287,Data!$A$8:$GA$500,150,FALSE)</f>
        <v>2.4326923076923076E-2</v>
      </c>
      <c r="Y287" s="23">
        <f>VLOOKUP($B287,Data!$A$8:$GA$500,151,FALSE)</f>
        <v>1.9967689822294021E-2</v>
      </c>
      <c r="Z287" s="23">
        <f>VLOOKUP($B287,Data!$A$8:$GA$500,152,FALSE)</f>
        <v>1.9550748752079867E-2</v>
      </c>
      <c r="AA287" s="23">
        <f>VLOOKUP($B287,Data!$A$8:$GA$500,153,FALSE)</f>
        <v>1.7743055555555557E-2</v>
      </c>
      <c r="AB287" s="23">
        <f>VLOOKUP($B287,Data!$A$8:$GA$500,154,FALSE)</f>
        <v>2.0070052539404554E-2</v>
      </c>
      <c r="AC287" s="23">
        <f>VLOOKUP($B287,Data!$A$8:$GA$500,155,FALSE)</f>
        <v>1.8085106382978722E-2</v>
      </c>
      <c r="AD287" s="23">
        <f>VLOOKUP($B287,Data!$A$8:$GA$500,156,FALSE)</f>
        <v>1.9457504520795661E-2</v>
      </c>
      <c r="AE287" s="52">
        <f>VLOOKUP($B287,Data!$A$8:$GA$500,157,FALSE)</f>
        <v>1.8877192982456142E-2</v>
      </c>
      <c r="AF287" s="52">
        <f>VLOOKUP($B287,Data!$A$8:$GA$500,158,FALSE)</f>
        <v>2.0357142857142858E-2</v>
      </c>
      <c r="AG287" s="52">
        <f>VLOOKUP($B287,Data!$A$8:$GA$500,159,FALSE)</f>
        <v>1.7429577464788733E-2</v>
      </c>
      <c r="AH287" s="52">
        <f>VLOOKUP($B287,Data!$A$8:$GA$500,160,FALSE)</f>
        <v>1.81981981981982E-2</v>
      </c>
    </row>
    <row r="288" spans="1:34" x14ac:dyDescent="0.25">
      <c r="A288" s="1"/>
      <c r="B288" s="17" t="s">
        <v>385</v>
      </c>
      <c r="C288" s="42" t="s">
        <v>517</v>
      </c>
      <c r="D288" t="s">
        <v>0</v>
      </c>
      <c r="E288" s="45" t="s">
        <v>385</v>
      </c>
      <c r="F288" s="45" t="s">
        <v>20</v>
      </c>
      <c r="G288" s="45" t="str">
        <f>""</f>
        <v/>
      </c>
      <c r="H288" s="23">
        <f>VLOOKUP($B288,Data!$A$8:$GA$500,134,FALSE)</f>
        <v>1.6407079646017699E-2</v>
      </c>
      <c r="I288" s="23">
        <f>VLOOKUP($B288,Data!$A$8:$GA$500,135,FALSE)</f>
        <v>1.4842883548983363E-2</v>
      </c>
      <c r="J288" s="23">
        <f>VLOOKUP($B288,Data!$A$8:$GA$500,136,FALSE)</f>
        <v>1.6691449814126395E-2</v>
      </c>
      <c r="K288" s="23">
        <f>VLOOKUP($B288,Data!$A$8:$GA$500,137,FALSE)</f>
        <v>1.499075785582255E-2</v>
      </c>
      <c r="L288" s="23">
        <f>VLOOKUP($B288,Data!$A$8:$GA$500,138,FALSE)</f>
        <v>1.4106813996316759E-2</v>
      </c>
      <c r="M288" s="23">
        <f>VLOOKUP($B288,Data!$A$8:$GA$500,139,FALSE)</f>
        <v>1.2892857142857143E-2</v>
      </c>
      <c r="N288" s="23">
        <f>VLOOKUP($B288,Data!$A$8:$GA$500,140,FALSE)</f>
        <v>1.2434782608695653E-2</v>
      </c>
      <c r="O288" s="23">
        <f>VLOOKUP($B288,Data!$A$8:$GA$500,141,FALSE)</f>
        <v>1.1869488536155203E-2</v>
      </c>
      <c r="P288" s="23">
        <f>VLOOKUP($B288,Data!$A$8:$GA$500,142,FALSE)</f>
        <v>1.1824440619621342E-2</v>
      </c>
      <c r="Q288" s="23">
        <f>VLOOKUP($B288,Data!$A$8:$GA$500,143,FALSE)</f>
        <v>1.1975524475524475E-2</v>
      </c>
      <c r="R288" s="23">
        <f>VLOOKUP($B288,Data!$A$8:$GA$500,144,FALSE)</f>
        <v>1.475298126064736E-2</v>
      </c>
      <c r="S288" s="23">
        <f>VLOOKUP($B288,Data!$A$8:$GA$500,145,FALSE)</f>
        <v>2.0363951473136917E-2</v>
      </c>
      <c r="T288" s="23">
        <f>VLOOKUP($B288,Data!$A$8:$GA$500,146,FALSE)</f>
        <v>3.320623916811092E-2</v>
      </c>
      <c r="U288" s="23">
        <f>VLOOKUP($B288,Data!$A$8:$GA$500,147,FALSE)</f>
        <v>3.5923344947735192E-2</v>
      </c>
      <c r="V288" s="23">
        <f>VLOOKUP($B288,Data!$A$8:$GA$500,148,FALSE)</f>
        <v>3.5789473684210524E-2</v>
      </c>
      <c r="W288" s="23">
        <f>VLOOKUP($B288,Data!$A$8:$GA$500,149,FALSE)</f>
        <v>3.2513181019332163E-2</v>
      </c>
      <c r="X288" s="23">
        <f>VLOOKUP($B288,Data!$A$8:$GA$500,150,FALSE)</f>
        <v>3.1371527777777776E-2</v>
      </c>
      <c r="Y288" s="23">
        <f>VLOOKUP($B288,Data!$A$8:$GA$500,151,FALSE)</f>
        <v>2.7274336283185839E-2</v>
      </c>
      <c r="Z288" s="23">
        <f>VLOOKUP($B288,Data!$A$8:$GA$500,152,FALSE)</f>
        <v>2.5711775043936732E-2</v>
      </c>
      <c r="AA288" s="23">
        <f>VLOOKUP($B288,Data!$A$8:$GA$500,153,FALSE)</f>
        <v>2.3396551724137932E-2</v>
      </c>
      <c r="AB288" s="23">
        <f>VLOOKUP($B288,Data!$A$8:$GA$500,154,FALSE)</f>
        <v>2.5079086115992969E-2</v>
      </c>
      <c r="AC288" s="23">
        <f>VLOOKUP($B288,Data!$A$8:$GA$500,155,FALSE)</f>
        <v>2.1411359724612736E-2</v>
      </c>
      <c r="AD288" s="23">
        <f>VLOOKUP($B288,Data!$A$8:$GA$500,156,FALSE)</f>
        <v>2.4615384615384615E-2</v>
      </c>
      <c r="AE288" s="52">
        <f>VLOOKUP($B288,Data!$A$8:$GA$500,157,FALSE)</f>
        <v>2.3717277486910996E-2</v>
      </c>
      <c r="AF288" s="52">
        <f>VLOOKUP($B288,Data!$A$8:$GA$500,158,FALSE)</f>
        <v>2.7195121951219512E-2</v>
      </c>
      <c r="AG288" s="52">
        <f>VLOOKUP($B288,Data!$A$8:$GA$500,159,FALSE)</f>
        <v>2.4521008403361345E-2</v>
      </c>
      <c r="AH288" s="52">
        <f>VLOOKUP($B288,Data!$A$8:$GA$500,160,FALSE)</f>
        <v>2.4880952380952382E-2</v>
      </c>
    </row>
    <row r="289" spans="1:34" x14ac:dyDescent="0.25">
      <c r="A289" s="1"/>
      <c r="B289" s="17" t="s">
        <v>386</v>
      </c>
      <c r="C289" s="42" t="s">
        <v>516</v>
      </c>
      <c r="D289" t="s">
        <v>505</v>
      </c>
      <c r="E289" s="45" t="s">
        <v>386</v>
      </c>
      <c r="F289" s="45"/>
      <c r="G289" s="45"/>
      <c r="H289" s="23">
        <f>VLOOKUP($B289,Data!$A$8:$GA$500,134,FALSE)</f>
        <v>2.574784418673803E-2</v>
      </c>
      <c r="I289" s="23">
        <f>VLOOKUP($B289,Data!$A$8:$GA$500,135,FALSE)</f>
        <v>2.3399882560187903E-2</v>
      </c>
      <c r="J289" s="23">
        <f>VLOOKUP($B289,Data!$A$8:$GA$500,136,FALSE)</f>
        <v>2.4309229864785422E-2</v>
      </c>
      <c r="K289" s="23">
        <f>VLOOKUP($B289,Data!$A$8:$GA$500,137,FALSE)</f>
        <v>2.4060570420464569E-2</v>
      </c>
      <c r="L289" s="23">
        <f>VLOOKUP($B289,Data!$A$8:$GA$500,138,FALSE)</f>
        <v>2.5760932944606414E-2</v>
      </c>
      <c r="M289" s="23">
        <f>VLOOKUP($B289,Data!$A$8:$GA$500,139,FALSE)</f>
        <v>2.2341735052754982E-2</v>
      </c>
      <c r="N289" s="23">
        <f>VLOOKUP($B289,Data!$A$8:$GA$500,140,FALSE)</f>
        <v>2.1598579040852574E-2</v>
      </c>
      <c r="O289" s="23">
        <f>VLOOKUP($B289,Data!$A$8:$GA$500,141,FALSE)</f>
        <v>1.9791062100986651E-2</v>
      </c>
      <c r="P289" s="23">
        <f>VLOOKUP($B289,Data!$A$8:$GA$500,142,FALSE)</f>
        <v>2.1064682312535776E-2</v>
      </c>
      <c r="Q289" s="23">
        <f>VLOOKUP($B289,Data!$A$8:$GA$500,143,FALSE)</f>
        <v>2.0805084745762713E-2</v>
      </c>
      <c r="R289" s="23">
        <f>VLOOKUP($B289,Data!$A$8:$GA$500,144,FALSE)</f>
        <v>2.2684954280964256E-2</v>
      </c>
      <c r="S289" s="23">
        <f>VLOOKUP($B289,Data!$A$8:$GA$500,145,FALSE)</f>
        <v>2.8939650310208686E-2</v>
      </c>
      <c r="T289" s="23">
        <f>VLOOKUP($B289,Data!$A$8:$GA$500,146,FALSE)</f>
        <v>4.1600450831220062E-2</v>
      </c>
      <c r="U289" s="23">
        <f>VLOOKUP($B289,Data!$A$8:$GA$500,147,FALSE)</f>
        <v>3.8557692307692307E-2</v>
      </c>
      <c r="V289" s="23">
        <f>VLOOKUP($B289,Data!$A$8:$GA$500,148,FALSE)</f>
        <v>3.8421799602611412E-2</v>
      </c>
      <c r="W289" s="23">
        <f>VLOOKUP($B289,Data!$A$8:$GA$500,149,FALSE)</f>
        <v>3.7131827280526164E-2</v>
      </c>
      <c r="X289" s="23">
        <f>VLOOKUP($B289,Data!$A$8:$GA$500,150,FALSE)</f>
        <v>3.8246977547495682E-2</v>
      </c>
      <c r="Y289" s="23">
        <f>VLOOKUP($B289,Data!$A$8:$GA$500,151,FALSE)</f>
        <v>3.3807032839290901E-2</v>
      </c>
      <c r="Z289" s="23">
        <f>VLOOKUP($B289,Data!$A$8:$GA$500,152,FALSE)</f>
        <v>3.5724637681159417E-2</v>
      </c>
      <c r="AA289" s="23">
        <f>VLOOKUP($B289,Data!$A$8:$GA$500,153,FALSE)</f>
        <v>3.4820289855072462E-2</v>
      </c>
      <c r="AB289" s="23">
        <f>VLOOKUP($B289,Data!$A$8:$GA$500,154,FALSE)</f>
        <v>3.7824964131994258E-2</v>
      </c>
      <c r="AC289" s="23">
        <f>VLOOKUP($B289,Data!$A$8:$GA$500,155,FALSE)</f>
        <v>3.6264850767893361E-2</v>
      </c>
      <c r="AD289" s="23">
        <f>VLOOKUP($B289,Data!$A$8:$GA$500,156,FALSE)</f>
        <v>3.8259097525473074E-2</v>
      </c>
      <c r="AE289" s="52">
        <f>VLOOKUP($B289,Data!$A$8:$GA$500,157,FALSE)</f>
        <v>3.8436794582392776E-2</v>
      </c>
      <c r="AF289" s="52">
        <f>VLOOKUP($B289,Data!$A$8:$GA$500,158,FALSE)</f>
        <v>4.124130253270248E-2</v>
      </c>
      <c r="AG289" s="52">
        <f>VLOOKUP($B289,Data!$A$8:$GA$500,159,FALSE)</f>
        <v>3.7521953896816687E-2</v>
      </c>
      <c r="AH289" s="52">
        <f>VLOOKUP($B289,Data!$A$8:$GA$500,160,FALSE)</f>
        <v>3.6476060191518465E-2</v>
      </c>
    </row>
    <row r="290" spans="1:34" x14ac:dyDescent="0.25">
      <c r="A290" s="1"/>
      <c r="B290" s="17" t="s">
        <v>387</v>
      </c>
      <c r="C290" s="42" t="s">
        <v>516</v>
      </c>
      <c r="D290" t="s">
        <v>0</v>
      </c>
      <c r="E290" s="45" t="s">
        <v>387</v>
      </c>
      <c r="F290" s="45" t="s">
        <v>40</v>
      </c>
      <c r="G290" s="45" t="str">
        <f>""</f>
        <v/>
      </c>
      <c r="H290" s="23">
        <f>VLOOKUP($B290,Data!$A$8:$GA$500,134,FALSE)</f>
        <v>1.5315161839863714E-2</v>
      </c>
      <c r="I290" s="23">
        <f>VLOOKUP($B290,Data!$A$8:$GA$500,135,FALSE)</f>
        <v>1.3015332197614991E-2</v>
      </c>
      <c r="J290" s="23">
        <f>VLOOKUP($B290,Data!$A$8:$GA$500,136,FALSE)</f>
        <v>1.3739279588336192E-2</v>
      </c>
      <c r="K290" s="23">
        <f>VLOOKUP($B290,Data!$A$8:$GA$500,137,FALSE)</f>
        <v>1.4529616724738676E-2</v>
      </c>
      <c r="L290" s="23">
        <f>VLOOKUP($B290,Data!$A$8:$GA$500,138,FALSE)</f>
        <v>1.4921190893169877E-2</v>
      </c>
      <c r="M290" s="23">
        <f>VLOOKUP($B290,Data!$A$8:$GA$500,139,FALSE)</f>
        <v>1.1915641476274165E-2</v>
      </c>
      <c r="N290" s="23">
        <f>VLOOKUP($B290,Data!$A$8:$GA$500,140,FALSE)</f>
        <v>1.1672661870503597E-2</v>
      </c>
      <c r="O290" s="23">
        <f>VLOOKUP($B290,Data!$A$8:$GA$500,141,FALSE)</f>
        <v>1.1118881118881119E-2</v>
      </c>
      <c r="P290" s="23">
        <f>VLOOKUP($B290,Data!$A$8:$GA$500,142,FALSE)</f>
        <v>1.1475694444444445E-2</v>
      </c>
      <c r="Q290" s="23">
        <f>VLOOKUP($B290,Data!$A$8:$GA$500,143,FALSE)</f>
        <v>1.1276948590381426E-2</v>
      </c>
      <c r="R290" s="23">
        <f>VLOOKUP($B290,Data!$A$8:$GA$500,144,FALSE)</f>
        <v>1.3187702265372168E-2</v>
      </c>
      <c r="S290" s="23">
        <f>VLOOKUP($B290,Data!$A$8:$GA$500,145,FALSE)</f>
        <v>1.835548172757475E-2</v>
      </c>
      <c r="T290" s="23">
        <f>VLOOKUP($B290,Data!$A$8:$GA$500,146,FALSE)</f>
        <v>2.6427378964941569E-2</v>
      </c>
      <c r="U290" s="23">
        <f>VLOOKUP($B290,Data!$A$8:$GA$500,147,FALSE)</f>
        <v>2.4003294892915979E-2</v>
      </c>
      <c r="V290" s="23">
        <f>VLOOKUP($B290,Data!$A$8:$GA$500,148,FALSE)</f>
        <v>2.441860465116279E-2</v>
      </c>
      <c r="W290" s="23">
        <f>VLOOKUP($B290,Data!$A$8:$GA$500,149,FALSE)</f>
        <v>2.3317230273752012E-2</v>
      </c>
      <c r="X290" s="23">
        <f>VLOOKUP($B290,Data!$A$8:$GA$500,150,FALSE)</f>
        <v>2.4072900158478606E-2</v>
      </c>
      <c r="Y290" s="23">
        <f>VLOOKUP($B290,Data!$A$8:$GA$500,151,FALSE)</f>
        <v>2.0577557755775577E-2</v>
      </c>
      <c r="Z290" s="23">
        <f>VLOOKUP($B290,Data!$A$8:$GA$500,152,FALSE)</f>
        <v>2.2229617304492511E-2</v>
      </c>
      <c r="AA290" s="23">
        <f>VLOOKUP($B290,Data!$A$8:$GA$500,153,FALSE)</f>
        <v>2.2086811352253755E-2</v>
      </c>
      <c r="AB290" s="23">
        <f>VLOOKUP($B290,Data!$A$8:$GA$500,154,FALSE)</f>
        <v>2.3692052980132449E-2</v>
      </c>
      <c r="AC290" s="23">
        <f>VLOOKUP($B290,Data!$A$8:$GA$500,155,FALSE)</f>
        <v>2.2195945945945945E-2</v>
      </c>
      <c r="AD290" s="23">
        <f>VLOOKUP($B290,Data!$A$8:$GA$500,156,FALSE)</f>
        <v>2.2216748768472905E-2</v>
      </c>
      <c r="AE290" s="52">
        <f>VLOOKUP($B290,Data!$A$8:$GA$500,157,FALSE)</f>
        <v>2.320063694267516E-2</v>
      </c>
      <c r="AF290" s="52">
        <f>VLOOKUP($B290,Data!$A$8:$GA$500,158,FALSE)</f>
        <v>2.5338582677165353E-2</v>
      </c>
      <c r="AG290" s="52">
        <f>VLOOKUP($B290,Data!$A$8:$GA$500,159,FALSE)</f>
        <v>2.1257668711656443E-2</v>
      </c>
      <c r="AH290" s="52">
        <f>VLOOKUP($B290,Data!$A$8:$GA$500,160,FALSE)</f>
        <v>2.0616113744075831E-2</v>
      </c>
    </row>
    <row r="291" spans="1:34" x14ac:dyDescent="0.25">
      <c r="A291" s="1"/>
      <c r="B291" s="17" t="s">
        <v>388</v>
      </c>
      <c r="C291" s="42" t="s">
        <v>518</v>
      </c>
      <c r="D291" t="s">
        <v>505</v>
      </c>
      <c r="E291" s="45" t="s">
        <v>388</v>
      </c>
      <c r="F291" s="45" t="s">
        <v>41</v>
      </c>
      <c r="G291" s="45" t="str">
        <f>""</f>
        <v/>
      </c>
      <c r="H291" s="23">
        <f>VLOOKUP($B291,Data!$A$8:$GA$500,134,FALSE)</f>
        <v>4.5410700828937452E-2</v>
      </c>
      <c r="I291" s="23">
        <f>VLOOKUP($B291,Data!$A$8:$GA$500,135,FALSE)</f>
        <v>4.5269058295964122E-2</v>
      </c>
      <c r="J291" s="23">
        <f>VLOOKUP($B291,Data!$A$8:$GA$500,136,FALSE)</f>
        <v>4.6199095022624433E-2</v>
      </c>
      <c r="K291" s="23">
        <f>VLOOKUP($B291,Data!$A$8:$GA$500,137,FALSE)</f>
        <v>4.4483798040693294E-2</v>
      </c>
      <c r="L291" s="23">
        <f>VLOOKUP($B291,Data!$A$8:$GA$500,138,FALSE)</f>
        <v>4.7150415721844294E-2</v>
      </c>
      <c r="M291" s="23">
        <f>VLOOKUP($B291,Data!$A$8:$GA$500,139,FALSE)</f>
        <v>4.3694507148231754E-2</v>
      </c>
      <c r="N291" s="23">
        <f>VLOOKUP($B291,Data!$A$8:$GA$500,140,FALSE)</f>
        <v>4.143175074183976E-2</v>
      </c>
      <c r="O291" s="23">
        <f>VLOOKUP($B291,Data!$A$8:$GA$500,141,FALSE)</f>
        <v>4.0856929955290611E-2</v>
      </c>
      <c r="P291" s="23">
        <f>VLOOKUP($B291,Data!$A$8:$GA$500,142,FALSE)</f>
        <v>4.4112011790714813E-2</v>
      </c>
      <c r="Q291" s="23">
        <f>VLOOKUP($B291,Data!$A$8:$GA$500,143,FALSE)</f>
        <v>4.2650334075723828E-2</v>
      </c>
      <c r="R291" s="23">
        <f>VLOOKUP($B291,Data!$A$8:$GA$500,144,FALSE)</f>
        <v>4.7511078286558345E-2</v>
      </c>
      <c r="S291" s="23">
        <f>VLOOKUP($B291,Data!$A$8:$GA$500,145,FALSE)</f>
        <v>5.7875271936185642E-2</v>
      </c>
      <c r="T291" s="23">
        <f>VLOOKUP($B291,Data!$A$8:$GA$500,146,FALSE)</f>
        <v>7.8683068017366131E-2</v>
      </c>
      <c r="U291" s="23">
        <f>VLOOKUP($B291,Data!$A$8:$GA$500,147,FALSE)</f>
        <v>7.7252510760401724E-2</v>
      </c>
      <c r="V291" s="23">
        <f>VLOOKUP($B291,Data!$A$8:$GA$500,148,FALSE)</f>
        <v>7.329553508150248E-2</v>
      </c>
      <c r="W291" s="23">
        <f>VLOOKUP($B291,Data!$A$8:$GA$500,149,FALSE)</f>
        <v>7.3844492440604745E-2</v>
      </c>
      <c r="X291" s="23">
        <f>VLOOKUP($B291,Data!$A$8:$GA$500,150,FALSE)</f>
        <v>7.3446286950252349E-2</v>
      </c>
      <c r="Y291" s="23">
        <f>VLOOKUP($B291,Data!$A$8:$GA$500,151,FALSE)</f>
        <v>6.8653566229985447E-2</v>
      </c>
      <c r="Z291" s="23">
        <f>VLOOKUP($B291,Data!$A$8:$GA$500,152,FALSE)</f>
        <v>6.8454746136865335E-2</v>
      </c>
      <c r="AA291" s="23">
        <f>VLOOKUP($B291,Data!$A$8:$GA$500,153,FALSE)</f>
        <v>6.9071161048689142E-2</v>
      </c>
      <c r="AB291" s="23">
        <f>VLOOKUP($B291,Data!$A$8:$GA$500,154,FALSE)</f>
        <v>7.0776699029126214E-2</v>
      </c>
      <c r="AC291" s="23">
        <f>VLOOKUP($B291,Data!$A$8:$GA$500,155,FALSE)</f>
        <v>7.1856603773584909E-2</v>
      </c>
      <c r="AD291" s="23">
        <f>VLOOKUP($B291,Data!$A$8:$GA$500,156,FALSE)</f>
        <v>7.8992424242424239E-2</v>
      </c>
      <c r="AE291" s="52">
        <f>VLOOKUP($B291,Data!$A$8:$GA$500,157,FALSE)</f>
        <v>7.6460377358490567E-2</v>
      </c>
      <c r="AF291" s="52">
        <f>VLOOKUP($B291,Data!$A$8:$GA$500,158,FALSE)</f>
        <v>8.0915228807201797E-2</v>
      </c>
      <c r="AG291" s="52">
        <f>VLOOKUP($B291,Data!$A$8:$GA$500,159,FALSE)</f>
        <v>7.5265095729013257E-2</v>
      </c>
      <c r="AH291" s="52">
        <f>VLOOKUP($B291,Data!$A$8:$GA$500,160,FALSE)</f>
        <v>7.5412979351032444E-2</v>
      </c>
    </row>
    <row r="292" spans="1:34" x14ac:dyDescent="0.25">
      <c r="A292" s="1"/>
      <c r="B292" s="17" t="s">
        <v>389</v>
      </c>
      <c r="C292" s="42" t="s">
        <v>518</v>
      </c>
      <c r="D292" t="s">
        <v>505</v>
      </c>
      <c r="E292" s="45" t="s">
        <v>389</v>
      </c>
      <c r="F292" s="45"/>
      <c r="G292" s="45"/>
      <c r="H292" s="23">
        <f>VLOOKUP($B292,Data!$A$8:$GA$500,134,FALSE)</f>
        <v>1.1904419690980956E-2</v>
      </c>
      <c r="I292" s="23">
        <f>VLOOKUP($B292,Data!$A$8:$GA$500,135,FALSE)</f>
        <v>1.0759242560865644E-2</v>
      </c>
      <c r="J292" s="23">
        <f>VLOOKUP($B292,Data!$A$8:$GA$500,136,FALSE)</f>
        <v>1.1365599136379993E-2</v>
      </c>
      <c r="K292" s="23">
        <f>VLOOKUP($B292,Data!$A$8:$GA$500,137,FALSE)</f>
        <v>1.0449176807444524E-2</v>
      </c>
      <c r="L292" s="23">
        <f>VLOOKUP($B292,Data!$A$8:$GA$500,138,FALSE)</f>
        <v>1.0641117478510029E-2</v>
      </c>
      <c r="M292" s="23">
        <f>VLOOKUP($B292,Data!$A$8:$GA$500,139,FALSE)</f>
        <v>9.4634233589697726E-3</v>
      </c>
      <c r="N292" s="23">
        <f>VLOOKUP($B292,Data!$A$8:$GA$500,140,FALSE)</f>
        <v>8.8638799571275455E-3</v>
      </c>
      <c r="O292" s="23">
        <f>VLOOKUP($B292,Data!$A$8:$GA$500,141,FALSE)</f>
        <v>8.1020988971896128E-3</v>
      </c>
      <c r="P292" s="23">
        <f>VLOOKUP($B292,Data!$A$8:$GA$500,142,FALSE)</f>
        <v>8.4205840455840453E-3</v>
      </c>
      <c r="Q292" s="23">
        <f>VLOOKUP($B292,Data!$A$8:$GA$500,143,FALSE)</f>
        <v>8.8210151380231517E-3</v>
      </c>
      <c r="R292" s="23">
        <f>VLOOKUP($B292,Data!$A$8:$GA$500,144,FALSE)</f>
        <v>1.0870806566738044E-2</v>
      </c>
      <c r="S292" s="23">
        <f>VLOOKUP($B292,Data!$A$8:$GA$500,145,FALSE)</f>
        <v>1.5044404973357016E-2</v>
      </c>
      <c r="T292" s="23">
        <f>VLOOKUP($B292,Data!$A$8:$GA$500,146,FALSE)</f>
        <v>2.3710423336890787E-2</v>
      </c>
      <c r="U292" s="23">
        <f>VLOOKUP($B292,Data!$A$8:$GA$500,147,FALSE)</f>
        <v>2.4963568508974587E-2</v>
      </c>
      <c r="V292" s="23">
        <f>VLOOKUP($B292,Data!$A$8:$GA$500,148,FALSE)</f>
        <v>2.589496248660236E-2</v>
      </c>
      <c r="W292" s="23">
        <f>VLOOKUP($B292,Data!$A$8:$GA$500,149,FALSE)</f>
        <v>2.4874461979913918E-2</v>
      </c>
      <c r="X292" s="23">
        <f>VLOOKUP($B292,Data!$A$8:$GA$500,150,FALSE)</f>
        <v>2.5817402179739147E-2</v>
      </c>
      <c r="Y292" s="23">
        <f>VLOOKUP($B292,Data!$A$8:$GA$500,151,FALSE)</f>
        <v>2.1974225881510649E-2</v>
      </c>
      <c r="Z292" s="23">
        <f>VLOOKUP($B292,Data!$A$8:$GA$500,152,FALSE)</f>
        <v>2.1641711229946525E-2</v>
      </c>
      <c r="AA292" s="23">
        <f>VLOOKUP($B292,Data!$A$8:$GA$500,153,FALSE)</f>
        <v>2.0876479943452906E-2</v>
      </c>
      <c r="AB292" s="23">
        <f>VLOOKUP($B292,Data!$A$8:$GA$500,154,FALSE)</f>
        <v>2.2336581045172721E-2</v>
      </c>
      <c r="AC292" s="23">
        <f>VLOOKUP($B292,Data!$A$8:$GA$500,155,FALSE)</f>
        <v>2.0999128160418483E-2</v>
      </c>
      <c r="AD292" s="23">
        <f>VLOOKUP($B292,Data!$A$8:$GA$500,156,FALSE)</f>
        <v>2.1434027777777778E-2</v>
      </c>
      <c r="AE292" s="52">
        <f>VLOOKUP($B292,Data!$A$8:$GA$500,157,FALSE)</f>
        <v>2.0920707159110801E-2</v>
      </c>
      <c r="AF292" s="52">
        <f>VLOOKUP($B292,Data!$A$8:$GA$500,158,FALSE)</f>
        <v>2.2423825098984336E-2</v>
      </c>
      <c r="AG292" s="52">
        <f>VLOOKUP($B292,Data!$A$8:$GA$500,159,FALSE)</f>
        <v>2.0704030444559766E-2</v>
      </c>
      <c r="AH292" s="52">
        <f>VLOOKUP($B292,Data!$A$8:$GA$500,160,FALSE)</f>
        <v>2.0218068535825546E-2</v>
      </c>
    </row>
    <row r="293" spans="1:34" x14ac:dyDescent="0.25">
      <c r="A293" s="1"/>
      <c r="B293" s="17" t="s">
        <v>390</v>
      </c>
      <c r="C293" s="42" t="s">
        <v>518</v>
      </c>
      <c r="D293" t="s">
        <v>0</v>
      </c>
      <c r="E293" s="45" t="s">
        <v>390</v>
      </c>
      <c r="F293" s="45" t="s">
        <v>30</v>
      </c>
      <c r="H293" s="23">
        <f>VLOOKUP($B293,Data!$A$8:$GA$500,134,FALSE)</f>
        <v>1.0690423162583519E-2</v>
      </c>
      <c r="I293" s="23">
        <f>VLOOKUP($B293,Data!$A$8:$GA$500,135,FALSE)</f>
        <v>8.8864628820960693E-3</v>
      </c>
      <c r="J293" s="23">
        <f>VLOOKUP($B293,Data!$A$8:$GA$500,136,FALSE)</f>
        <v>9.6602972399150739E-3</v>
      </c>
      <c r="K293" s="23">
        <f>VLOOKUP($B293,Data!$A$8:$GA$500,137,FALSE)</f>
        <v>8.4472049689441001E-3</v>
      </c>
      <c r="L293" s="23">
        <f>VLOOKUP($B293,Data!$A$8:$GA$500,138,FALSE)</f>
        <v>8.273684210526315E-3</v>
      </c>
      <c r="M293" s="23">
        <f>VLOOKUP($B293,Data!$A$8:$GA$500,139,FALSE)</f>
        <v>7.5635593220338979E-3</v>
      </c>
      <c r="N293" s="23">
        <f>VLOOKUP($B293,Data!$A$8:$GA$500,140,FALSE)</f>
        <v>7.3036093418259026E-3</v>
      </c>
      <c r="O293" s="23">
        <f>VLOOKUP($B293,Data!$A$8:$GA$500,141,FALSE)</f>
        <v>6.4718614718614715E-3</v>
      </c>
      <c r="P293" s="23">
        <f>VLOOKUP($B293,Data!$A$8:$GA$500,142,FALSE)</f>
        <v>6.7895878524945772E-3</v>
      </c>
      <c r="Q293" s="23">
        <f>VLOOKUP($B293,Data!$A$8:$GA$500,143,FALSE)</f>
        <v>7.4336283185840709E-3</v>
      </c>
      <c r="R293" s="23">
        <f>VLOOKUP($B293,Data!$A$8:$GA$500,144,FALSE)</f>
        <v>9.8043478260869572E-3</v>
      </c>
      <c r="S293" s="23">
        <f>VLOOKUP($B293,Data!$A$8:$GA$500,145,FALSE)</f>
        <v>1.375E-2</v>
      </c>
      <c r="T293" s="23">
        <f>VLOOKUP($B293,Data!$A$8:$GA$500,146,FALSE)</f>
        <v>2.2489082969432313E-2</v>
      </c>
      <c r="U293" s="23">
        <f>VLOOKUP($B293,Data!$A$8:$GA$500,147,FALSE)</f>
        <v>2.4528735632183909E-2</v>
      </c>
      <c r="V293" s="23">
        <f>VLOOKUP($B293,Data!$A$8:$GA$500,148,FALSE)</f>
        <v>2.5581947743467934E-2</v>
      </c>
      <c r="W293" s="23">
        <f>VLOOKUP($B293,Data!$A$8:$GA$500,149,FALSE)</f>
        <v>2.56144578313253E-2</v>
      </c>
      <c r="X293" s="23">
        <f>VLOOKUP($B293,Data!$A$8:$GA$500,150,FALSE)</f>
        <v>2.8467153284671531E-2</v>
      </c>
      <c r="Y293" s="23">
        <f>VLOOKUP($B293,Data!$A$8:$GA$500,151,FALSE)</f>
        <v>2.2157772621809745E-2</v>
      </c>
      <c r="Z293" s="23">
        <f>VLOOKUP($B293,Data!$A$8:$GA$500,152,FALSE)</f>
        <v>2.2168674698795181E-2</v>
      </c>
      <c r="AA293" s="23">
        <f>VLOOKUP($B293,Data!$A$8:$GA$500,153,FALSE)</f>
        <v>2.0849056603773584E-2</v>
      </c>
      <c r="AB293" s="23">
        <f>VLOOKUP($B293,Data!$A$8:$GA$500,154,FALSE)</f>
        <v>2.3065693430656935E-2</v>
      </c>
      <c r="AC293" s="23">
        <f>VLOOKUP($B293,Data!$A$8:$GA$500,155,FALSE)</f>
        <v>2.3381995133819951E-2</v>
      </c>
      <c r="AD293" s="23">
        <f>VLOOKUP($B293,Data!$A$8:$GA$500,156,FALSE)</f>
        <v>2.3536299765807962E-2</v>
      </c>
      <c r="AE293" s="52">
        <f>VLOOKUP($B293,Data!$A$8:$GA$500,157,FALSE)</f>
        <v>2.1930232558139535E-2</v>
      </c>
      <c r="AF293" s="52">
        <f>VLOOKUP($B293,Data!$A$8:$GA$500,158,FALSE)</f>
        <v>2.4292452830188681E-2</v>
      </c>
      <c r="AG293" s="52">
        <f>VLOOKUP($B293,Data!$A$8:$GA$500,159,FALSE)</f>
        <v>2.2177033492822965E-2</v>
      </c>
      <c r="AH293" s="52">
        <f>VLOOKUP($B293,Data!$A$8:$GA$500,160,FALSE)</f>
        <v>2.2186732186732186E-2</v>
      </c>
    </row>
    <row r="294" spans="1:34" x14ac:dyDescent="0.25">
      <c r="A294" s="1"/>
      <c r="B294" s="17" t="s">
        <v>391</v>
      </c>
      <c r="C294" s="42" t="s">
        <v>518</v>
      </c>
      <c r="D294" t="s">
        <v>505</v>
      </c>
      <c r="E294" s="45" t="s">
        <v>391</v>
      </c>
      <c r="F294" s="45" t="s">
        <v>42</v>
      </c>
      <c r="H294" s="23">
        <f>VLOOKUP($B294,Data!$A$8:$GA$500,134,FALSE)</f>
        <v>2.3430877901109991E-2</v>
      </c>
      <c r="I294" s="23">
        <f>VLOOKUP($B294,Data!$A$8:$GA$500,135,FALSE)</f>
        <v>2.2407221664994984E-2</v>
      </c>
      <c r="J294" s="23">
        <f>VLOOKUP($B294,Data!$A$8:$GA$500,136,FALSE)</f>
        <v>2.2676056338028168E-2</v>
      </c>
      <c r="K294" s="23">
        <f>VLOOKUP($B294,Data!$A$8:$GA$500,137,FALSE)</f>
        <v>2.0160965794768611E-2</v>
      </c>
      <c r="L294" s="23">
        <f>VLOOKUP($B294,Data!$A$8:$GA$500,138,FALSE)</f>
        <v>2.0130260521042085E-2</v>
      </c>
      <c r="M294" s="23">
        <f>VLOOKUP($B294,Data!$A$8:$GA$500,139,FALSE)</f>
        <v>1.6773226773226773E-2</v>
      </c>
      <c r="N294" s="23">
        <f>VLOOKUP($B294,Data!$A$8:$GA$500,140,FALSE)</f>
        <v>1.7051282051282052E-2</v>
      </c>
      <c r="O294" s="23">
        <f>VLOOKUP($B294,Data!$A$8:$GA$500,141,FALSE)</f>
        <v>1.6195320447609358E-2</v>
      </c>
      <c r="P294" s="23">
        <f>VLOOKUP($B294,Data!$A$8:$GA$500,142,FALSE)</f>
        <v>1.7600000000000001E-2</v>
      </c>
      <c r="Q294" s="23">
        <f>VLOOKUP($B294,Data!$A$8:$GA$500,143,FALSE)</f>
        <v>1.7310924369747901E-2</v>
      </c>
      <c r="R294" s="23">
        <f>VLOOKUP($B294,Data!$A$8:$GA$500,144,FALSE)</f>
        <v>1.9775280898876403E-2</v>
      </c>
      <c r="S294" s="23">
        <f>VLOOKUP($B294,Data!$A$8:$GA$500,145,FALSE)</f>
        <v>2.3995983935742971E-2</v>
      </c>
      <c r="T294" s="23">
        <f>VLOOKUP($B294,Data!$A$8:$GA$500,146,FALSE)</f>
        <v>3.2886904761904763E-2</v>
      </c>
      <c r="U294" s="23">
        <f>VLOOKUP($B294,Data!$A$8:$GA$500,147,FALSE)</f>
        <v>3.4773175542406311E-2</v>
      </c>
      <c r="V294" s="23">
        <f>VLOOKUP($B294,Data!$A$8:$GA$500,148,FALSE)</f>
        <v>3.5938735177865611E-2</v>
      </c>
      <c r="W294" s="23">
        <f>VLOOKUP($B294,Data!$A$8:$GA$500,149,FALSE)</f>
        <v>3.4427184466019417E-2</v>
      </c>
      <c r="X294" s="23">
        <f>VLOOKUP($B294,Data!$A$8:$GA$500,150,FALSE)</f>
        <v>3.4728312678741657E-2</v>
      </c>
      <c r="Y294" s="23">
        <f>VLOOKUP($B294,Data!$A$8:$GA$500,151,FALSE)</f>
        <v>3.1547277936962749E-2</v>
      </c>
      <c r="Z294" s="23">
        <f>VLOOKUP($B294,Data!$A$8:$GA$500,152,FALSE)</f>
        <v>3.1398467432950189E-2</v>
      </c>
      <c r="AA294" s="23">
        <f>VLOOKUP($B294,Data!$A$8:$GA$500,153,FALSE)</f>
        <v>3.0687679083094554E-2</v>
      </c>
      <c r="AB294" s="23">
        <f>VLOOKUP($B294,Data!$A$8:$GA$500,154,FALSE)</f>
        <v>3.243371212121212E-2</v>
      </c>
      <c r="AC294" s="23">
        <f>VLOOKUP($B294,Data!$A$8:$GA$500,155,FALSE)</f>
        <v>3.1136150234741783E-2</v>
      </c>
      <c r="AD294" s="23">
        <f>VLOOKUP($B294,Data!$A$8:$GA$500,156,FALSE)</f>
        <v>3.3244274809160305E-2</v>
      </c>
      <c r="AE294" s="52">
        <f>VLOOKUP($B294,Data!$A$8:$GA$500,157,FALSE)</f>
        <v>3.4450923226433429E-2</v>
      </c>
      <c r="AF294" s="52">
        <f>VLOOKUP($B294,Data!$A$8:$GA$500,158,FALSE)</f>
        <v>3.6426456071076009E-2</v>
      </c>
      <c r="AG294" s="52">
        <f>VLOOKUP($B294,Data!$A$8:$GA$500,159,FALSE)</f>
        <v>3.3277723258096172E-2</v>
      </c>
      <c r="AH294" s="52">
        <f>VLOOKUP($B294,Data!$A$8:$GA$500,160,FALSE)</f>
        <v>3.2625482625482628E-2</v>
      </c>
    </row>
    <row r="295" spans="1:34" x14ac:dyDescent="0.25">
      <c r="A295" s="1"/>
      <c r="B295" s="17" t="s">
        <v>392</v>
      </c>
      <c r="C295" s="42" t="s">
        <v>517</v>
      </c>
      <c r="D295" t="s">
        <v>0</v>
      </c>
      <c r="E295" s="45" t="s">
        <v>392</v>
      </c>
      <c r="F295" s="45" t="s">
        <v>35</v>
      </c>
      <c r="H295" s="23">
        <f>VLOOKUP($B295,Data!$A$8:$GA$500,134,FALSE)</f>
        <v>3.4834123222748814E-2</v>
      </c>
      <c r="I295" s="23">
        <f>VLOOKUP($B295,Data!$A$8:$GA$500,135,FALSE)</f>
        <v>3.2583201267828842E-2</v>
      </c>
      <c r="J295" s="23">
        <f>VLOOKUP($B295,Data!$A$8:$GA$500,136,FALSE)</f>
        <v>3.1566455696202533E-2</v>
      </c>
      <c r="K295" s="23">
        <f>VLOOKUP($B295,Data!$A$8:$GA$500,137,FALSE)</f>
        <v>3.1218354430379746E-2</v>
      </c>
      <c r="L295" s="23">
        <f>VLOOKUP($B295,Data!$A$8:$GA$500,138,FALSE)</f>
        <v>3.1891025641025639E-2</v>
      </c>
      <c r="M295" s="23">
        <f>VLOOKUP($B295,Data!$A$8:$GA$500,139,FALSE)</f>
        <v>2.7591706539074959E-2</v>
      </c>
      <c r="N295" s="23">
        <f>VLOOKUP($B295,Data!$A$8:$GA$500,140,FALSE)</f>
        <v>2.6135265700483093E-2</v>
      </c>
      <c r="O295" s="23">
        <f>VLOOKUP($B295,Data!$A$8:$GA$500,141,FALSE)</f>
        <v>2.592891760904685E-2</v>
      </c>
      <c r="P295" s="23">
        <f>VLOOKUP($B295,Data!$A$8:$GA$500,142,FALSE)</f>
        <v>2.6661367249602545E-2</v>
      </c>
      <c r="Q295" s="23">
        <f>VLOOKUP($B295,Data!$A$8:$GA$500,143,FALSE)</f>
        <v>2.4427001569858713E-2</v>
      </c>
      <c r="R295" s="23">
        <f>VLOOKUP($B295,Data!$A$8:$GA$500,144,FALSE)</f>
        <v>2.5960061443932411E-2</v>
      </c>
      <c r="S295" s="23">
        <f>VLOOKUP($B295,Data!$A$8:$GA$500,145,FALSE)</f>
        <v>3.6857585139318888E-2</v>
      </c>
      <c r="T295" s="23">
        <f>VLOOKUP($B295,Data!$A$8:$GA$500,146,FALSE)</f>
        <v>4.9738058551617871E-2</v>
      </c>
      <c r="U295" s="23">
        <f>VLOOKUP($B295,Data!$A$8:$GA$500,147,FALSE)</f>
        <v>4.8667711598746083E-2</v>
      </c>
      <c r="V295" s="23">
        <f>VLOOKUP($B295,Data!$A$8:$GA$500,148,FALSE)</f>
        <v>4.8341158059467919E-2</v>
      </c>
      <c r="W295" s="23">
        <f>VLOOKUP($B295,Data!$A$8:$GA$500,149,FALSE)</f>
        <v>5.264423076923077E-2</v>
      </c>
      <c r="X295" s="23">
        <f>VLOOKUP($B295,Data!$A$8:$GA$500,150,FALSE)</f>
        <v>5.3397745571658613E-2</v>
      </c>
      <c r="Y295" s="23">
        <f>VLOOKUP($B295,Data!$A$8:$GA$500,151,FALSE)</f>
        <v>4.6084243369734788E-2</v>
      </c>
      <c r="Z295" s="23">
        <f>VLOOKUP($B295,Data!$A$8:$GA$500,152,FALSE)</f>
        <v>4.577106518282989E-2</v>
      </c>
      <c r="AA295" s="23">
        <f>VLOOKUP($B295,Data!$A$8:$GA$500,153,FALSE)</f>
        <v>4.8245614035087717E-2</v>
      </c>
      <c r="AB295" s="23">
        <f>VLOOKUP($B295,Data!$A$8:$GA$500,154,FALSE)</f>
        <v>4.871362940275651E-2</v>
      </c>
      <c r="AC295" s="23">
        <f>VLOOKUP($B295,Data!$A$8:$GA$500,155,FALSE)</f>
        <v>4.6310975609756097E-2</v>
      </c>
      <c r="AD295" s="23">
        <f>VLOOKUP($B295,Data!$A$8:$GA$500,156,FALSE)</f>
        <v>4.9938837920489296E-2</v>
      </c>
      <c r="AE295" s="52">
        <f>VLOOKUP($B295,Data!$A$8:$GA$500,157,FALSE)</f>
        <v>5.1407185628742517E-2</v>
      </c>
      <c r="AF295" s="52">
        <f>VLOOKUP($B295,Data!$A$8:$GA$500,158,FALSE)</f>
        <v>5.6433878157503711E-2</v>
      </c>
      <c r="AG295" s="52">
        <f>VLOOKUP($B295,Data!$A$8:$GA$500,159,FALSE)</f>
        <v>5.0687593423019435E-2</v>
      </c>
      <c r="AH295" s="52">
        <f>VLOOKUP($B295,Data!$A$8:$GA$500,160,FALSE)</f>
        <v>4.922848664688427E-2</v>
      </c>
    </row>
    <row r="296" spans="1:34" x14ac:dyDescent="0.25">
      <c r="A296" s="1"/>
      <c r="B296" s="17" t="s">
        <v>394</v>
      </c>
      <c r="C296" s="42" t="s">
        <v>518</v>
      </c>
      <c r="D296" t="s">
        <v>505</v>
      </c>
      <c r="E296" s="45" t="s">
        <v>394</v>
      </c>
      <c r="F296" s="45" t="s">
        <v>53</v>
      </c>
      <c r="H296" s="23">
        <f>VLOOKUP($B296,Data!$A$8:$GA$500,134,FALSE)</f>
        <v>2.3836978131212723E-2</v>
      </c>
      <c r="I296" s="23">
        <f>VLOOKUP($B296,Data!$A$8:$GA$500,135,FALSE)</f>
        <v>2.506876227897839E-2</v>
      </c>
      <c r="J296" s="23">
        <f>VLOOKUP($B296,Data!$A$8:$GA$500,136,FALSE)</f>
        <v>2.6442495126705653E-2</v>
      </c>
      <c r="K296" s="23">
        <f>VLOOKUP($B296,Data!$A$8:$GA$500,137,FALSE)</f>
        <v>2.2799607072691554E-2</v>
      </c>
      <c r="L296" s="23">
        <f>VLOOKUP($B296,Data!$A$8:$GA$500,138,FALSE)</f>
        <v>2.4667309546769527E-2</v>
      </c>
      <c r="M296" s="23">
        <f>VLOOKUP($B296,Data!$A$8:$GA$500,139,FALSE)</f>
        <v>2.0395480225988701E-2</v>
      </c>
      <c r="N296" s="23">
        <f>VLOOKUP($B296,Data!$A$8:$GA$500,140,FALSE)</f>
        <v>1.8323863636363635E-2</v>
      </c>
      <c r="O296" s="23">
        <f>VLOOKUP($B296,Data!$A$8:$GA$500,141,FALSE)</f>
        <v>1.5333951762523191E-2</v>
      </c>
      <c r="P296" s="23">
        <f>VLOOKUP($B296,Data!$A$8:$GA$500,142,FALSE)</f>
        <v>1.864814814814815E-2</v>
      </c>
      <c r="Q296" s="23">
        <f>VLOOKUP($B296,Data!$A$8:$GA$500,143,FALSE)</f>
        <v>2.2247191011235956E-2</v>
      </c>
      <c r="R296" s="23">
        <f>VLOOKUP($B296,Data!$A$8:$GA$500,144,FALSE)</f>
        <v>2.5183098591549297E-2</v>
      </c>
      <c r="S296" s="23">
        <f>VLOOKUP($B296,Data!$A$8:$GA$500,145,FALSE)</f>
        <v>3.2088014981273408E-2</v>
      </c>
      <c r="T296" s="23">
        <f>VLOOKUP($B296,Data!$A$8:$GA$500,146,FALSE)</f>
        <v>5.8666666666666666E-2</v>
      </c>
      <c r="U296" s="23">
        <f>VLOOKUP($B296,Data!$A$8:$GA$500,147,FALSE)</f>
        <v>6.0321100917431196E-2</v>
      </c>
      <c r="V296" s="23">
        <f>VLOOKUP($B296,Data!$A$8:$GA$500,148,FALSE)</f>
        <v>5.5794732061762033E-2</v>
      </c>
      <c r="W296" s="23">
        <f>VLOOKUP($B296,Data!$A$8:$GA$500,149,FALSE)</f>
        <v>4.8812785388127854E-2</v>
      </c>
      <c r="X296" s="23">
        <f>VLOOKUP($B296,Data!$A$8:$GA$500,150,FALSE)</f>
        <v>4.922089825847846E-2</v>
      </c>
      <c r="Y296" s="23">
        <f>VLOOKUP($B296,Data!$A$8:$GA$500,151,FALSE)</f>
        <v>4.3188539741219965E-2</v>
      </c>
      <c r="Z296" s="23">
        <f>VLOOKUP($B296,Data!$A$8:$GA$500,152,FALSE)</f>
        <v>4.2024029574861371E-2</v>
      </c>
      <c r="AA296" s="23">
        <f>VLOOKUP($B296,Data!$A$8:$GA$500,153,FALSE)</f>
        <v>3.8627992633517495E-2</v>
      </c>
      <c r="AB296" s="23">
        <f>VLOOKUP($B296,Data!$A$8:$GA$500,154,FALSE)</f>
        <v>4.355018587360595E-2</v>
      </c>
      <c r="AC296" s="23">
        <f>VLOOKUP($B296,Data!$A$8:$GA$500,155,FALSE)</f>
        <v>4.0622098421541318E-2</v>
      </c>
      <c r="AD296" s="23">
        <f>VLOOKUP($B296,Data!$A$8:$GA$500,156,FALSE)</f>
        <v>4.5494816211121586E-2</v>
      </c>
      <c r="AE296" s="52">
        <f>VLOOKUP($B296,Data!$A$8:$GA$500,157,FALSE)</f>
        <v>4.4448633364750238E-2</v>
      </c>
      <c r="AF296" s="52">
        <f>VLOOKUP($B296,Data!$A$8:$GA$500,158,FALSE)</f>
        <v>4.7257462686567164E-2</v>
      </c>
      <c r="AG296" s="52">
        <f>VLOOKUP($B296,Data!$A$8:$GA$500,159,FALSE)</f>
        <v>4.3262081784386619E-2</v>
      </c>
      <c r="AH296" s="52">
        <f>VLOOKUP($B296,Data!$A$8:$GA$500,160,FALSE)</f>
        <v>4.2147525676937442E-2</v>
      </c>
    </row>
    <row r="297" spans="1:34" x14ac:dyDescent="0.25">
      <c r="A297" s="1"/>
      <c r="B297" s="17" t="s">
        <v>395</v>
      </c>
      <c r="C297" s="42" t="s">
        <v>518</v>
      </c>
      <c r="D297" t="s">
        <v>505</v>
      </c>
      <c r="E297" s="45" t="s">
        <v>395</v>
      </c>
      <c r="F297" s="45" t="s">
        <v>33</v>
      </c>
      <c r="H297" s="23">
        <f>VLOOKUP($B297,Data!$A$8:$GA$500,134,FALSE)</f>
        <v>3.1725452812202098E-2</v>
      </c>
      <c r="I297" s="23">
        <f>VLOOKUP($B297,Data!$A$8:$GA$500,135,FALSE)</f>
        <v>3.1154956689124158E-2</v>
      </c>
      <c r="J297" s="23">
        <f>VLOOKUP($B297,Data!$A$8:$GA$500,136,FALSE)</f>
        <v>3.0959692898272554E-2</v>
      </c>
      <c r="K297" s="23">
        <f>VLOOKUP($B297,Data!$A$8:$GA$500,137,FALSE)</f>
        <v>3.0398860398860399E-2</v>
      </c>
      <c r="L297" s="23">
        <f>VLOOKUP($B297,Data!$A$8:$GA$500,138,FALSE)</f>
        <v>3.3320719016083251E-2</v>
      </c>
      <c r="M297" s="23">
        <f>VLOOKUP($B297,Data!$A$8:$GA$500,139,FALSE)</f>
        <v>2.991533396048918E-2</v>
      </c>
      <c r="N297" s="23">
        <f>VLOOKUP($B297,Data!$A$8:$GA$500,140,FALSE)</f>
        <v>3.0457089552238806E-2</v>
      </c>
      <c r="O297" s="23">
        <f>VLOOKUP($B297,Data!$A$8:$GA$500,141,FALSE)</f>
        <v>2.9351763584366062E-2</v>
      </c>
      <c r="P297" s="23">
        <f>VLOOKUP($B297,Data!$A$8:$GA$500,142,FALSE)</f>
        <v>3.2941738299904488E-2</v>
      </c>
      <c r="Q297" s="23">
        <f>VLOOKUP($B297,Data!$A$8:$GA$500,143,FALSE)</f>
        <v>3.2542533081285442E-2</v>
      </c>
      <c r="R297" s="23">
        <f>VLOOKUP($B297,Data!$A$8:$GA$500,144,FALSE)</f>
        <v>3.6422454804947671E-2</v>
      </c>
      <c r="S297" s="23">
        <f>VLOOKUP($B297,Data!$A$8:$GA$500,145,FALSE)</f>
        <v>4.5914691943127965E-2</v>
      </c>
      <c r="T297" s="23">
        <f>VLOOKUP($B297,Data!$A$8:$GA$500,146,FALSE)</f>
        <v>5.9811676082862524E-2</v>
      </c>
      <c r="U297" s="23">
        <f>VLOOKUP($B297,Data!$A$8:$GA$500,147,FALSE)</f>
        <v>6.2490566037735847E-2</v>
      </c>
      <c r="V297" s="23">
        <f>VLOOKUP($B297,Data!$A$8:$GA$500,148,FALSE)</f>
        <v>6.6446748350612636E-2</v>
      </c>
      <c r="W297" s="23">
        <f>VLOOKUP($B297,Data!$A$8:$GA$500,149,FALSE)</f>
        <v>6.3854748603351955E-2</v>
      </c>
      <c r="X297" s="23">
        <f>VLOOKUP($B297,Data!$A$8:$GA$500,150,FALSE)</f>
        <v>6.5349056603773589E-2</v>
      </c>
      <c r="Y297" s="23">
        <f>VLOOKUP($B297,Data!$A$8:$GA$500,151,FALSE)</f>
        <v>5.9629277566539921E-2</v>
      </c>
      <c r="Z297" s="23">
        <f>VLOOKUP($B297,Data!$A$8:$GA$500,152,FALSE)</f>
        <v>5.7573459715639812E-2</v>
      </c>
      <c r="AA297" s="23">
        <f>VLOOKUP($B297,Data!$A$8:$GA$500,153,FALSE)</f>
        <v>5.5373423860329778E-2</v>
      </c>
      <c r="AB297" s="23">
        <f>VLOOKUP($B297,Data!$A$8:$GA$500,154,FALSE)</f>
        <v>6.0323212536728697E-2</v>
      </c>
      <c r="AC297" s="23">
        <f>VLOOKUP($B297,Data!$A$8:$GA$500,155,FALSE)</f>
        <v>6.1744186046511627E-2</v>
      </c>
      <c r="AD297" s="23">
        <f>VLOOKUP($B297,Data!$A$8:$GA$500,156,FALSE)</f>
        <v>6.7602339181286553E-2</v>
      </c>
      <c r="AE297" s="52">
        <f>VLOOKUP($B297,Data!$A$8:$GA$500,157,FALSE)</f>
        <v>6.8359375E-2</v>
      </c>
      <c r="AF297" s="52">
        <f>VLOOKUP($B297,Data!$A$8:$GA$500,158,FALSE)</f>
        <v>7.1239024390243905E-2</v>
      </c>
      <c r="AG297" s="52">
        <f>VLOOKUP($B297,Data!$A$8:$GA$500,159,FALSE)</f>
        <v>6.8599221789883272E-2</v>
      </c>
      <c r="AH297" s="52">
        <f>VLOOKUP($B297,Data!$A$8:$GA$500,160,FALSE)</f>
        <v>6.9256038647342991E-2</v>
      </c>
    </row>
    <row r="298" spans="1:34" x14ac:dyDescent="0.25">
      <c r="A298" s="1"/>
      <c r="B298" s="17" t="s">
        <v>396</v>
      </c>
      <c r="C298" s="42" t="s">
        <v>517</v>
      </c>
      <c r="D298" t="s">
        <v>0</v>
      </c>
      <c r="E298" s="45" t="s">
        <v>396</v>
      </c>
      <c r="F298" s="45" t="s">
        <v>31</v>
      </c>
      <c r="G298" s="45" t="s">
        <v>46</v>
      </c>
      <c r="H298" s="23">
        <f>VLOOKUP($B298,Data!$A$8:$GA$500,134,FALSE)</f>
        <v>3.0261096605744126E-2</v>
      </c>
      <c r="I298" s="23">
        <f>VLOOKUP($B298,Data!$A$8:$GA$500,135,FALSE)</f>
        <v>2.7142857142857142E-2</v>
      </c>
      <c r="J298" s="23">
        <f>VLOOKUP($B298,Data!$A$8:$GA$500,136,FALSE)</f>
        <v>2.7099236641221373E-2</v>
      </c>
      <c r="K298" s="23">
        <f>VLOOKUP($B298,Data!$A$8:$GA$500,137,FALSE)</f>
        <v>2.3882063882063882E-2</v>
      </c>
      <c r="L298" s="23">
        <f>VLOOKUP($B298,Data!$A$8:$GA$500,138,FALSE)</f>
        <v>2.6281407035175879E-2</v>
      </c>
      <c r="M298" s="23">
        <f>VLOOKUP($B298,Data!$A$8:$GA$500,139,FALSE)</f>
        <v>2.2499999999999999E-2</v>
      </c>
      <c r="N298" s="23">
        <f>VLOOKUP($B298,Data!$A$8:$GA$500,140,FALSE)</f>
        <v>2.3937823834196893E-2</v>
      </c>
      <c r="O298" s="23">
        <f>VLOOKUP($B298,Data!$A$8:$GA$500,141,FALSE)</f>
        <v>2.2486772486772486E-2</v>
      </c>
      <c r="P298" s="23">
        <f>VLOOKUP($B298,Data!$A$8:$GA$500,142,FALSE)</f>
        <v>2.4715025906735751E-2</v>
      </c>
      <c r="Q298" s="23">
        <f>VLOOKUP($B298,Data!$A$8:$GA$500,143,FALSE)</f>
        <v>2.2080200501253134E-2</v>
      </c>
      <c r="R298" s="23">
        <f>VLOOKUP($B298,Data!$A$8:$GA$500,144,FALSE)</f>
        <v>2.6317073170731706E-2</v>
      </c>
      <c r="S298" s="23">
        <f>VLOOKUP($B298,Data!$A$8:$GA$500,145,FALSE)</f>
        <v>3.7064439140811457E-2</v>
      </c>
      <c r="T298" s="23">
        <f>VLOOKUP($B298,Data!$A$8:$GA$500,146,FALSE)</f>
        <v>6.2783251231527087E-2</v>
      </c>
      <c r="U298" s="23">
        <f>VLOOKUP($B298,Data!$A$8:$GA$500,147,FALSE)</f>
        <v>6.1524547803617574E-2</v>
      </c>
      <c r="V298" s="23">
        <f>VLOOKUP($B298,Data!$A$8:$GA$500,148,FALSE)</f>
        <v>5.9246231155778893E-2</v>
      </c>
      <c r="W298" s="23">
        <f>VLOOKUP($B298,Data!$A$8:$GA$500,149,FALSE)</f>
        <v>6.0935828877005348E-2</v>
      </c>
      <c r="X298" s="23">
        <f>VLOOKUP($B298,Data!$A$8:$GA$500,150,FALSE)</f>
        <v>6.0880829015544043E-2</v>
      </c>
      <c r="Y298" s="23">
        <f>VLOOKUP($B298,Data!$A$8:$GA$500,151,FALSE)</f>
        <v>5.1049868766404202E-2</v>
      </c>
      <c r="Z298" s="23">
        <f>VLOOKUP($B298,Data!$A$8:$GA$500,152,FALSE)</f>
        <v>5.1943661971830986E-2</v>
      </c>
      <c r="AA298" s="23">
        <f>VLOOKUP($B298,Data!$A$8:$GA$500,153,FALSE)</f>
        <v>4.922413793103448E-2</v>
      </c>
      <c r="AB298" s="23">
        <f>VLOOKUP($B298,Data!$A$8:$GA$500,154,FALSE)</f>
        <v>5.3384146341463413E-2</v>
      </c>
      <c r="AC298" s="23">
        <f>VLOOKUP($B298,Data!$A$8:$GA$500,155,FALSE)</f>
        <v>4.7113095238095239E-2</v>
      </c>
      <c r="AD298" s="23">
        <f>VLOOKUP($B298,Data!$A$8:$GA$500,156,FALSE)</f>
        <v>5.2686567164179104E-2</v>
      </c>
      <c r="AE298" s="52">
        <f>VLOOKUP($B298,Data!$A$8:$GA$500,157,FALSE)</f>
        <v>4.991404011461318E-2</v>
      </c>
      <c r="AF298" s="52">
        <f>VLOOKUP($B298,Data!$A$8:$GA$500,158,FALSE)</f>
        <v>5.3333333333333337E-2</v>
      </c>
      <c r="AG298" s="52">
        <f>VLOOKUP($B298,Data!$A$8:$GA$500,159,FALSE)</f>
        <v>4.1553133514986379E-2</v>
      </c>
      <c r="AH298" s="52">
        <f>VLOOKUP($B298,Data!$A$8:$GA$500,160,FALSE)</f>
        <v>3.9663212435233158E-2</v>
      </c>
    </row>
    <row r="299" spans="1:34" x14ac:dyDescent="0.25">
      <c r="A299" s="1"/>
      <c r="B299" s="17" t="s">
        <v>397</v>
      </c>
      <c r="C299" s="42" t="s">
        <v>518</v>
      </c>
      <c r="D299" t="s">
        <v>0</v>
      </c>
      <c r="E299" s="45" t="s">
        <v>397</v>
      </c>
      <c r="F299" s="45" t="s">
        <v>26</v>
      </c>
      <c r="H299" s="23">
        <f>VLOOKUP($B299,Data!$A$8:$GA$500,134,FALSE)</f>
        <v>9.8469387755102042E-3</v>
      </c>
      <c r="I299" s="23">
        <f>VLOOKUP($B299,Data!$A$8:$GA$500,135,FALSE)</f>
        <v>9.2602040816326531E-3</v>
      </c>
      <c r="J299" s="23">
        <f>VLOOKUP($B299,Data!$A$8:$GA$500,136,FALSE)</f>
        <v>8.8491048593350389E-3</v>
      </c>
      <c r="K299" s="23">
        <f>VLOOKUP($B299,Data!$A$8:$GA$500,137,FALSE)</f>
        <v>8.4938271604938272E-3</v>
      </c>
      <c r="L299" s="23">
        <f>VLOOKUP($B299,Data!$A$8:$GA$500,138,FALSE)</f>
        <v>9.9234693877551013E-3</v>
      </c>
      <c r="M299" s="23">
        <f>VLOOKUP($B299,Data!$A$8:$GA$500,139,FALSE)</f>
        <v>8.779220779220779E-3</v>
      </c>
      <c r="N299" s="23">
        <f>VLOOKUP($B299,Data!$A$8:$GA$500,140,FALSE)</f>
        <v>8.2687338501291983E-3</v>
      </c>
      <c r="O299" s="23">
        <f>VLOOKUP($B299,Data!$A$8:$GA$500,141,FALSE)</f>
        <v>7.9586563307493547E-3</v>
      </c>
      <c r="P299" s="23">
        <f>VLOOKUP($B299,Data!$A$8:$GA$500,142,FALSE)</f>
        <v>8.7939698492462311E-3</v>
      </c>
      <c r="Q299" s="23">
        <f>VLOOKUP($B299,Data!$A$8:$GA$500,143,FALSE)</f>
        <v>8.5148514851485155E-3</v>
      </c>
      <c r="R299" s="23">
        <f>VLOOKUP($B299,Data!$A$8:$GA$500,144,FALSE)</f>
        <v>1.0726392251815981E-2</v>
      </c>
      <c r="S299" s="23">
        <f>VLOOKUP($B299,Data!$A$8:$GA$500,145,FALSE)</f>
        <v>1.5763546798029555E-2</v>
      </c>
      <c r="T299" s="23">
        <f>VLOOKUP($B299,Data!$A$8:$GA$500,146,FALSE)</f>
        <v>2.3463414634146341E-2</v>
      </c>
      <c r="U299" s="23">
        <f>VLOOKUP($B299,Data!$A$8:$GA$500,147,FALSE)</f>
        <v>2.3121951219512195E-2</v>
      </c>
      <c r="V299" s="23">
        <f>VLOOKUP($B299,Data!$A$8:$GA$500,148,FALSE)</f>
        <v>2.3007334963325184E-2</v>
      </c>
      <c r="W299" s="23">
        <f>VLOOKUP($B299,Data!$A$8:$GA$500,149,FALSE)</f>
        <v>2.4029850746268656E-2</v>
      </c>
      <c r="X299" s="23">
        <f>VLOOKUP($B299,Data!$A$8:$GA$500,150,FALSE)</f>
        <v>2.3569620253164558E-2</v>
      </c>
      <c r="Y299" s="23">
        <f>VLOOKUP($B299,Data!$A$8:$GA$500,151,FALSE)</f>
        <v>1.898550724637681E-2</v>
      </c>
      <c r="Z299" s="23">
        <f>VLOOKUP($B299,Data!$A$8:$GA$500,152,FALSE)</f>
        <v>1.9689737470167064E-2</v>
      </c>
      <c r="AA299" s="23">
        <f>VLOOKUP($B299,Data!$A$8:$GA$500,153,FALSE)</f>
        <v>1.9905213270142181E-2</v>
      </c>
      <c r="AB299" s="23">
        <f>VLOOKUP($B299,Data!$A$8:$GA$500,154,FALSE)</f>
        <v>2.2368421052631579E-2</v>
      </c>
      <c r="AC299" s="23">
        <f>VLOOKUP($B299,Data!$A$8:$GA$500,155,FALSE)</f>
        <v>2.2305825242718447E-2</v>
      </c>
      <c r="AD299" s="23">
        <f>VLOOKUP($B299,Data!$A$8:$GA$500,156,FALSE)</f>
        <v>2.2599009900990098E-2</v>
      </c>
      <c r="AE299" s="52">
        <f>VLOOKUP($B299,Data!$A$8:$GA$500,157,FALSE)</f>
        <v>2.3324607329842931E-2</v>
      </c>
      <c r="AF299" s="52">
        <f>VLOOKUP($B299,Data!$A$8:$GA$500,158,FALSE)</f>
        <v>2.5880829015544043E-2</v>
      </c>
      <c r="AG299" s="52">
        <f>VLOOKUP($B299,Data!$A$8:$GA$500,159,FALSE)</f>
        <v>2.4813829787234041E-2</v>
      </c>
      <c r="AH299" s="52">
        <f>VLOOKUP($B299,Data!$A$8:$GA$500,160,FALSE)</f>
        <v>2.2448453608247421E-2</v>
      </c>
    </row>
    <row r="300" spans="1:34" x14ac:dyDescent="0.25">
      <c r="A300" s="1"/>
      <c r="B300" s="17" t="s">
        <v>398</v>
      </c>
      <c r="C300" s="42" t="s">
        <v>516</v>
      </c>
      <c r="D300" t="s">
        <v>0</v>
      </c>
      <c r="E300" s="45" t="s">
        <v>398</v>
      </c>
      <c r="F300" s="45" t="s">
        <v>34</v>
      </c>
      <c r="H300" s="23">
        <f>VLOOKUP($B300,Data!$A$8:$GA$500,134,FALSE)</f>
        <v>1.4555765595463137E-2</v>
      </c>
      <c r="I300" s="23">
        <f>VLOOKUP($B300,Data!$A$8:$GA$500,135,FALSE)</f>
        <v>1.3272058823529411E-2</v>
      </c>
      <c r="J300" s="23">
        <f>VLOOKUP($B300,Data!$A$8:$GA$500,136,FALSE)</f>
        <v>1.4033457249070631E-2</v>
      </c>
      <c r="K300" s="23">
        <f>VLOOKUP($B300,Data!$A$8:$GA$500,137,FALSE)</f>
        <v>1.4953271028037384E-2</v>
      </c>
      <c r="L300" s="23">
        <f>VLOOKUP($B300,Data!$A$8:$GA$500,138,FALSE)</f>
        <v>1.4701348747591523E-2</v>
      </c>
      <c r="M300" s="23">
        <f>VLOOKUP($B300,Data!$A$8:$GA$500,139,FALSE)</f>
        <v>1.2982107355864811E-2</v>
      </c>
      <c r="N300" s="23">
        <f>VLOOKUP($B300,Data!$A$8:$GA$500,140,FALSE)</f>
        <v>1.3260437375745527E-2</v>
      </c>
      <c r="O300" s="23">
        <f>VLOOKUP($B300,Data!$A$8:$GA$500,141,FALSE)</f>
        <v>1.1654135338345865E-2</v>
      </c>
      <c r="P300" s="23">
        <f>VLOOKUP($B300,Data!$A$8:$GA$500,142,FALSE)</f>
        <v>1.2935606060606061E-2</v>
      </c>
      <c r="Q300" s="23">
        <f>VLOOKUP($B300,Data!$A$8:$GA$500,143,FALSE)</f>
        <v>1.3804143126177025E-2</v>
      </c>
      <c r="R300" s="23">
        <f>VLOOKUP($B300,Data!$A$8:$GA$500,144,FALSE)</f>
        <v>1.6537037037037038E-2</v>
      </c>
      <c r="S300" s="23">
        <f>VLOOKUP($B300,Data!$A$8:$GA$500,145,FALSE)</f>
        <v>2.0842696629213484E-2</v>
      </c>
      <c r="T300" s="23">
        <f>VLOOKUP($B300,Data!$A$8:$GA$500,146,FALSE)</f>
        <v>3.174329501915709E-2</v>
      </c>
      <c r="U300" s="23">
        <f>VLOOKUP($B300,Data!$A$8:$GA$500,147,FALSE)</f>
        <v>3.1799242424242424E-2</v>
      </c>
      <c r="V300" s="23">
        <f>VLOOKUP($B300,Data!$A$8:$GA$500,148,FALSE)</f>
        <v>3.2796116504854367E-2</v>
      </c>
      <c r="W300" s="23">
        <f>VLOOKUP($B300,Data!$A$8:$GA$500,149,FALSE)</f>
        <v>2.8712121212121213E-2</v>
      </c>
      <c r="X300" s="23">
        <f>VLOOKUP($B300,Data!$A$8:$GA$500,150,FALSE)</f>
        <v>3.219101123595506E-2</v>
      </c>
      <c r="Y300" s="23">
        <f>VLOOKUP($B300,Data!$A$8:$GA$500,151,FALSE)</f>
        <v>2.862135922330097E-2</v>
      </c>
      <c r="Z300" s="23">
        <f>VLOOKUP($B300,Data!$A$8:$GA$500,152,FALSE)</f>
        <v>2.7249508840864439E-2</v>
      </c>
      <c r="AA300" s="23">
        <f>VLOOKUP($B300,Data!$A$8:$GA$500,153,FALSE)</f>
        <v>2.7272727272727271E-2</v>
      </c>
      <c r="AB300" s="23">
        <f>VLOOKUP($B300,Data!$A$8:$GA$500,154,FALSE)</f>
        <v>3.025390625E-2</v>
      </c>
      <c r="AC300" s="23">
        <f>VLOOKUP($B300,Data!$A$8:$GA$500,155,FALSE)</f>
        <v>2.818003913894325E-2</v>
      </c>
      <c r="AD300" s="23">
        <f>VLOOKUP($B300,Data!$A$8:$GA$500,156,FALSE)</f>
        <v>3.0555555555555555E-2</v>
      </c>
      <c r="AE300" s="52">
        <f>VLOOKUP($B300,Data!$A$8:$GA$500,157,FALSE)</f>
        <v>2.8136531365313654E-2</v>
      </c>
      <c r="AF300" s="52">
        <f>VLOOKUP($B300,Data!$A$8:$GA$500,158,FALSE)</f>
        <v>3.128252788104089E-2</v>
      </c>
      <c r="AG300" s="52">
        <f>VLOOKUP($B300,Data!$A$8:$GA$500,159,FALSE)</f>
        <v>2.7101449275362319E-2</v>
      </c>
      <c r="AH300" s="52">
        <f>VLOOKUP($B300,Data!$A$8:$GA$500,160,FALSE)</f>
        <v>2.8945386064030132E-2</v>
      </c>
    </row>
    <row r="301" spans="1:34" x14ac:dyDescent="0.25">
      <c r="A301" s="1"/>
      <c r="B301" s="17" t="s">
        <v>399</v>
      </c>
      <c r="C301" s="42" t="s">
        <v>516</v>
      </c>
      <c r="D301" t="s">
        <v>0</v>
      </c>
      <c r="E301" s="45" t="s">
        <v>399</v>
      </c>
      <c r="F301" s="45" t="s">
        <v>34</v>
      </c>
      <c r="H301" s="23">
        <f>VLOOKUP($B301,Data!$A$8:$GA$500,134,FALSE)</f>
        <v>1.6430976430976432E-2</v>
      </c>
      <c r="I301" s="23">
        <f>VLOOKUP($B301,Data!$A$8:$GA$500,135,FALSE)</f>
        <v>1.3651050080775445E-2</v>
      </c>
      <c r="J301" s="23">
        <f>VLOOKUP($B301,Data!$A$8:$GA$500,136,FALSE)</f>
        <v>1.3906752411575563E-2</v>
      </c>
      <c r="K301" s="23">
        <f>VLOOKUP($B301,Data!$A$8:$GA$500,137,FALSE)</f>
        <v>1.4716369529983793E-2</v>
      </c>
      <c r="L301" s="23">
        <f>VLOOKUP($B301,Data!$A$8:$GA$500,138,FALSE)</f>
        <v>1.6490384615384615E-2</v>
      </c>
      <c r="M301" s="23">
        <f>VLOOKUP($B301,Data!$A$8:$GA$500,139,FALSE)</f>
        <v>1.1460674157303371E-2</v>
      </c>
      <c r="N301" s="23">
        <f>VLOOKUP($B301,Data!$A$8:$GA$500,140,FALSE)</f>
        <v>1.1145662847790507E-2</v>
      </c>
      <c r="O301" s="23">
        <f>VLOOKUP($B301,Data!$A$8:$GA$500,141,FALSE)</f>
        <v>1.1863560732113145E-2</v>
      </c>
      <c r="P301" s="23">
        <f>VLOOKUP($B301,Data!$A$8:$GA$500,142,FALSE)</f>
        <v>1.1216216216216216E-2</v>
      </c>
      <c r="Q301" s="23">
        <f>VLOOKUP($B301,Data!$A$8:$GA$500,143,FALSE)</f>
        <v>9.8831385642737888E-3</v>
      </c>
      <c r="R301" s="23">
        <f>VLOOKUP($B301,Data!$A$8:$GA$500,144,FALSE)</f>
        <v>1.3790322580645161E-2</v>
      </c>
      <c r="S301" s="23">
        <f>VLOOKUP($B301,Data!$A$8:$GA$500,145,FALSE)</f>
        <v>2.2218700475435817E-2</v>
      </c>
      <c r="T301" s="23">
        <f>VLOOKUP($B301,Data!$A$8:$GA$500,146,FALSE)</f>
        <v>2.9589905362776024E-2</v>
      </c>
      <c r="U301" s="23">
        <f>VLOOKUP($B301,Data!$A$8:$GA$500,147,FALSE)</f>
        <v>2.9412724306688419E-2</v>
      </c>
      <c r="V301" s="23">
        <f>VLOOKUP($B301,Data!$A$8:$GA$500,148,FALSE)</f>
        <v>2.8805237315875615E-2</v>
      </c>
      <c r="W301" s="23">
        <f>VLOOKUP($B301,Data!$A$8:$GA$500,149,FALSE)</f>
        <v>2.6148867313915858E-2</v>
      </c>
      <c r="X301" s="23">
        <f>VLOOKUP($B301,Data!$A$8:$GA$500,150,FALSE)</f>
        <v>2.8941176470588234E-2</v>
      </c>
      <c r="Y301" s="23">
        <f>VLOOKUP($B301,Data!$A$8:$GA$500,151,FALSE)</f>
        <v>2.2979797979797979E-2</v>
      </c>
      <c r="Z301" s="23">
        <f>VLOOKUP($B301,Data!$A$8:$GA$500,152,FALSE)</f>
        <v>2.3174872665534803E-2</v>
      </c>
      <c r="AA301" s="23">
        <f>VLOOKUP($B301,Data!$A$8:$GA$500,153,FALSE)</f>
        <v>2.4265975820379964E-2</v>
      </c>
      <c r="AB301" s="23">
        <f>VLOOKUP($B301,Data!$A$8:$GA$500,154,FALSE)</f>
        <v>2.6487394957983194E-2</v>
      </c>
      <c r="AC301" s="23">
        <f>VLOOKUP($B301,Data!$A$8:$GA$500,155,FALSE)</f>
        <v>2.450171821305842E-2</v>
      </c>
      <c r="AD301" s="23">
        <f>VLOOKUP($B301,Data!$A$8:$GA$500,156,FALSE)</f>
        <v>2.7188049209138841E-2</v>
      </c>
      <c r="AE301" s="52">
        <f>VLOOKUP($B301,Data!$A$8:$GA$500,157,FALSE)</f>
        <v>2.8052173913043477E-2</v>
      </c>
      <c r="AF301" s="52">
        <f>VLOOKUP($B301,Data!$A$8:$GA$500,158,FALSE)</f>
        <v>3.0295138888888889E-2</v>
      </c>
      <c r="AG301" s="52">
        <f>VLOOKUP($B301,Data!$A$8:$GA$500,159,FALSE)</f>
        <v>2.5082781456953644E-2</v>
      </c>
      <c r="AH301" s="52">
        <f>VLOOKUP($B301,Data!$A$8:$GA$500,160,FALSE)</f>
        <v>2.4045676998368678E-2</v>
      </c>
    </row>
    <row r="302" spans="1:34" x14ac:dyDescent="0.25">
      <c r="A302" s="1"/>
      <c r="B302" s="17" t="s">
        <v>400</v>
      </c>
      <c r="C302" s="42" t="s">
        <v>518</v>
      </c>
      <c r="D302" t="s">
        <v>505</v>
      </c>
      <c r="E302" s="45" t="s">
        <v>400</v>
      </c>
      <c r="F302" s="45" t="s">
        <v>49</v>
      </c>
      <c r="H302" s="23">
        <f>VLOOKUP($B302,Data!$A$8:$GA$500,134,FALSE)</f>
        <v>2.9963768115942029E-2</v>
      </c>
      <c r="I302" s="23">
        <f>VLOOKUP($B302,Data!$A$8:$GA$500,135,FALSE)</f>
        <v>3.1020910209102092E-2</v>
      </c>
      <c r="J302" s="23">
        <f>VLOOKUP($B302,Data!$A$8:$GA$500,136,FALSE)</f>
        <v>2.9362745098039215E-2</v>
      </c>
      <c r="K302" s="23">
        <f>VLOOKUP($B302,Data!$A$8:$GA$500,137,FALSE)</f>
        <v>2.8144963144963144E-2</v>
      </c>
      <c r="L302" s="23">
        <f>VLOOKUP($B302,Data!$A$8:$GA$500,138,FALSE)</f>
        <v>3.281829419035847E-2</v>
      </c>
      <c r="M302" s="23">
        <f>VLOOKUP($B302,Data!$A$8:$GA$500,139,FALSE)</f>
        <v>2.8897058823529411E-2</v>
      </c>
      <c r="N302" s="23">
        <f>VLOOKUP($B302,Data!$A$8:$GA$500,140,FALSE)</f>
        <v>2.6749688667496888E-2</v>
      </c>
      <c r="O302" s="23">
        <f>VLOOKUP($B302,Data!$A$8:$GA$500,141,FALSE)</f>
        <v>2.5465994962216625E-2</v>
      </c>
      <c r="P302" s="23">
        <f>VLOOKUP($B302,Data!$A$8:$GA$500,142,FALSE)</f>
        <v>2.7248743718592965E-2</v>
      </c>
      <c r="Q302" s="23">
        <f>VLOOKUP($B302,Data!$A$8:$GA$500,143,FALSE)</f>
        <v>2.8491271820448878E-2</v>
      </c>
      <c r="R302" s="23">
        <f>VLOOKUP($B302,Data!$A$8:$GA$500,144,FALSE)</f>
        <v>3.2437810945273635E-2</v>
      </c>
      <c r="S302" s="23">
        <f>VLOOKUP($B302,Data!$A$8:$GA$500,145,FALSE)</f>
        <v>4.2822085889570552E-2</v>
      </c>
      <c r="T302" s="23">
        <f>VLOOKUP($B302,Data!$A$8:$GA$500,146,FALSE)</f>
        <v>5.9496314496314498E-2</v>
      </c>
      <c r="U302" s="23">
        <f>VLOOKUP($B302,Data!$A$8:$GA$500,147,FALSE)</f>
        <v>5.9716399506781752E-2</v>
      </c>
      <c r="V302" s="23">
        <f>VLOOKUP($B302,Data!$A$8:$GA$500,148,FALSE)</f>
        <v>5.9776119402985071E-2</v>
      </c>
      <c r="W302" s="23">
        <f>VLOOKUP($B302,Data!$A$8:$GA$500,149,FALSE)</f>
        <v>5.8443877551020408E-2</v>
      </c>
      <c r="X302" s="23">
        <f>VLOOKUP($B302,Data!$A$8:$GA$500,150,FALSE)</f>
        <v>6.0722433460076046E-2</v>
      </c>
      <c r="Y302" s="23">
        <f>VLOOKUP($B302,Data!$A$8:$GA$500,151,FALSE)</f>
        <v>5.2920918367346942E-2</v>
      </c>
      <c r="Z302" s="23">
        <f>VLOOKUP($B302,Data!$A$8:$GA$500,152,FALSE)</f>
        <v>5.2653846153846155E-2</v>
      </c>
      <c r="AA302" s="23">
        <f>VLOOKUP($B302,Data!$A$8:$GA$500,153,FALSE)</f>
        <v>5.0765306122448978E-2</v>
      </c>
      <c r="AB302" s="23">
        <f>VLOOKUP($B302,Data!$A$8:$GA$500,154,FALSE)</f>
        <v>5.4585987261146496E-2</v>
      </c>
      <c r="AC302" s="23">
        <f>VLOOKUP($B302,Data!$A$8:$GA$500,155,FALSE)</f>
        <v>5.5951468710089401E-2</v>
      </c>
      <c r="AD302" s="23">
        <f>VLOOKUP($B302,Data!$A$8:$GA$500,156,FALSE)</f>
        <v>5.6444723618090449E-2</v>
      </c>
      <c r="AE302" s="52">
        <f>VLOOKUP($B302,Data!$A$8:$GA$500,157,FALSE)</f>
        <v>5.5814536340852129E-2</v>
      </c>
      <c r="AF302" s="52">
        <f>VLOOKUP($B302,Data!$A$8:$GA$500,158,FALSE)</f>
        <v>5.9911949685534593E-2</v>
      </c>
      <c r="AG302" s="52">
        <f>VLOOKUP($B302,Data!$A$8:$GA$500,159,FALSE)</f>
        <v>5.6221662468513851E-2</v>
      </c>
      <c r="AH302" s="52">
        <f>VLOOKUP($B302,Data!$A$8:$GA$500,160,FALSE)</f>
        <v>5.7193877551020407E-2</v>
      </c>
    </row>
    <row r="303" spans="1:34" x14ac:dyDescent="0.25">
      <c r="A303" s="1"/>
      <c r="B303" s="17" t="s">
        <v>401</v>
      </c>
      <c r="C303" s="42" t="s">
        <v>517</v>
      </c>
      <c r="D303" t="s">
        <v>0</v>
      </c>
      <c r="E303" s="45" t="s">
        <v>401</v>
      </c>
      <c r="F303" s="45" t="s">
        <v>35</v>
      </c>
      <c r="H303" s="23">
        <f>VLOOKUP($B303,Data!$A$8:$GA$500,134,FALSE)</f>
        <v>3.7274336283185841E-2</v>
      </c>
      <c r="I303" s="23">
        <f>VLOOKUP($B303,Data!$A$8:$GA$500,135,FALSE)</f>
        <v>3.4306049822064054E-2</v>
      </c>
      <c r="J303" s="23">
        <f>VLOOKUP($B303,Data!$A$8:$GA$500,136,FALSE)</f>
        <v>3.3182608695652177E-2</v>
      </c>
      <c r="K303" s="23">
        <f>VLOOKUP($B303,Data!$A$8:$GA$500,137,FALSE)</f>
        <v>3.6544502617801046E-2</v>
      </c>
      <c r="L303" s="23">
        <f>VLOOKUP($B303,Data!$A$8:$GA$500,138,FALSE)</f>
        <v>4.0610820244328098E-2</v>
      </c>
      <c r="M303" s="23">
        <f>VLOOKUP($B303,Data!$A$8:$GA$500,139,FALSE)</f>
        <v>3.4020797227036395E-2</v>
      </c>
      <c r="N303" s="23">
        <f>VLOOKUP($B303,Data!$A$8:$GA$500,140,FALSE)</f>
        <v>3.3237288135593221E-2</v>
      </c>
      <c r="O303" s="23">
        <f>VLOOKUP($B303,Data!$A$8:$GA$500,141,FALSE)</f>
        <v>3.3009554140127385E-2</v>
      </c>
      <c r="P303" s="23">
        <f>VLOOKUP($B303,Data!$A$8:$GA$500,142,FALSE)</f>
        <v>3.3676703645007924E-2</v>
      </c>
      <c r="Q303" s="23">
        <f>VLOOKUP($B303,Data!$A$8:$GA$500,143,FALSE)</f>
        <v>2.964341085271318E-2</v>
      </c>
      <c r="R303" s="23">
        <f>VLOOKUP($B303,Data!$A$8:$GA$500,144,FALSE)</f>
        <v>3.2439024390243903E-2</v>
      </c>
      <c r="S303" s="23">
        <f>VLOOKUP($B303,Data!$A$8:$GA$500,145,FALSE)</f>
        <v>4.4737654320987655E-2</v>
      </c>
      <c r="T303" s="23">
        <f>VLOOKUP($B303,Data!$A$8:$GA$500,146,FALSE)</f>
        <v>5.7700787401574805E-2</v>
      </c>
      <c r="U303" s="23">
        <f>VLOOKUP($B303,Data!$A$8:$GA$500,147,FALSE)</f>
        <v>5.5829383886255926E-2</v>
      </c>
      <c r="V303" s="23">
        <f>VLOOKUP($B303,Data!$A$8:$GA$500,148,FALSE)</f>
        <v>5.45253164556962E-2</v>
      </c>
      <c r="W303" s="23">
        <f>VLOOKUP($B303,Data!$A$8:$GA$500,149,FALSE)</f>
        <v>5.8108108108108111E-2</v>
      </c>
      <c r="X303" s="23">
        <f>VLOOKUP($B303,Data!$A$8:$GA$500,150,FALSE)</f>
        <v>5.8818897637795277E-2</v>
      </c>
      <c r="Y303" s="23">
        <f>VLOOKUP($B303,Data!$A$8:$GA$500,151,FALSE)</f>
        <v>5.3165584415584416E-2</v>
      </c>
      <c r="Z303" s="23">
        <f>VLOOKUP($B303,Data!$A$8:$GA$500,152,FALSE)</f>
        <v>5.5429042904290432E-2</v>
      </c>
      <c r="AA303" s="23">
        <f>VLOOKUP($B303,Data!$A$8:$GA$500,153,FALSE)</f>
        <v>5.7795786061588333E-2</v>
      </c>
      <c r="AB303" s="23">
        <f>VLOOKUP($B303,Data!$A$8:$GA$500,154,FALSE)</f>
        <v>5.6703125E-2</v>
      </c>
      <c r="AC303" s="23">
        <f>VLOOKUP($B303,Data!$A$8:$GA$500,155,FALSE)</f>
        <v>5.1826625386996901E-2</v>
      </c>
      <c r="AD303" s="23">
        <f>VLOOKUP($B303,Data!$A$8:$GA$500,156,FALSE)</f>
        <v>5.5805946791862286E-2</v>
      </c>
      <c r="AE303" s="52">
        <f>VLOOKUP($B303,Data!$A$8:$GA$500,157,FALSE)</f>
        <v>5.8927444794952683E-2</v>
      </c>
      <c r="AF303" s="52">
        <f>VLOOKUP($B303,Data!$A$8:$GA$500,158,FALSE)</f>
        <v>5.9652996845425868E-2</v>
      </c>
      <c r="AG303" s="52">
        <f>VLOOKUP($B303,Data!$A$8:$GA$500,159,FALSE)</f>
        <v>5.3285256410256408E-2</v>
      </c>
      <c r="AH303" s="52">
        <f>VLOOKUP($B303,Data!$A$8:$GA$500,160,FALSE)</f>
        <v>5.2281553398058254E-2</v>
      </c>
    </row>
    <row r="304" spans="1:34" x14ac:dyDescent="0.25">
      <c r="A304" s="1"/>
      <c r="B304" s="17" t="s">
        <v>402</v>
      </c>
      <c r="C304" s="42" t="s">
        <v>517</v>
      </c>
      <c r="D304" t="s">
        <v>0</v>
      </c>
      <c r="E304" s="45" t="s">
        <v>402</v>
      </c>
      <c r="F304" s="45" t="s">
        <v>44</v>
      </c>
      <c r="G304" s="45" t="s">
        <v>30</v>
      </c>
      <c r="H304" s="23">
        <f>VLOOKUP($B304,Data!$A$8:$GA$500,134,FALSE)</f>
        <v>1.1126279863481229E-2</v>
      </c>
      <c r="I304" s="23">
        <f>VLOOKUP($B304,Data!$A$8:$GA$500,135,FALSE)</f>
        <v>9.4361525704809279E-3</v>
      </c>
      <c r="J304" s="23">
        <f>VLOOKUP($B304,Data!$A$8:$GA$500,136,FALSE)</f>
        <v>1.0346534653465347E-2</v>
      </c>
      <c r="K304" s="23">
        <f>VLOOKUP($B304,Data!$A$8:$GA$500,137,FALSE)</f>
        <v>9.6885245901639338E-3</v>
      </c>
      <c r="L304" s="23">
        <f>VLOOKUP($B304,Data!$A$8:$GA$500,138,FALSE)</f>
        <v>1.1200657894736843E-2</v>
      </c>
      <c r="M304" s="23">
        <f>VLOOKUP($B304,Data!$A$8:$GA$500,139,FALSE)</f>
        <v>1.0251256281407035E-2</v>
      </c>
      <c r="N304" s="23">
        <f>VLOOKUP($B304,Data!$A$8:$GA$500,140,FALSE)</f>
        <v>8.4499999999999992E-3</v>
      </c>
      <c r="O304" s="23">
        <f>VLOOKUP($B304,Data!$A$8:$GA$500,141,FALSE)</f>
        <v>7.6461038961038964E-3</v>
      </c>
      <c r="P304" s="23">
        <f>VLOOKUP($B304,Data!$A$8:$GA$500,142,FALSE)</f>
        <v>7.7671451355661881E-3</v>
      </c>
      <c r="Q304" s="23">
        <f>VLOOKUP($B304,Data!$A$8:$GA$500,143,FALSE)</f>
        <v>1.019543973941368E-2</v>
      </c>
      <c r="R304" s="23">
        <f>VLOOKUP($B304,Data!$A$8:$GA$500,144,FALSE)</f>
        <v>1.2235099337748344E-2</v>
      </c>
      <c r="S304" s="23">
        <f>VLOOKUP($B304,Data!$A$8:$GA$500,145,FALSE)</f>
        <v>1.5939086294416243E-2</v>
      </c>
      <c r="T304" s="23">
        <f>VLOOKUP($B304,Data!$A$8:$GA$500,146,FALSE)</f>
        <v>2.3766891891891892E-2</v>
      </c>
      <c r="U304" s="23">
        <f>VLOOKUP($B304,Data!$A$8:$GA$500,147,FALSE)</f>
        <v>2.3269896193771625E-2</v>
      </c>
      <c r="V304" s="23">
        <f>VLOOKUP($B304,Data!$A$8:$GA$500,148,FALSE)</f>
        <v>2.3608617594254939E-2</v>
      </c>
      <c r="W304" s="23">
        <f>VLOOKUP($B304,Data!$A$8:$GA$500,149,FALSE)</f>
        <v>2.3816254416961131E-2</v>
      </c>
      <c r="X304" s="23">
        <f>VLOOKUP($B304,Data!$A$8:$GA$500,150,FALSE)</f>
        <v>2.3150442477876107E-2</v>
      </c>
      <c r="Y304" s="23">
        <f>VLOOKUP($B304,Data!$A$8:$GA$500,151,FALSE)</f>
        <v>1.9152249134948097E-2</v>
      </c>
      <c r="Z304" s="23">
        <f>VLOOKUP($B304,Data!$A$8:$GA$500,152,FALSE)</f>
        <v>1.8052373158756137E-2</v>
      </c>
      <c r="AA304" s="23">
        <f>VLOOKUP($B304,Data!$A$8:$GA$500,153,FALSE)</f>
        <v>1.7296416938110751E-2</v>
      </c>
      <c r="AB304" s="23">
        <f>VLOOKUP($B304,Data!$A$8:$GA$500,154,FALSE)</f>
        <v>1.9010067114093959E-2</v>
      </c>
      <c r="AC304" s="23">
        <f>VLOOKUP($B304,Data!$A$8:$GA$500,155,FALSE)</f>
        <v>1.7478559176672383E-2</v>
      </c>
      <c r="AD304" s="23">
        <f>VLOOKUP($B304,Data!$A$8:$GA$500,156,FALSE)</f>
        <v>1.8082901554404146E-2</v>
      </c>
      <c r="AE304" s="52">
        <f>VLOOKUP($B304,Data!$A$8:$GA$500,157,FALSE)</f>
        <v>2.1737523105360444E-2</v>
      </c>
      <c r="AF304" s="52">
        <f>VLOOKUP($B304,Data!$A$8:$GA$500,158,FALSE)</f>
        <v>2.2323049001814883E-2</v>
      </c>
      <c r="AG304" s="52">
        <f>VLOOKUP($B304,Data!$A$8:$GA$500,159,FALSE)</f>
        <v>1.9655797101449275E-2</v>
      </c>
      <c r="AH304" s="52">
        <f>VLOOKUP($B304,Data!$A$8:$GA$500,160,FALSE)</f>
        <v>1.9855072463768116E-2</v>
      </c>
    </row>
    <row r="305" spans="1:34" x14ac:dyDescent="0.25">
      <c r="A305" s="1"/>
      <c r="B305" s="17" t="s">
        <v>403</v>
      </c>
      <c r="C305" s="42" t="s">
        <v>517</v>
      </c>
      <c r="D305" t="s">
        <v>0</v>
      </c>
      <c r="E305" s="45" t="s">
        <v>403</v>
      </c>
      <c r="F305" s="45" t="s">
        <v>20</v>
      </c>
      <c r="H305" s="23">
        <f>VLOOKUP($B305,Data!$A$8:$GA$500,134,FALSE)</f>
        <v>1.5903307888040712E-2</v>
      </c>
      <c r="I305" s="23">
        <f>VLOOKUP($B305,Data!$A$8:$GA$500,135,FALSE)</f>
        <v>1.4265402843601895E-2</v>
      </c>
      <c r="J305" s="23">
        <f>VLOOKUP($B305,Data!$A$8:$GA$500,136,FALSE)</f>
        <v>1.5542168674698795E-2</v>
      </c>
      <c r="K305" s="23">
        <f>VLOOKUP($B305,Data!$A$8:$GA$500,137,FALSE)</f>
        <v>1.4815724815724816E-2</v>
      </c>
      <c r="L305" s="23">
        <f>VLOOKUP($B305,Data!$A$8:$GA$500,138,FALSE)</f>
        <v>1.4014084507042253E-2</v>
      </c>
      <c r="M305" s="23">
        <f>VLOOKUP($B305,Data!$A$8:$GA$500,139,FALSE)</f>
        <v>1.3518072289156626E-2</v>
      </c>
      <c r="N305" s="23">
        <f>VLOOKUP($B305,Data!$A$8:$GA$500,140,FALSE)</f>
        <v>1.2833333333333334E-2</v>
      </c>
      <c r="O305" s="23">
        <f>VLOOKUP($B305,Data!$A$8:$GA$500,141,FALSE)</f>
        <v>1.2773892773892775E-2</v>
      </c>
      <c r="P305" s="23">
        <f>VLOOKUP($B305,Data!$A$8:$GA$500,142,FALSE)</f>
        <v>1.3579676674364896E-2</v>
      </c>
      <c r="Q305" s="23">
        <f>VLOOKUP($B305,Data!$A$8:$GA$500,143,FALSE)</f>
        <v>1.4014084507042253E-2</v>
      </c>
      <c r="R305" s="23">
        <f>VLOOKUP($B305,Data!$A$8:$GA$500,144,FALSE)</f>
        <v>1.6509433962264151E-2</v>
      </c>
      <c r="S305" s="23">
        <f>VLOOKUP($B305,Data!$A$8:$GA$500,145,FALSE)</f>
        <v>2.1471962616822431E-2</v>
      </c>
      <c r="T305" s="23">
        <f>VLOOKUP($B305,Data!$A$8:$GA$500,146,FALSE)</f>
        <v>3.2055427251732105E-2</v>
      </c>
      <c r="U305" s="23">
        <f>VLOOKUP($B305,Data!$A$8:$GA$500,147,FALSE)</f>
        <v>3.5656324582338902E-2</v>
      </c>
      <c r="V305" s="23">
        <f>VLOOKUP($B305,Data!$A$8:$GA$500,148,FALSE)</f>
        <v>3.6460396039603958E-2</v>
      </c>
      <c r="W305" s="23">
        <f>VLOOKUP($B305,Data!$A$8:$GA$500,149,FALSE)</f>
        <v>3.1550000000000002E-2</v>
      </c>
      <c r="X305" s="23">
        <f>VLOOKUP($B305,Data!$A$8:$GA$500,150,FALSE)</f>
        <v>3.4015345268542198E-2</v>
      </c>
      <c r="Y305" s="23">
        <f>VLOOKUP($B305,Data!$A$8:$GA$500,151,FALSE)</f>
        <v>2.7156626506024097E-2</v>
      </c>
      <c r="Z305" s="23">
        <f>VLOOKUP($B305,Data!$A$8:$GA$500,152,FALSE)</f>
        <v>2.5734597156398104E-2</v>
      </c>
      <c r="AA305" s="23">
        <f>VLOOKUP($B305,Data!$A$8:$GA$500,153,FALSE)</f>
        <v>2.2408759124087591E-2</v>
      </c>
      <c r="AB305" s="23">
        <f>VLOOKUP($B305,Data!$A$8:$GA$500,154,FALSE)</f>
        <v>2.6201923076923078E-2</v>
      </c>
      <c r="AC305" s="23">
        <f>VLOOKUP($B305,Data!$A$8:$GA$500,155,FALSE)</f>
        <v>2.4430693069306932E-2</v>
      </c>
      <c r="AD305" s="23">
        <f>VLOOKUP($B305,Data!$A$8:$GA$500,156,FALSE)</f>
        <v>2.6691176470588236E-2</v>
      </c>
      <c r="AE305" s="52">
        <f>VLOOKUP($B305,Data!$A$8:$GA$500,157,FALSE)</f>
        <v>2.7012345679012346E-2</v>
      </c>
      <c r="AF305" s="52">
        <f>VLOOKUP($B305,Data!$A$8:$GA$500,158,FALSE)</f>
        <v>2.9423076923076923E-2</v>
      </c>
      <c r="AG305" s="52">
        <f>VLOOKUP($B305,Data!$A$8:$GA$500,159,FALSE)</f>
        <v>2.6459330143540669E-2</v>
      </c>
      <c r="AH305" s="52">
        <f>VLOOKUP($B305,Data!$A$8:$GA$500,160,FALSE)</f>
        <v>2.5514018691588786E-2</v>
      </c>
    </row>
    <row r="306" spans="1:34" x14ac:dyDescent="0.25">
      <c r="A306" s="1"/>
      <c r="B306" s="17" t="s">
        <v>404</v>
      </c>
      <c r="C306" s="42" t="s">
        <v>517</v>
      </c>
      <c r="D306" t="s">
        <v>0</v>
      </c>
      <c r="E306" s="45" t="s">
        <v>404</v>
      </c>
      <c r="F306" s="45" t="s">
        <v>35</v>
      </c>
      <c r="H306" s="23">
        <f>VLOOKUP($B306,Data!$A$8:$GA$500,134,FALSE)</f>
        <v>4.9778156996587032E-2</v>
      </c>
      <c r="I306" s="23">
        <f>VLOOKUP($B306,Data!$A$8:$GA$500,135,FALSE)</f>
        <v>4.9250000000000002E-2</v>
      </c>
      <c r="J306" s="23">
        <f>VLOOKUP($B306,Data!$A$8:$GA$500,136,FALSE)</f>
        <v>4.7210144927536231E-2</v>
      </c>
      <c r="K306" s="23">
        <f>VLOOKUP($B306,Data!$A$8:$GA$500,137,FALSE)</f>
        <v>4.5563636363636362E-2</v>
      </c>
      <c r="L306" s="23">
        <f>VLOOKUP($B306,Data!$A$8:$GA$500,138,FALSE)</f>
        <v>4.7432188065099461E-2</v>
      </c>
      <c r="M306" s="23">
        <f>VLOOKUP($B306,Data!$A$8:$GA$500,139,FALSE)</f>
        <v>4.238181818181818E-2</v>
      </c>
      <c r="N306" s="23">
        <f>VLOOKUP($B306,Data!$A$8:$GA$500,140,FALSE)</f>
        <v>4.029520295202952E-2</v>
      </c>
      <c r="O306" s="23">
        <f>VLOOKUP($B306,Data!$A$8:$GA$500,141,FALSE)</f>
        <v>4.0327552986512527E-2</v>
      </c>
      <c r="P306" s="23">
        <f>VLOOKUP($B306,Data!$A$8:$GA$500,142,FALSE)</f>
        <v>3.9963099630996313E-2</v>
      </c>
      <c r="Q306" s="23">
        <f>VLOOKUP($B306,Data!$A$8:$GA$500,143,FALSE)</f>
        <v>3.9843478260869564E-2</v>
      </c>
      <c r="R306" s="23">
        <f>VLOOKUP($B306,Data!$A$8:$GA$500,144,FALSE)</f>
        <v>4.3999999999999997E-2</v>
      </c>
      <c r="S306" s="23">
        <f>VLOOKUP($B306,Data!$A$8:$GA$500,145,FALSE)</f>
        <v>5.1463414634146339E-2</v>
      </c>
      <c r="T306" s="23">
        <f>VLOOKUP($B306,Data!$A$8:$GA$500,146,FALSE)</f>
        <v>6.4093097913322628E-2</v>
      </c>
      <c r="U306" s="23">
        <f>VLOOKUP($B306,Data!$A$8:$GA$500,147,FALSE)</f>
        <v>6.638795986622073E-2</v>
      </c>
      <c r="V306" s="23">
        <f>VLOOKUP($B306,Data!$A$8:$GA$500,148,FALSE)</f>
        <v>6.9172297297297292E-2</v>
      </c>
      <c r="W306" s="23">
        <f>VLOOKUP($B306,Data!$A$8:$GA$500,149,FALSE)</f>
        <v>7.173333333333333E-2</v>
      </c>
      <c r="X306" s="23">
        <f>VLOOKUP($B306,Data!$A$8:$GA$500,150,FALSE)</f>
        <v>7.5826086956521738E-2</v>
      </c>
      <c r="Y306" s="23">
        <f>VLOOKUP($B306,Data!$A$8:$GA$500,151,FALSE)</f>
        <v>6.8374125874125877E-2</v>
      </c>
      <c r="Z306" s="23">
        <f>VLOOKUP($B306,Data!$A$8:$GA$500,152,FALSE)</f>
        <v>6.7941176470588241E-2</v>
      </c>
      <c r="AA306" s="23">
        <f>VLOOKUP($B306,Data!$A$8:$GA$500,153,FALSE)</f>
        <v>7.159929701230229E-2</v>
      </c>
      <c r="AB306" s="23">
        <f>VLOOKUP($B306,Data!$A$8:$GA$500,154,FALSE)</f>
        <v>7.5478260869565217E-2</v>
      </c>
      <c r="AC306" s="23">
        <f>VLOOKUP($B306,Data!$A$8:$GA$500,155,FALSE)</f>
        <v>7.1435726210350589E-2</v>
      </c>
      <c r="AD306" s="23">
        <f>VLOOKUP($B306,Data!$A$8:$GA$500,156,FALSE)</f>
        <v>7.5568369028006593E-2</v>
      </c>
      <c r="AE306" s="52">
        <f>VLOOKUP($B306,Data!$A$8:$GA$500,157,FALSE)</f>
        <v>7.9715719063545146E-2</v>
      </c>
      <c r="AF306" s="52">
        <f>VLOOKUP($B306,Data!$A$8:$GA$500,158,FALSE)</f>
        <v>8.1887417218543049E-2</v>
      </c>
      <c r="AG306" s="52">
        <f>VLOOKUP($B306,Data!$A$8:$GA$500,159,FALSE)</f>
        <v>7.8898026315789474E-2</v>
      </c>
      <c r="AH306" s="52">
        <f>VLOOKUP($B306,Data!$A$8:$GA$500,160,FALSE)</f>
        <v>8.1045531197301859E-2</v>
      </c>
    </row>
    <row r="307" spans="1:34" x14ac:dyDescent="0.25">
      <c r="A307" s="1"/>
      <c r="B307" s="17" t="s">
        <v>406</v>
      </c>
      <c r="C307" s="42" t="s">
        <v>518</v>
      </c>
      <c r="D307" t="s">
        <v>0</v>
      </c>
      <c r="E307" s="45" t="s">
        <v>406</v>
      </c>
      <c r="F307" s="45" t="s">
        <v>17</v>
      </c>
      <c r="H307" s="23">
        <f>VLOOKUP($B307,Data!$A$8:$GA$500,134,FALSE)</f>
        <v>1.549636803874092E-2</v>
      </c>
      <c r="I307" s="23">
        <f>VLOOKUP($B307,Data!$A$8:$GA$500,135,FALSE)</f>
        <v>1.4736842105263158E-2</v>
      </c>
      <c r="J307" s="23">
        <f>VLOOKUP($B307,Data!$A$8:$GA$500,136,FALSE)</f>
        <v>1.5093457943925234E-2</v>
      </c>
      <c r="K307" s="23">
        <f>VLOOKUP($B307,Data!$A$8:$GA$500,137,FALSE)</f>
        <v>1.1977011494252874E-2</v>
      </c>
      <c r="L307" s="23">
        <f>VLOOKUP($B307,Data!$A$8:$GA$500,138,FALSE)</f>
        <v>1.4236111111111111E-2</v>
      </c>
      <c r="M307" s="23">
        <f>VLOOKUP($B307,Data!$A$8:$GA$500,139,FALSE)</f>
        <v>1.27816091954023E-2</v>
      </c>
      <c r="N307" s="23">
        <f>VLOOKUP($B307,Data!$A$8:$GA$500,140,FALSE)</f>
        <v>1.2167832167832168E-2</v>
      </c>
      <c r="O307" s="23">
        <f>VLOOKUP($B307,Data!$A$8:$GA$500,141,FALSE)</f>
        <v>1.037122969837587E-2</v>
      </c>
      <c r="P307" s="23">
        <f>VLOOKUP($B307,Data!$A$8:$GA$500,142,FALSE)</f>
        <v>1.1067285382830626E-2</v>
      </c>
      <c r="Q307" s="23">
        <f>VLOOKUP($B307,Data!$A$8:$GA$500,143,FALSE)</f>
        <v>1.0439814814814815E-2</v>
      </c>
      <c r="R307" s="23">
        <f>VLOOKUP($B307,Data!$A$8:$GA$500,144,FALSE)</f>
        <v>1.3038548752834467E-2</v>
      </c>
      <c r="S307" s="23">
        <f>VLOOKUP($B307,Data!$A$8:$GA$500,145,FALSE)</f>
        <v>1.7659574468085106E-2</v>
      </c>
      <c r="T307" s="23">
        <f>VLOOKUP($B307,Data!$A$8:$GA$500,146,FALSE)</f>
        <v>2.5707547169811322E-2</v>
      </c>
      <c r="U307" s="23">
        <f>VLOOKUP($B307,Data!$A$8:$GA$500,147,FALSE)</f>
        <v>2.9103773584905662E-2</v>
      </c>
      <c r="V307" s="23">
        <f>VLOOKUP($B307,Data!$A$8:$GA$500,148,FALSE)</f>
        <v>3.0488372093023255E-2</v>
      </c>
      <c r="W307" s="23">
        <f>VLOOKUP($B307,Data!$A$8:$GA$500,149,FALSE)</f>
        <v>2.7056179775280898E-2</v>
      </c>
      <c r="X307" s="23">
        <f>VLOOKUP($B307,Data!$A$8:$GA$500,150,FALSE)</f>
        <v>2.7799564270152507E-2</v>
      </c>
      <c r="Y307" s="23">
        <f>VLOOKUP($B307,Data!$A$8:$GA$500,151,FALSE)</f>
        <v>2.5294117647058825E-2</v>
      </c>
      <c r="Z307" s="23">
        <f>VLOOKUP($B307,Data!$A$8:$GA$500,152,FALSE)</f>
        <v>2.5678160919540231E-2</v>
      </c>
      <c r="AA307" s="23">
        <f>VLOOKUP($B307,Data!$A$8:$GA$500,153,FALSE)</f>
        <v>2.5094339622641508E-2</v>
      </c>
      <c r="AB307" s="23">
        <f>VLOOKUP($B307,Data!$A$8:$GA$500,154,FALSE)</f>
        <v>2.7676767676767678E-2</v>
      </c>
      <c r="AC307" s="23">
        <f>VLOOKUP($B307,Data!$A$8:$GA$500,155,FALSE)</f>
        <v>2.6810126582278482E-2</v>
      </c>
      <c r="AD307" s="23">
        <f>VLOOKUP($B307,Data!$A$8:$GA$500,156,FALSE)</f>
        <v>2.8407960199004975E-2</v>
      </c>
      <c r="AE307" s="52">
        <f>VLOOKUP($B307,Data!$A$8:$GA$500,157,FALSE)</f>
        <v>2.7517899761336517E-2</v>
      </c>
      <c r="AF307" s="52">
        <f>VLOOKUP($B307,Data!$A$8:$GA$500,158,FALSE)</f>
        <v>2.696551724137931E-2</v>
      </c>
      <c r="AG307" s="52">
        <f>VLOOKUP($B307,Data!$A$8:$GA$500,159,FALSE)</f>
        <v>2.2599118942731276E-2</v>
      </c>
      <c r="AH307" s="52">
        <f>VLOOKUP($B307,Data!$A$8:$GA$500,160,FALSE)</f>
        <v>2.3273137697516929E-2</v>
      </c>
    </row>
    <row r="308" spans="1:34" x14ac:dyDescent="0.25">
      <c r="A308" s="1"/>
      <c r="B308" s="17" t="s">
        <v>407</v>
      </c>
      <c r="C308" s="42" t="s">
        <v>518</v>
      </c>
      <c r="D308" t="s">
        <v>505</v>
      </c>
      <c r="E308" s="45" t="s">
        <v>407</v>
      </c>
      <c r="F308" s="45" t="s">
        <v>35</v>
      </c>
      <c r="H308" s="23">
        <f>VLOOKUP($B308,Data!$A$8:$GA$500,134,FALSE)</f>
        <v>3.0573663624511083E-2</v>
      </c>
      <c r="I308" s="23">
        <f>VLOOKUP($B308,Data!$A$8:$GA$500,135,FALSE)</f>
        <v>2.8661518661518663E-2</v>
      </c>
      <c r="J308" s="23">
        <f>VLOOKUP($B308,Data!$A$8:$GA$500,136,FALSE)</f>
        <v>2.9121447028423772E-2</v>
      </c>
      <c r="K308" s="23">
        <f>VLOOKUP($B308,Data!$A$8:$GA$500,137,FALSE)</f>
        <v>2.8793774319066146E-2</v>
      </c>
      <c r="L308" s="23">
        <f>VLOOKUP($B308,Data!$A$8:$GA$500,138,FALSE)</f>
        <v>3.2209150326797387E-2</v>
      </c>
      <c r="M308" s="23">
        <f>VLOOKUP($B308,Data!$A$8:$GA$500,139,FALSE)</f>
        <v>2.9788918205804749E-2</v>
      </c>
      <c r="N308" s="23">
        <f>VLOOKUP($B308,Data!$A$8:$GA$500,140,FALSE)</f>
        <v>2.6436931079323798E-2</v>
      </c>
      <c r="O308" s="23">
        <f>VLOOKUP($B308,Data!$A$8:$GA$500,141,FALSE)</f>
        <v>2.5969191270860077E-2</v>
      </c>
      <c r="P308" s="23">
        <f>VLOOKUP($B308,Data!$A$8:$GA$500,142,FALSE)</f>
        <v>2.6790281329923275E-2</v>
      </c>
      <c r="Q308" s="23">
        <f>VLOOKUP($B308,Data!$A$8:$GA$500,143,FALSE)</f>
        <v>2.6070528967254408E-2</v>
      </c>
      <c r="R308" s="23">
        <f>VLOOKUP($B308,Data!$A$8:$GA$500,144,FALSE)</f>
        <v>2.9686323713927227E-2</v>
      </c>
      <c r="S308" s="23">
        <f>VLOOKUP($B308,Data!$A$8:$GA$500,145,FALSE)</f>
        <v>3.5967540574282149E-2</v>
      </c>
      <c r="T308" s="23">
        <f>VLOOKUP($B308,Data!$A$8:$GA$500,146,FALSE)</f>
        <v>5.0431565967940815E-2</v>
      </c>
      <c r="U308" s="23">
        <f>VLOOKUP($B308,Data!$A$8:$GA$500,147,FALSE)</f>
        <v>5.2163164400494434E-2</v>
      </c>
      <c r="V308" s="23">
        <f>VLOOKUP($B308,Data!$A$8:$GA$500,148,FALSE)</f>
        <v>5.0362756952841599E-2</v>
      </c>
      <c r="W308" s="23">
        <f>VLOOKUP($B308,Data!$A$8:$GA$500,149,FALSE)</f>
        <v>4.9227985524728589E-2</v>
      </c>
      <c r="X308" s="23">
        <f>VLOOKUP($B308,Data!$A$8:$GA$500,150,FALSE)</f>
        <v>5.5677339901477829E-2</v>
      </c>
      <c r="Y308" s="23">
        <f>VLOOKUP($B308,Data!$A$8:$GA$500,151,FALSE)</f>
        <v>5.1725826193390452E-2</v>
      </c>
      <c r="Z308" s="23">
        <f>VLOOKUP($B308,Data!$A$8:$GA$500,152,FALSE)</f>
        <v>4.8608058608058606E-2</v>
      </c>
      <c r="AA308" s="23">
        <f>VLOOKUP($B308,Data!$A$8:$GA$500,153,FALSE)</f>
        <v>4.6804878048780488E-2</v>
      </c>
      <c r="AB308" s="23">
        <f>VLOOKUP($B308,Data!$A$8:$GA$500,154,FALSE)</f>
        <v>5.1055753262158957E-2</v>
      </c>
      <c r="AC308" s="23">
        <f>VLOOKUP($B308,Data!$A$8:$GA$500,155,FALSE)</f>
        <v>5.1459074733096084E-2</v>
      </c>
      <c r="AD308" s="23">
        <f>VLOOKUP($B308,Data!$A$8:$GA$500,156,FALSE)</f>
        <v>5.2939068100358422E-2</v>
      </c>
      <c r="AE308" s="52">
        <f>VLOOKUP($B308,Data!$A$8:$GA$500,157,FALSE)</f>
        <v>4.9292565947242205E-2</v>
      </c>
      <c r="AF308" s="52">
        <f>VLOOKUP($B308,Data!$A$8:$GA$500,158,FALSE)</f>
        <v>5.4603365384615382E-2</v>
      </c>
      <c r="AG308" s="52">
        <f>VLOOKUP($B308,Data!$A$8:$GA$500,159,FALSE)</f>
        <v>4.8000000000000001E-2</v>
      </c>
      <c r="AH308" s="52">
        <f>VLOOKUP($B308,Data!$A$8:$GA$500,160,FALSE)</f>
        <v>4.7973300970873788E-2</v>
      </c>
    </row>
    <row r="309" spans="1:34" x14ac:dyDescent="0.25">
      <c r="A309" s="1"/>
      <c r="B309" s="17" t="s">
        <v>408</v>
      </c>
      <c r="C309" s="42" t="s">
        <v>517</v>
      </c>
      <c r="D309" t="s">
        <v>0</v>
      </c>
      <c r="E309" s="45" t="s">
        <v>408</v>
      </c>
      <c r="F309" s="45" t="s">
        <v>35</v>
      </c>
      <c r="H309" s="23">
        <f>VLOOKUP($B309,Data!$A$8:$GA$500,134,FALSE)</f>
        <v>1.5850694444444445E-2</v>
      </c>
      <c r="I309" s="23">
        <f>VLOOKUP($B309,Data!$A$8:$GA$500,135,FALSE)</f>
        <v>1.5061295971978984E-2</v>
      </c>
      <c r="J309" s="23">
        <f>VLOOKUP($B309,Data!$A$8:$GA$500,136,FALSE)</f>
        <v>1.4696428571428572E-2</v>
      </c>
      <c r="K309" s="23">
        <f>VLOOKUP($B309,Data!$A$8:$GA$500,137,FALSE)</f>
        <v>1.3321616871704745E-2</v>
      </c>
      <c r="L309" s="23">
        <f>VLOOKUP($B309,Data!$A$8:$GA$500,138,FALSE)</f>
        <v>1.3196428571428571E-2</v>
      </c>
      <c r="M309" s="23">
        <f>VLOOKUP($B309,Data!$A$8:$GA$500,139,FALSE)</f>
        <v>1.1888888888888888E-2</v>
      </c>
      <c r="N309" s="23">
        <f>VLOOKUP($B309,Data!$A$8:$GA$500,140,FALSE)</f>
        <v>1.163963963963964E-2</v>
      </c>
      <c r="O309" s="23">
        <f>VLOOKUP($B309,Data!$A$8:$GA$500,141,FALSE)</f>
        <v>1.027124773960217E-2</v>
      </c>
      <c r="P309" s="23">
        <f>VLOOKUP($B309,Data!$A$8:$GA$500,142,FALSE)</f>
        <v>1.2373188405797101E-2</v>
      </c>
      <c r="Q309" s="23">
        <f>VLOOKUP($B309,Data!$A$8:$GA$500,143,FALSE)</f>
        <v>1.1777777777777778E-2</v>
      </c>
      <c r="R309" s="23">
        <f>VLOOKUP($B309,Data!$A$8:$GA$500,144,FALSE)</f>
        <v>1.4158964879852126E-2</v>
      </c>
      <c r="S309" s="23">
        <f>VLOOKUP($B309,Data!$A$8:$GA$500,145,FALSE)</f>
        <v>1.8363636363636363E-2</v>
      </c>
      <c r="T309" s="23">
        <f>VLOOKUP($B309,Data!$A$8:$GA$500,146,FALSE)</f>
        <v>2.8778761061946902E-2</v>
      </c>
      <c r="U309" s="23">
        <f>VLOOKUP($B309,Data!$A$8:$GA$500,147,FALSE)</f>
        <v>2.827054794520548E-2</v>
      </c>
      <c r="V309" s="23">
        <f>VLOOKUP($B309,Data!$A$8:$GA$500,148,FALSE)</f>
        <v>2.9010416666666667E-2</v>
      </c>
      <c r="W309" s="23">
        <f>VLOOKUP($B309,Data!$A$8:$GA$500,149,FALSE)</f>
        <v>2.5886287625418059E-2</v>
      </c>
      <c r="X309" s="23">
        <f>VLOOKUP($B309,Data!$A$8:$GA$500,150,FALSE)</f>
        <v>2.6363636363636363E-2</v>
      </c>
      <c r="Y309" s="23">
        <f>VLOOKUP($B309,Data!$A$8:$GA$500,151,FALSE)</f>
        <v>2.28476821192053E-2</v>
      </c>
      <c r="Z309" s="23">
        <f>VLOOKUP($B309,Data!$A$8:$GA$500,152,FALSE)</f>
        <v>2.2640264026402641E-2</v>
      </c>
      <c r="AA309" s="23">
        <f>VLOOKUP($B309,Data!$A$8:$GA$500,153,FALSE)</f>
        <v>2.0497512437810946E-2</v>
      </c>
      <c r="AB309" s="23">
        <f>VLOOKUP($B309,Data!$A$8:$GA$500,154,FALSE)</f>
        <v>2.4280821917808219E-2</v>
      </c>
      <c r="AC309" s="23">
        <f>VLOOKUP($B309,Data!$A$8:$GA$500,155,FALSE)</f>
        <v>2.4252100840336136E-2</v>
      </c>
      <c r="AD309" s="23">
        <f>VLOOKUP($B309,Data!$A$8:$GA$500,156,FALSE)</f>
        <v>2.5425709515859766E-2</v>
      </c>
      <c r="AE309" s="52">
        <f>VLOOKUP($B309,Data!$A$8:$GA$500,157,FALSE)</f>
        <v>2.5777777777777778E-2</v>
      </c>
      <c r="AF309" s="52">
        <f>VLOOKUP($B309,Data!$A$8:$GA$500,158,FALSE)</f>
        <v>2.8886986301369863E-2</v>
      </c>
      <c r="AG309" s="52">
        <f>VLOOKUP($B309,Data!$A$8:$GA$500,159,FALSE)</f>
        <v>2.8970588235294116E-2</v>
      </c>
      <c r="AH309" s="52">
        <f>VLOOKUP($B309,Data!$A$8:$GA$500,160,FALSE)</f>
        <v>2.8620689655172414E-2</v>
      </c>
    </row>
    <row r="310" spans="1:34" x14ac:dyDescent="0.25">
      <c r="A310" s="1"/>
      <c r="B310" s="17" t="s">
        <v>409</v>
      </c>
      <c r="C310" s="42" t="s">
        <v>518</v>
      </c>
      <c r="D310" t="s">
        <v>505</v>
      </c>
      <c r="E310" s="45" t="s">
        <v>409</v>
      </c>
      <c r="F310" s="45" t="s">
        <v>34</v>
      </c>
      <c r="H310" s="23">
        <f>VLOOKUP($B310,Data!$A$8:$GA$500,134,FALSE)</f>
        <v>3.6377816291161179E-2</v>
      </c>
      <c r="I310" s="23">
        <f>VLOOKUP($B310,Data!$A$8:$GA$500,135,FALSE)</f>
        <v>3.2910321489001693E-2</v>
      </c>
      <c r="J310" s="23">
        <f>VLOOKUP($B310,Data!$A$8:$GA$500,136,FALSE)</f>
        <v>3.2707275803722506E-2</v>
      </c>
      <c r="K310" s="23">
        <f>VLOOKUP($B310,Data!$A$8:$GA$500,137,FALSE)</f>
        <v>3.5827814569536424E-2</v>
      </c>
      <c r="L310" s="23">
        <f>VLOOKUP($B310,Data!$A$8:$GA$500,138,FALSE)</f>
        <v>3.8861386138613861E-2</v>
      </c>
      <c r="M310" s="23">
        <f>VLOOKUP($B310,Data!$A$8:$GA$500,139,FALSE)</f>
        <v>3.1571194762684121E-2</v>
      </c>
      <c r="N310" s="23">
        <f>VLOOKUP($B310,Data!$A$8:$GA$500,140,FALSE)</f>
        <v>2.5927750410509032E-2</v>
      </c>
      <c r="O310" s="23">
        <f>VLOOKUP($B310,Data!$A$8:$GA$500,141,FALSE)</f>
        <v>2.8557213930348258E-2</v>
      </c>
      <c r="P310" s="23">
        <f>VLOOKUP($B310,Data!$A$8:$GA$500,142,FALSE)</f>
        <v>3.0766666666666668E-2</v>
      </c>
      <c r="Q310" s="23">
        <f>VLOOKUP($B310,Data!$A$8:$GA$500,143,FALSE)</f>
        <v>2.7077175697865354E-2</v>
      </c>
      <c r="R310" s="23">
        <f>VLOOKUP($B310,Data!$A$8:$GA$500,144,FALSE)</f>
        <v>3.2949756888168556E-2</v>
      </c>
      <c r="S310" s="23">
        <f>VLOOKUP($B310,Data!$A$8:$GA$500,145,FALSE)</f>
        <v>4.7662337662337663E-2</v>
      </c>
      <c r="T310" s="23">
        <f>VLOOKUP($B310,Data!$A$8:$GA$500,146,FALSE)</f>
        <v>5.9917898193760262E-2</v>
      </c>
      <c r="U310" s="23">
        <f>VLOOKUP($B310,Data!$A$8:$GA$500,147,FALSE)</f>
        <v>5.4917491749174915E-2</v>
      </c>
      <c r="V310" s="23">
        <f>VLOOKUP($B310,Data!$A$8:$GA$500,148,FALSE)</f>
        <v>5.5427631578947367E-2</v>
      </c>
      <c r="W310" s="23">
        <f>VLOOKUP($B310,Data!$A$8:$GA$500,149,FALSE)</f>
        <v>5.6348684210526315E-2</v>
      </c>
      <c r="X310" s="23">
        <f>VLOOKUP($B310,Data!$A$8:$GA$500,150,FALSE)</f>
        <v>6.056384742951907E-2</v>
      </c>
      <c r="Y310" s="23">
        <f>VLOOKUP($B310,Data!$A$8:$GA$500,151,FALSE)</f>
        <v>4.8044217687074828E-2</v>
      </c>
      <c r="Z310" s="23">
        <f>VLOOKUP($B310,Data!$A$8:$GA$500,152,FALSE)</f>
        <v>4.8771331058020478E-2</v>
      </c>
      <c r="AA310" s="23">
        <f>VLOOKUP($B310,Data!$A$8:$GA$500,153,FALSE)</f>
        <v>5.6098807495741053E-2</v>
      </c>
      <c r="AB310" s="23">
        <f>VLOOKUP($B310,Data!$A$8:$GA$500,154,FALSE)</f>
        <v>6.1344537815126048E-2</v>
      </c>
      <c r="AC310" s="23">
        <f>VLOOKUP($B310,Data!$A$8:$GA$500,155,FALSE)</f>
        <v>5.4385382059800667E-2</v>
      </c>
      <c r="AD310" s="23">
        <f>VLOOKUP($B310,Data!$A$8:$GA$500,156,FALSE)</f>
        <v>5.8100840336134454E-2</v>
      </c>
      <c r="AE310" s="52">
        <f>VLOOKUP($B310,Data!$A$8:$GA$500,157,FALSE)</f>
        <v>6.1530612244897961E-2</v>
      </c>
      <c r="AF310" s="52">
        <f>VLOOKUP($B310,Data!$A$8:$GA$500,158,FALSE)</f>
        <v>6.6458684654300174E-2</v>
      </c>
      <c r="AG310" s="52">
        <f>VLOOKUP($B310,Data!$A$8:$GA$500,159,FALSE)</f>
        <v>5.8247078464106844E-2</v>
      </c>
      <c r="AH310" s="52">
        <f>VLOOKUP($B310,Data!$A$8:$GA$500,160,FALSE)</f>
        <v>5.7824620573355821E-2</v>
      </c>
    </row>
    <row r="311" spans="1:34" x14ac:dyDescent="0.25">
      <c r="A311" s="1"/>
      <c r="B311" s="17" t="s">
        <v>411</v>
      </c>
      <c r="C311" s="42" t="s">
        <v>516</v>
      </c>
      <c r="D311" t="s">
        <v>0</v>
      </c>
      <c r="E311" s="45" t="s">
        <v>411</v>
      </c>
      <c r="F311" s="45" t="s">
        <v>34</v>
      </c>
      <c r="H311" s="23">
        <f>VLOOKUP($B311,Data!$A$8:$GA$500,134,FALSE)</f>
        <v>3.1478599221789881E-2</v>
      </c>
      <c r="I311" s="23">
        <f>VLOOKUP($B311,Data!$A$8:$GA$500,135,FALSE)</f>
        <v>2.620817843866171E-2</v>
      </c>
      <c r="J311" s="23">
        <f>VLOOKUP($B311,Data!$A$8:$GA$500,136,FALSE)</f>
        <v>2.447653429602888E-2</v>
      </c>
      <c r="K311" s="23">
        <f>VLOOKUP($B311,Data!$A$8:$GA$500,137,FALSE)</f>
        <v>2.7554744525547445E-2</v>
      </c>
      <c r="L311" s="23">
        <f>VLOOKUP($B311,Data!$A$8:$GA$500,138,FALSE)</f>
        <v>2.8989547038327526E-2</v>
      </c>
      <c r="M311" s="23">
        <f>VLOOKUP($B311,Data!$A$8:$GA$500,139,FALSE)</f>
        <v>2.2581818181818182E-2</v>
      </c>
      <c r="N311" s="23">
        <f>VLOOKUP($B311,Data!$A$8:$GA$500,140,FALSE)</f>
        <v>2.2695035460992909E-2</v>
      </c>
      <c r="O311" s="23">
        <f>VLOOKUP($B311,Data!$A$8:$GA$500,141,FALSE)</f>
        <v>2.2791519434628975E-2</v>
      </c>
      <c r="P311" s="23">
        <f>VLOOKUP($B311,Data!$A$8:$GA$500,142,FALSE)</f>
        <v>2.2797202797202796E-2</v>
      </c>
      <c r="Q311" s="23">
        <f>VLOOKUP($B311,Data!$A$8:$GA$500,143,FALSE)</f>
        <v>2.0105633802816901E-2</v>
      </c>
      <c r="R311" s="23">
        <f>VLOOKUP($B311,Data!$A$8:$GA$500,144,FALSE)</f>
        <v>2.527972027972028E-2</v>
      </c>
      <c r="S311" s="23">
        <f>VLOOKUP($B311,Data!$A$8:$GA$500,145,FALSE)</f>
        <v>3.4065573770491804E-2</v>
      </c>
      <c r="T311" s="23">
        <f>VLOOKUP($B311,Data!$A$8:$GA$500,146,FALSE)</f>
        <v>4.3583061889250811E-2</v>
      </c>
      <c r="U311" s="23">
        <f>VLOOKUP($B311,Data!$A$8:$GA$500,147,FALSE)</f>
        <v>3.7836065573770492E-2</v>
      </c>
      <c r="V311" s="23">
        <f>VLOOKUP($B311,Data!$A$8:$GA$500,148,FALSE)</f>
        <v>3.5592105263157897E-2</v>
      </c>
      <c r="W311" s="23">
        <f>VLOOKUP($B311,Data!$A$8:$GA$500,149,FALSE)</f>
        <v>3.7433333333333332E-2</v>
      </c>
      <c r="X311" s="23">
        <f>VLOOKUP($B311,Data!$A$8:$GA$500,150,FALSE)</f>
        <v>3.5490196078431374E-2</v>
      </c>
      <c r="Y311" s="23">
        <f>VLOOKUP($B311,Data!$A$8:$GA$500,151,FALSE)</f>
        <v>2.8241042345276874E-2</v>
      </c>
      <c r="Z311" s="23">
        <f>VLOOKUP($B311,Data!$A$8:$GA$500,152,FALSE)</f>
        <v>2.77491961414791E-2</v>
      </c>
      <c r="AA311" s="23">
        <f>VLOOKUP($B311,Data!$A$8:$GA$500,153,FALSE)</f>
        <v>3.2643312101910828E-2</v>
      </c>
      <c r="AB311" s="23">
        <f>VLOOKUP($B311,Data!$A$8:$GA$500,154,FALSE)</f>
        <v>3.7346938775510201E-2</v>
      </c>
      <c r="AC311" s="23">
        <f>VLOOKUP($B311,Data!$A$8:$GA$500,155,FALSE)</f>
        <v>3.2749140893470793E-2</v>
      </c>
      <c r="AD311" s="23">
        <f>VLOOKUP($B311,Data!$A$8:$GA$500,156,FALSE)</f>
        <v>3.2894736842105261E-2</v>
      </c>
      <c r="AE311" s="52">
        <f>VLOOKUP($B311,Data!$A$8:$GA$500,157,FALSE)</f>
        <v>3.8093645484949833E-2</v>
      </c>
      <c r="AF311" s="52">
        <f>VLOOKUP($B311,Data!$A$8:$GA$500,158,FALSE)</f>
        <v>3.9967532467532464E-2</v>
      </c>
      <c r="AG311" s="52">
        <f>VLOOKUP($B311,Data!$A$8:$GA$500,159,FALSE)</f>
        <v>3.5064935064935063E-2</v>
      </c>
      <c r="AH311" s="52">
        <f>VLOOKUP($B311,Data!$A$8:$GA$500,160,FALSE)</f>
        <v>3.6145833333333335E-2</v>
      </c>
    </row>
    <row r="312" spans="1:34" x14ac:dyDescent="0.25">
      <c r="A312" s="1"/>
      <c r="B312" s="17" t="s">
        <v>412</v>
      </c>
      <c r="C312" s="42" t="s">
        <v>518</v>
      </c>
      <c r="D312" t="s">
        <v>505</v>
      </c>
      <c r="E312" s="45" t="s">
        <v>412</v>
      </c>
      <c r="F312" s="45" t="s">
        <v>42</v>
      </c>
      <c r="H312" s="23">
        <f>VLOOKUP($B312,Data!$A$8:$GA$500,134,FALSE)</f>
        <v>8.7732497387669806E-2</v>
      </c>
      <c r="I312" s="23">
        <f>VLOOKUP($B312,Data!$A$8:$GA$500,135,FALSE)</f>
        <v>8.9605399792315674E-2</v>
      </c>
      <c r="J312" s="23">
        <f>VLOOKUP($B312,Data!$A$8:$GA$500,136,FALSE)</f>
        <v>9.5570824524312897E-2</v>
      </c>
      <c r="K312" s="23">
        <f>VLOOKUP($B312,Data!$A$8:$GA$500,137,FALSE)</f>
        <v>8.9416666666666672E-2</v>
      </c>
      <c r="L312" s="23">
        <f>VLOOKUP($B312,Data!$A$8:$GA$500,138,FALSE)</f>
        <v>8.5687061183550656E-2</v>
      </c>
      <c r="M312" s="23">
        <f>VLOOKUP($B312,Data!$A$8:$GA$500,139,FALSE)</f>
        <v>8.2119071644803227E-2</v>
      </c>
      <c r="N312" s="23">
        <f>VLOOKUP($B312,Data!$A$8:$GA$500,140,FALSE)</f>
        <v>7.8980582524271842E-2</v>
      </c>
      <c r="O312" s="23">
        <f>VLOOKUP($B312,Data!$A$8:$GA$500,141,FALSE)</f>
        <v>7.4842209072978297E-2</v>
      </c>
      <c r="P312" s="23">
        <f>VLOOKUP($B312,Data!$A$8:$GA$500,142,FALSE)</f>
        <v>7.2282196969696969E-2</v>
      </c>
      <c r="Q312" s="23">
        <f>VLOOKUP($B312,Data!$A$8:$GA$500,143,FALSE)</f>
        <v>6.8268003646308112E-2</v>
      </c>
      <c r="R312" s="23">
        <f>VLOOKUP($B312,Data!$A$8:$GA$500,144,FALSE)</f>
        <v>7.06951871657754E-2</v>
      </c>
      <c r="S312" s="23">
        <f>VLOOKUP($B312,Data!$A$8:$GA$500,145,FALSE)</f>
        <v>7.2903225806451616E-2</v>
      </c>
      <c r="T312" s="23">
        <f>VLOOKUP($B312,Data!$A$8:$GA$500,146,FALSE)</f>
        <v>8.4286949006050133E-2</v>
      </c>
      <c r="U312" s="23">
        <f>VLOOKUP($B312,Data!$A$8:$GA$500,147,FALSE)</f>
        <v>8.7545219638242897E-2</v>
      </c>
      <c r="V312" s="23">
        <f>VLOOKUP($B312,Data!$A$8:$GA$500,148,FALSE)</f>
        <v>9.0135249366018591E-2</v>
      </c>
      <c r="W312" s="23">
        <f>VLOOKUP($B312,Data!$A$8:$GA$500,149,FALSE)</f>
        <v>8.4468438538205987E-2</v>
      </c>
      <c r="X312" s="23">
        <f>VLOOKUP($B312,Data!$A$8:$GA$500,150,FALSE)</f>
        <v>8.6442227763923518E-2</v>
      </c>
      <c r="Y312" s="23">
        <f>VLOOKUP($B312,Data!$A$8:$GA$500,151,FALSE)</f>
        <v>8.3038810900082582E-2</v>
      </c>
      <c r="Z312" s="23">
        <f>VLOOKUP($B312,Data!$A$8:$GA$500,152,FALSE)</f>
        <v>8.6060352053646275E-2</v>
      </c>
      <c r="AA312" s="23">
        <f>VLOOKUP($B312,Data!$A$8:$GA$500,153,FALSE)</f>
        <v>8.2788381742738587E-2</v>
      </c>
      <c r="AB312" s="23">
        <f>VLOOKUP($B312,Data!$A$8:$GA$500,154,FALSE)</f>
        <v>8.6302170283806337E-2</v>
      </c>
      <c r="AC312" s="23">
        <f>VLOOKUP($B312,Data!$A$8:$GA$500,155,FALSE)</f>
        <v>8.7526881720430105E-2</v>
      </c>
      <c r="AD312" s="23">
        <f>VLOOKUP($B312,Data!$A$8:$GA$500,156,FALSE)</f>
        <v>9.6548223350253801E-2</v>
      </c>
      <c r="AE312" s="52">
        <f>VLOOKUP($B312,Data!$A$8:$GA$500,157,FALSE)</f>
        <v>9.1558654634946682E-2</v>
      </c>
      <c r="AF312" s="52">
        <f>VLOOKUP($B312,Data!$A$8:$GA$500,158,FALSE)</f>
        <v>9.0517380759902996E-2</v>
      </c>
      <c r="AG312" s="52">
        <f>VLOOKUP($B312,Data!$A$8:$GA$500,159,FALSE)</f>
        <v>8.6030844155844152E-2</v>
      </c>
      <c r="AH312" s="52">
        <f>VLOOKUP($B312,Data!$A$8:$GA$500,160,FALSE)</f>
        <v>8.4745098039215691E-2</v>
      </c>
    </row>
    <row r="313" spans="1:34" x14ac:dyDescent="0.25">
      <c r="A313" s="1"/>
      <c r="B313" s="17" t="s">
        <v>413</v>
      </c>
      <c r="C313" s="42" t="s">
        <v>518</v>
      </c>
      <c r="D313" t="s">
        <v>505</v>
      </c>
      <c r="E313" s="45" t="s">
        <v>413</v>
      </c>
      <c r="F313" s="45" t="s">
        <v>33</v>
      </c>
      <c r="H313" s="23">
        <f>VLOOKUP($B313,Data!$A$8:$GA$500,134,FALSE)</f>
        <v>2.2163187855787476E-2</v>
      </c>
      <c r="I313" s="23">
        <f>VLOOKUP($B313,Data!$A$8:$GA$500,135,FALSE)</f>
        <v>2.2107750472589793E-2</v>
      </c>
      <c r="J313" s="23">
        <f>VLOOKUP($B313,Data!$A$8:$GA$500,136,FALSE)</f>
        <v>2.4454887218045111E-2</v>
      </c>
      <c r="K313" s="23">
        <f>VLOOKUP($B313,Data!$A$8:$GA$500,137,FALSE)</f>
        <v>2.2761816496756255E-2</v>
      </c>
      <c r="L313" s="23">
        <f>VLOOKUP($B313,Data!$A$8:$GA$500,138,FALSE)</f>
        <v>2.4489795918367346E-2</v>
      </c>
      <c r="M313" s="23">
        <f>VLOOKUP($B313,Data!$A$8:$GA$500,139,FALSE)</f>
        <v>2.1003683241252302E-2</v>
      </c>
      <c r="N313" s="23">
        <f>VLOOKUP($B313,Data!$A$8:$GA$500,140,FALSE)</f>
        <v>2.0409302325581396E-2</v>
      </c>
      <c r="O313" s="23">
        <f>VLOOKUP($B313,Data!$A$8:$GA$500,141,FALSE)</f>
        <v>1.9284369114877589E-2</v>
      </c>
      <c r="P313" s="23">
        <f>VLOOKUP($B313,Data!$A$8:$GA$500,142,FALSE)</f>
        <v>2.0848708487084869E-2</v>
      </c>
      <c r="Q313" s="23">
        <f>VLOOKUP($B313,Data!$A$8:$GA$500,143,FALSE)</f>
        <v>2.0580762250453719E-2</v>
      </c>
      <c r="R313" s="23">
        <f>VLOOKUP($B313,Data!$A$8:$GA$500,144,FALSE)</f>
        <v>2.429475587703436E-2</v>
      </c>
      <c r="S313" s="23">
        <f>VLOOKUP($B313,Data!$A$8:$GA$500,145,FALSE)</f>
        <v>3.1011959521619135E-2</v>
      </c>
      <c r="T313" s="23">
        <f>VLOOKUP($B313,Data!$A$8:$GA$500,146,FALSE)</f>
        <v>4.0678438661710038E-2</v>
      </c>
      <c r="U313" s="23">
        <f>VLOOKUP($B313,Data!$A$8:$GA$500,147,FALSE)</f>
        <v>4.2450704225352111E-2</v>
      </c>
      <c r="V313" s="23">
        <f>VLOOKUP($B313,Data!$A$8:$GA$500,148,FALSE)</f>
        <v>4.5782567947516402E-2</v>
      </c>
      <c r="W313" s="23">
        <f>VLOOKUP($B313,Data!$A$8:$GA$500,149,FALSE)</f>
        <v>4.3729933899905572E-2</v>
      </c>
      <c r="X313" s="23">
        <f>VLOOKUP($B313,Data!$A$8:$GA$500,150,FALSE)</f>
        <v>4.5282485875706213E-2</v>
      </c>
      <c r="Y313" s="23">
        <f>VLOOKUP($B313,Data!$A$8:$GA$500,151,FALSE)</f>
        <v>4.0797373358348966E-2</v>
      </c>
      <c r="Z313" s="23">
        <f>VLOOKUP($B313,Data!$A$8:$GA$500,152,FALSE)</f>
        <v>4.1610169491525427E-2</v>
      </c>
      <c r="AA313" s="23">
        <f>VLOOKUP($B313,Data!$A$8:$GA$500,153,FALSE)</f>
        <v>3.8164967562557925E-2</v>
      </c>
      <c r="AB313" s="23">
        <f>VLOOKUP($B313,Data!$A$8:$GA$500,154,FALSE)</f>
        <v>3.9546716003700279E-2</v>
      </c>
      <c r="AC313" s="23">
        <f>VLOOKUP($B313,Data!$A$8:$GA$500,155,FALSE)</f>
        <v>3.9566020313942754E-2</v>
      </c>
      <c r="AD313" s="23">
        <f>VLOOKUP($B313,Data!$A$8:$GA$500,156,FALSE)</f>
        <v>4.3233923578751166E-2</v>
      </c>
      <c r="AE313" s="52">
        <f>VLOOKUP($B313,Data!$A$8:$GA$500,157,FALSE)</f>
        <v>4.267840593141798E-2</v>
      </c>
      <c r="AF313" s="52">
        <f>VLOOKUP($B313,Data!$A$8:$GA$500,158,FALSE)</f>
        <v>4.5096952908587257E-2</v>
      </c>
      <c r="AG313" s="52">
        <f>VLOOKUP($B313,Data!$A$8:$GA$500,159,FALSE)</f>
        <v>4.4076492537313432E-2</v>
      </c>
      <c r="AH313" s="52">
        <f>VLOOKUP($B313,Data!$A$8:$GA$500,160,FALSE)</f>
        <v>4.446311858076564E-2</v>
      </c>
    </row>
    <row r="314" spans="1:34" x14ac:dyDescent="0.25">
      <c r="A314" s="1"/>
      <c r="B314" s="17" t="s">
        <v>414</v>
      </c>
      <c r="C314" s="42" t="s">
        <v>517</v>
      </c>
      <c r="D314" t="s">
        <v>0</v>
      </c>
      <c r="E314" s="45" t="s">
        <v>414</v>
      </c>
      <c r="F314" s="45" t="s">
        <v>35</v>
      </c>
      <c r="H314" s="23">
        <f>VLOOKUP($B314,Data!$A$8:$GA$500,134,FALSE)</f>
        <v>1.5762376237623762E-2</v>
      </c>
      <c r="I314" s="23">
        <f>VLOOKUP($B314,Data!$A$8:$GA$500,135,FALSE)</f>
        <v>1.4686868686868687E-2</v>
      </c>
      <c r="J314" s="23">
        <f>VLOOKUP($B314,Data!$A$8:$GA$500,136,FALSE)</f>
        <v>1.2807017543859649E-2</v>
      </c>
      <c r="K314" s="23">
        <f>VLOOKUP($B314,Data!$A$8:$GA$500,137,FALSE)</f>
        <v>1.1875E-2</v>
      </c>
      <c r="L314" s="23">
        <f>VLOOKUP($B314,Data!$A$8:$GA$500,138,FALSE)</f>
        <v>1.2427745664739885E-2</v>
      </c>
      <c r="M314" s="23">
        <f>VLOOKUP($B314,Data!$A$8:$GA$500,139,FALSE)</f>
        <v>1.1138519924098672E-2</v>
      </c>
      <c r="N314" s="23">
        <f>VLOOKUP($B314,Data!$A$8:$GA$500,140,FALSE)</f>
        <v>1.1544554455445544E-2</v>
      </c>
      <c r="O314" s="23">
        <f>VLOOKUP($B314,Data!$A$8:$GA$500,141,FALSE)</f>
        <v>1.0647058823529412E-2</v>
      </c>
      <c r="P314" s="23">
        <f>VLOOKUP($B314,Data!$A$8:$GA$500,142,FALSE)</f>
        <v>1.1151631477927063E-2</v>
      </c>
      <c r="Q314" s="23">
        <f>VLOOKUP($B314,Data!$A$8:$GA$500,143,FALSE)</f>
        <v>1.048828125E-2</v>
      </c>
      <c r="R314" s="23">
        <f>VLOOKUP($B314,Data!$A$8:$GA$500,144,FALSE)</f>
        <v>1.197265625E-2</v>
      </c>
      <c r="S314" s="23">
        <f>VLOOKUP($B314,Data!$A$8:$GA$500,145,FALSE)</f>
        <v>1.7862745098039215E-2</v>
      </c>
      <c r="T314" s="23">
        <f>VLOOKUP($B314,Data!$A$8:$GA$500,146,FALSE)</f>
        <v>2.6647398843930636E-2</v>
      </c>
      <c r="U314" s="23">
        <f>VLOOKUP($B314,Data!$A$8:$GA$500,147,FALSE)</f>
        <v>2.6742857142857141E-2</v>
      </c>
      <c r="V314" s="23">
        <f>VLOOKUP($B314,Data!$A$8:$GA$500,148,FALSE)</f>
        <v>2.676864244741874E-2</v>
      </c>
      <c r="W314" s="23">
        <f>VLOOKUP($B314,Data!$A$8:$GA$500,149,FALSE)</f>
        <v>2.3795761078998074E-2</v>
      </c>
      <c r="X314" s="23">
        <f>VLOOKUP($B314,Data!$A$8:$GA$500,150,FALSE)</f>
        <v>2.5343511450381679E-2</v>
      </c>
      <c r="Y314" s="23">
        <f>VLOOKUP($B314,Data!$A$8:$GA$500,151,FALSE)</f>
        <v>2.2616279069767441E-2</v>
      </c>
      <c r="Z314" s="23">
        <f>VLOOKUP($B314,Data!$A$8:$GA$500,152,FALSE)</f>
        <v>2.1984732824427481E-2</v>
      </c>
      <c r="AA314" s="23">
        <f>VLOOKUP($B314,Data!$A$8:$GA$500,153,FALSE)</f>
        <v>1.9229323308270676E-2</v>
      </c>
      <c r="AB314" s="23">
        <f>VLOOKUP($B314,Data!$A$8:$GA$500,154,FALSE)</f>
        <v>2.1609848484848485E-2</v>
      </c>
      <c r="AC314" s="23">
        <f>VLOOKUP($B314,Data!$A$8:$GA$500,155,FALSE)</f>
        <v>2.0575139146567719E-2</v>
      </c>
      <c r="AD314" s="23">
        <f>VLOOKUP($B314,Data!$A$8:$GA$500,156,FALSE)</f>
        <v>2.1955307262569831E-2</v>
      </c>
      <c r="AE314" s="52">
        <f>VLOOKUP($B314,Data!$A$8:$GA$500,157,FALSE)</f>
        <v>2.088235294117647E-2</v>
      </c>
      <c r="AF314" s="52">
        <f>VLOOKUP($B314,Data!$A$8:$GA$500,158,FALSE)</f>
        <v>2.3574144486692015E-2</v>
      </c>
      <c r="AG314" s="52">
        <f>VLOOKUP($B314,Data!$A$8:$GA$500,159,FALSE)</f>
        <v>2.0166051660516604E-2</v>
      </c>
      <c r="AH314" s="52">
        <f>VLOOKUP($B314,Data!$A$8:$GA$500,160,FALSE)</f>
        <v>2.0344827586206895E-2</v>
      </c>
    </row>
    <row r="315" spans="1:34" x14ac:dyDescent="0.25">
      <c r="A315" s="1"/>
      <c r="B315" s="17" t="s">
        <v>415</v>
      </c>
      <c r="C315" s="42" t="s">
        <v>517</v>
      </c>
      <c r="D315" t="s">
        <v>0</v>
      </c>
      <c r="E315" s="45" t="s">
        <v>415</v>
      </c>
      <c r="F315" s="45" t="s">
        <v>32</v>
      </c>
      <c r="G315" s="45" t="s">
        <v>35</v>
      </c>
      <c r="H315" s="23">
        <f>VLOOKUP($B315,Data!$A$8:$GA$500,134,FALSE)</f>
        <v>1.0533333333333334E-2</v>
      </c>
      <c r="I315" s="23">
        <f>VLOOKUP($B315,Data!$A$8:$GA$500,135,FALSE)</f>
        <v>1.0027472527472528E-2</v>
      </c>
      <c r="J315" s="23">
        <f>VLOOKUP($B315,Data!$A$8:$GA$500,136,FALSE)</f>
        <v>1.1401617250673854E-2</v>
      </c>
      <c r="K315" s="23">
        <f>VLOOKUP($B315,Data!$A$8:$GA$500,137,FALSE)</f>
        <v>9.573333333333333E-3</v>
      </c>
      <c r="L315" s="23">
        <f>VLOOKUP($B315,Data!$A$8:$GA$500,138,FALSE)</f>
        <v>1.0349462365591398E-2</v>
      </c>
      <c r="M315" s="23">
        <f>VLOOKUP($B315,Data!$A$8:$GA$500,139,FALSE)</f>
        <v>8.5978835978835974E-3</v>
      </c>
      <c r="N315" s="23">
        <f>VLOOKUP($B315,Data!$A$8:$GA$500,140,FALSE)</f>
        <v>8.6863270777479892E-3</v>
      </c>
      <c r="O315" s="23">
        <f>VLOOKUP($B315,Data!$A$8:$GA$500,141,FALSE)</f>
        <v>7.8756476683937825E-3</v>
      </c>
      <c r="P315" s="23">
        <f>VLOOKUP($B315,Data!$A$8:$GA$500,142,FALSE)</f>
        <v>8.5254691689008039E-3</v>
      </c>
      <c r="Q315" s="23">
        <f>VLOOKUP($B315,Data!$A$8:$GA$500,143,FALSE)</f>
        <v>8.4675324675324674E-3</v>
      </c>
      <c r="R315" s="23">
        <f>VLOOKUP($B315,Data!$A$8:$GA$500,144,FALSE)</f>
        <v>1.0077519379844961E-2</v>
      </c>
      <c r="S315" s="23">
        <f>VLOOKUP($B315,Data!$A$8:$GA$500,145,FALSE)</f>
        <v>1.3963254593175854E-2</v>
      </c>
      <c r="T315" s="23">
        <f>VLOOKUP($B315,Data!$A$8:$GA$500,146,FALSE)</f>
        <v>2.2580645161290321E-2</v>
      </c>
      <c r="U315" s="23">
        <f>VLOOKUP($B315,Data!$A$8:$GA$500,147,FALSE)</f>
        <v>2.4198473282442748E-2</v>
      </c>
      <c r="V315" s="23">
        <f>VLOOKUP($B315,Data!$A$8:$GA$500,148,FALSE)</f>
        <v>2.3856382978723403E-2</v>
      </c>
      <c r="W315" s="23">
        <f>VLOOKUP($B315,Data!$A$8:$GA$500,149,FALSE)</f>
        <v>2.3394255874673628E-2</v>
      </c>
      <c r="X315" s="23">
        <f>VLOOKUP($B315,Data!$A$8:$GA$500,150,FALSE)</f>
        <v>2.4905149051490515E-2</v>
      </c>
      <c r="Y315" s="23">
        <f>VLOOKUP($B315,Data!$A$8:$GA$500,151,FALSE)</f>
        <v>2.1303191489361703E-2</v>
      </c>
      <c r="Z315" s="23">
        <f>VLOOKUP($B315,Data!$A$8:$GA$500,152,FALSE)</f>
        <v>1.9662337662337662E-2</v>
      </c>
      <c r="AA315" s="23">
        <f>VLOOKUP($B315,Data!$A$8:$GA$500,153,FALSE)</f>
        <v>2.0783783783783785E-2</v>
      </c>
      <c r="AB315" s="23">
        <f>VLOOKUP($B315,Data!$A$8:$GA$500,154,FALSE)</f>
        <v>2.2027397260273973E-2</v>
      </c>
      <c r="AC315" s="23">
        <f>VLOOKUP($B315,Data!$A$8:$GA$500,155,FALSE)</f>
        <v>2.0261096605744124E-2</v>
      </c>
      <c r="AD315" s="23">
        <f>VLOOKUP($B315,Data!$A$8:$GA$500,156,FALSE)</f>
        <v>2.1140583554376657E-2</v>
      </c>
      <c r="AE315" s="52">
        <f>VLOOKUP($B315,Data!$A$8:$GA$500,157,FALSE)</f>
        <v>2.1424870466321244E-2</v>
      </c>
      <c r="AF315" s="52">
        <f>VLOOKUP($B315,Data!$A$8:$GA$500,158,FALSE)</f>
        <v>2.1116751269035533E-2</v>
      </c>
      <c r="AG315" s="52">
        <f>VLOOKUP($B315,Data!$A$8:$GA$500,159,FALSE)</f>
        <v>1.768637532133676E-2</v>
      </c>
      <c r="AH315" s="52">
        <f>VLOOKUP($B315,Data!$A$8:$GA$500,160,FALSE)</f>
        <v>1.7212713936430316E-2</v>
      </c>
    </row>
    <row r="316" spans="1:34" x14ac:dyDescent="0.25">
      <c r="A316" s="1"/>
      <c r="B316" s="17" t="s">
        <v>416</v>
      </c>
      <c r="C316" s="42" t="s">
        <v>516</v>
      </c>
      <c r="D316" t="s">
        <v>0</v>
      </c>
      <c r="E316" s="45" t="s">
        <v>416</v>
      </c>
      <c r="F316" s="45" t="s">
        <v>507</v>
      </c>
      <c r="H316" s="23">
        <f>VLOOKUP($B316,Data!$A$8:$GA$500,134,FALSE)</f>
        <v>9.5781249999999998E-3</v>
      </c>
      <c r="I316" s="23">
        <f>VLOOKUP($B316,Data!$A$8:$GA$500,135,FALSE)</f>
        <v>8.4796238244514103E-3</v>
      </c>
      <c r="J316" s="23">
        <f>VLOOKUP($B316,Data!$A$8:$GA$500,136,FALSE)</f>
        <v>8.5602503912363074E-3</v>
      </c>
      <c r="K316" s="23">
        <f>VLOOKUP($B316,Data!$A$8:$GA$500,137,FALSE)</f>
        <v>8.2436708860759485E-3</v>
      </c>
      <c r="L316" s="23">
        <f>VLOOKUP($B316,Data!$A$8:$GA$500,138,FALSE)</f>
        <v>8.2159624413145546E-3</v>
      </c>
      <c r="M316" s="23">
        <f>VLOOKUP($B316,Data!$A$8:$GA$500,139,FALSE)</f>
        <v>6.9823434991974319E-3</v>
      </c>
      <c r="N316" s="23">
        <f>VLOOKUP($B316,Data!$A$8:$GA$500,140,FALSE)</f>
        <v>6.3738019169329073E-3</v>
      </c>
      <c r="O316" s="23">
        <f>VLOOKUP($B316,Data!$A$8:$GA$500,141,FALSE)</f>
        <v>5.7450076804915519E-3</v>
      </c>
      <c r="P316" s="23">
        <f>VLOOKUP($B316,Data!$A$8:$GA$500,142,FALSE)</f>
        <v>6.9147286821705425E-3</v>
      </c>
      <c r="Q316" s="23">
        <f>VLOOKUP($B316,Data!$A$8:$GA$500,143,FALSE)</f>
        <v>7.4454828660436134E-3</v>
      </c>
      <c r="R316" s="23">
        <f>VLOOKUP($B316,Data!$A$8:$GA$500,144,FALSE)</f>
        <v>8.934169278996866E-3</v>
      </c>
      <c r="S316" s="23">
        <f>VLOOKUP($B316,Data!$A$8:$GA$500,145,FALSE)</f>
        <v>1.2747603833865815E-2</v>
      </c>
      <c r="T316" s="23">
        <f>VLOOKUP($B316,Data!$A$8:$GA$500,146,FALSE)</f>
        <v>2.1940063091482651E-2</v>
      </c>
      <c r="U316" s="23">
        <f>VLOOKUP($B316,Data!$A$8:$GA$500,147,FALSE)</f>
        <v>2.2243589743589743E-2</v>
      </c>
      <c r="V316" s="23">
        <f>VLOOKUP($B316,Data!$A$8:$GA$500,148,FALSE)</f>
        <v>2.3925081433224756E-2</v>
      </c>
      <c r="W316" s="23">
        <f>VLOOKUP($B316,Data!$A$8:$GA$500,149,FALSE)</f>
        <v>2.1749174917491749E-2</v>
      </c>
      <c r="X316" s="23">
        <f>VLOOKUP($B316,Data!$A$8:$GA$500,150,FALSE)</f>
        <v>2.3042016806722691E-2</v>
      </c>
      <c r="Y316" s="23">
        <f>VLOOKUP($B316,Data!$A$8:$GA$500,151,FALSE)</f>
        <v>1.9546218487394958E-2</v>
      </c>
      <c r="Z316" s="23">
        <f>VLOOKUP($B316,Data!$A$8:$GA$500,152,FALSE)</f>
        <v>2.093062605752961E-2</v>
      </c>
      <c r="AA316" s="23">
        <f>VLOOKUP($B316,Data!$A$8:$GA$500,153,FALSE)</f>
        <v>1.9794871794871795E-2</v>
      </c>
      <c r="AB316" s="23">
        <f>VLOOKUP($B316,Data!$A$8:$GA$500,154,FALSE)</f>
        <v>2.1458333333333333E-2</v>
      </c>
      <c r="AC316" s="23">
        <f>VLOOKUP($B316,Data!$A$8:$GA$500,155,FALSE)</f>
        <v>1.9689655172413792E-2</v>
      </c>
      <c r="AD316" s="23">
        <f>VLOOKUP($B316,Data!$A$8:$GA$500,156,FALSE)</f>
        <v>2.1254295532646048E-2</v>
      </c>
      <c r="AE316" s="52">
        <f>VLOOKUP($B316,Data!$A$8:$GA$500,157,FALSE)</f>
        <v>2.0519031141868514E-2</v>
      </c>
      <c r="AF316" s="52">
        <f>VLOOKUP($B316,Data!$A$8:$GA$500,158,FALSE)</f>
        <v>2.1321739130434784E-2</v>
      </c>
      <c r="AG316" s="52">
        <f>VLOOKUP($B316,Data!$A$8:$GA$500,159,FALSE)</f>
        <v>1.8269896193771628E-2</v>
      </c>
      <c r="AH316" s="52">
        <f>VLOOKUP($B316,Data!$A$8:$GA$500,160,FALSE)</f>
        <v>1.7589743589743589E-2</v>
      </c>
    </row>
    <row r="317" spans="1:34" x14ac:dyDescent="0.25">
      <c r="A317" s="1"/>
      <c r="B317" s="17" t="s">
        <v>417</v>
      </c>
      <c r="C317" s="42" t="s">
        <v>517</v>
      </c>
      <c r="D317" t="s">
        <v>505</v>
      </c>
      <c r="E317" s="45" t="s">
        <v>417</v>
      </c>
      <c r="F317" s="45" t="s">
        <v>36</v>
      </c>
      <c r="H317" s="23">
        <f>VLOOKUP($B317,Data!$A$8:$GA$500,134,FALSE)</f>
        <v>3.5238993710691821E-2</v>
      </c>
      <c r="I317" s="23">
        <f>VLOOKUP($B317,Data!$A$8:$GA$500,135,FALSE)</f>
        <v>3.2799748901443819E-2</v>
      </c>
      <c r="J317" s="23">
        <f>VLOOKUP($B317,Data!$A$8:$GA$500,136,FALSE)</f>
        <v>3.1441947565543069E-2</v>
      </c>
      <c r="K317" s="23">
        <f>VLOOKUP($B317,Data!$A$8:$GA$500,137,FALSE)</f>
        <v>3.0006230529595015E-2</v>
      </c>
      <c r="L317" s="23">
        <f>VLOOKUP($B317,Data!$A$8:$GA$500,138,FALSE)</f>
        <v>3.1852315394242804E-2</v>
      </c>
      <c r="M317" s="23">
        <f>VLOOKUP($B317,Data!$A$8:$GA$500,139,FALSE)</f>
        <v>2.8662864385297845E-2</v>
      </c>
      <c r="N317" s="23">
        <f>VLOOKUP($B317,Data!$A$8:$GA$500,140,FALSE)</f>
        <v>2.7397793640493186E-2</v>
      </c>
      <c r="O317" s="23">
        <f>VLOOKUP($B317,Data!$A$8:$GA$500,141,FALSE)</f>
        <v>2.5541319666880204E-2</v>
      </c>
      <c r="P317" s="23">
        <f>VLOOKUP($B317,Data!$A$8:$GA$500,142,FALSE)</f>
        <v>2.8786531130876748E-2</v>
      </c>
      <c r="Q317" s="23">
        <f>VLOOKUP($B317,Data!$A$8:$GA$500,143,FALSE)</f>
        <v>2.8560606060606061E-2</v>
      </c>
      <c r="R317" s="23">
        <f>VLOOKUP($B317,Data!$A$8:$GA$500,144,FALSE)</f>
        <v>3.2959247648902824E-2</v>
      </c>
      <c r="S317" s="23">
        <f>VLOOKUP($B317,Data!$A$8:$GA$500,145,FALSE)</f>
        <v>4.2068750000000002E-2</v>
      </c>
      <c r="T317" s="23">
        <f>VLOOKUP($B317,Data!$A$8:$GA$500,146,FALSE)</f>
        <v>5.6512788521522146E-2</v>
      </c>
      <c r="U317" s="23">
        <f>VLOOKUP($B317,Data!$A$8:$GA$500,147,FALSE)</f>
        <v>5.7401623985009372E-2</v>
      </c>
      <c r="V317" s="23">
        <f>VLOOKUP($B317,Data!$A$8:$GA$500,148,FALSE)</f>
        <v>5.6416615003099815E-2</v>
      </c>
      <c r="W317" s="23">
        <f>VLOOKUP($B317,Data!$A$8:$GA$500,149,FALSE)</f>
        <v>5.4456859093730603E-2</v>
      </c>
      <c r="X317" s="23">
        <f>VLOOKUP($B317,Data!$A$8:$GA$500,150,FALSE)</f>
        <v>5.6080996884735203E-2</v>
      </c>
      <c r="Y317" s="23">
        <f>VLOOKUP($B317,Data!$A$8:$GA$500,151,FALSE)</f>
        <v>4.9912772585669785E-2</v>
      </c>
      <c r="Z317" s="23">
        <f>VLOOKUP($B317,Data!$A$8:$GA$500,152,FALSE)</f>
        <v>5.0043370508054526E-2</v>
      </c>
      <c r="AA317" s="23">
        <f>VLOOKUP($B317,Data!$A$8:$GA$500,153,FALSE)</f>
        <v>5.0946115288220552E-2</v>
      </c>
      <c r="AB317" s="23">
        <f>VLOOKUP($B317,Data!$A$8:$GA$500,154,FALSE)</f>
        <v>5.7183364839319469E-2</v>
      </c>
      <c r="AC317" s="23">
        <f>VLOOKUP($B317,Data!$A$8:$GA$500,155,FALSE)</f>
        <v>5.4500314267756131E-2</v>
      </c>
      <c r="AD317" s="23">
        <f>VLOOKUP($B317,Data!$A$8:$GA$500,156,FALSE)</f>
        <v>5.7567229518449031E-2</v>
      </c>
      <c r="AE317" s="52">
        <f>VLOOKUP($B317,Data!$A$8:$GA$500,157,FALSE)</f>
        <v>5.5836454431960052E-2</v>
      </c>
      <c r="AF317" s="52">
        <f>VLOOKUP($B317,Data!$A$8:$GA$500,158,FALSE)</f>
        <v>6.16139044072005E-2</v>
      </c>
      <c r="AG317" s="52">
        <f>VLOOKUP($B317,Data!$A$8:$GA$500,159,FALSE)</f>
        <v>5.947598253275109E-2</v>
      </c>
      <c r="AH317" s="52">
        <f>VLOOKUP($B317,Data!$A$8:$GA$500,160,FALSE)</f>
        <v>5.88142041851617E-2</v>
      </c>
    </row>
    <row r="318" spans="1:34" x14ac:dyDescent="0.25">
      <c r="A318" s="1"/>
      <c r="B318" s="17" t="s">
        <v>418</v>
      </c>
      <c r="C318" s="42" t="s">
        <v>518</v>
      </c>
      <c r="D318" t="s">
        <v>505</v>
      </c>
      <c r="E318" s="45" t="s">
        <v>418</v>
      </c>
      <c r="F318" s="45" t="s">
        <v>24</v>
      </c>
      <c r="H318" s="23">
        <f>VLOOKUP($B318,Data!$A$8:$GA$500,134,FALSE)</f>
        <v>5.7968613775065389E-2</v>
      </c>
      <c r="I318" s="23">
        <f>VLOOKUP($B318,Data!$A$8:$GA$500,135,FALSE)</f>
        <v>5.9325044404973354E-2</v>
      </c>
      <c r="J318" s="23">
        <f>VLOOKUP($B318,Data!$A$8:$GA$500,136,FALSE)</f>
        <v>6.3978300180831824E-2</v>
      </c>
      <c r="K318" s="23">
        <f>VLOOKUP($B318,Data!$A$8:$GA$500,137,FALSE)</f>
        <v>6.333941605839416E-2</v>
      </c>
      <c r="L318" s="23">
        <f>VLOOKUP($B318,Data!$A$8:$GA$500,138,FALSE)</f>
        <v>6.2655826558265584E-2</v>
      </c>
      <c r="M318" s="23">
        <f>VLOOKUP($B318,Data!$A$8:$GA$500,139,FALSE)</f>
        <v>5.2090747330960856E-2</v>
      </c>
      <c r="N318" s="23">
        <f>VLOOKUP($B318,Data!$A$8:$GA$500,140,FALSE)</f>
        <v>4.9715762273901808E-2</v>
      </c>
      <c r="O318" s="23">
        <f>VLOOKUP($B318,Data!$A$8:$GA$500,141,FALSE)</f>
        <v>4.7178175618073317E-2</v>
      </c>
      <c r="P318" s="23">
        <f>VLOOKUP($B318,Data!$A$8:$GA$500,142,FALSE)</f>
        <v>4.7464315701091518E-2</v>
      </c>
      <c r="Q318" s="23">
        <f>VLOOKUP($B318,Data!$A$8:$GA$500,143,FALSE)</f>
        <v>4.7422334172963897E-2</v>
      </c>
      <c r="R318" s="23">
        <f>VLOOKUP($B318,Data!$A$8:$GA$500,144,FALSE)</f>
        <v>5.4103214890016918E-2</v>
      </c>
      <c r="S318" s="23">
        <f>VLOOKUP($B318,Data!$A$8:$GA$500,145,FALSE)</f>
        <v>6.8650927487352451E-2</v>
      </c>
      <c r="T318" s="23">
        <f>VLOOKUP($B318,Data!$A$8:$GA$500,146,FALSE)</f>
        <v>8.9654874892148406E-2</v>
      </c>
      <c r="U318" s="23">
        <f>VLOOKUP($B318,Data!$A$8:$GA$500,147,FALSE)</f>
        <v>9.1912894961571304E-2</v>
      </c>
      <c r="V318" s="23">
        <f>VLOOKUP($B318,Data!$A$8:$GA$500,148,FALSE)</f>
        <v>9.733506944444445E-2</v>
      </c>
      <c r="W318" s="23">
        <f>VLOOKUP($B318,Data!$A$8:$GA$500,149,FALSE)</f>
        <v>9.592173913043478E-2</v>
      </c>
      <c r="X318" s="23">
        <f>VLOOKUP($B318,Data!$A$8:$GA$500,150,FALSE)</f>
        <v>9.5499124343257441E-2</v>
      </c>
      <c r="Y318" s="23">
        <f>VLOOKUP($B318,Data!$A$8:$GA$500,151,FALSE)</f>
        <v>8.750675067506751E-2</v>
      </c>
      <c r="Z318" s="23">
        <f>VLOOKUP($B318,Data!$A$8:$GA$500,152,FALSE)</f>
        <v>8.5459363957597179E-2</v>
      </c>
      <c r="AA318" s="23">
        <f>VLOOKUP($B318,Data!$A$8:$GA$500,153,FALSE)</f>
        <v>8.6771300448430497E-2</v>
      </c>
      <c r="AB318" s="23">
        <f>VLOOKUP($B318,Data!$A$8:$GA$500,154,FALSE)</f>
        <v>8.9183494293239685E-2</v>
      </c>
      <c r="AC318" s="23">
        <f>VLOOKUP($B318,Data!$A$8:$GA$500,155,FALSE)</f>
        <v>9.0485865724381623E-2</v>
      </c>
      <c r="AD318" s="23">
        <f>VLOOKUP($B318,Data!$A$8:$GA$500,156,FALSE)</f>
        <v>9.5954954954954957E-2</v>
      </c>
      <c r="AE318" s="52">
        <f>VLOOKUP($B318,Data!$A$8:$GA$500,157,FALSE)</f>
        <v>9.2256637168141586E-2</v>
      </c>
      <c r="AF318" s="52">
        <f>VLOOKUP($B318,Data!$A$8:$GA$500,158,FALSE)</f>
        <v>9.6526032315978449E-2</v>
      </c>
      <c r="AG318" s="52">
        <f>VLOOKUP($B318,Data!$A$8:$GA$500,159,FALSE)</f>
        <v>9.3306595365418896E-2</v>
      </c>
      <c r="AH318" s="52">
        <f>VLOOKUP($B318,Data!$A$8:$GA$500,160,FALSE)</f>
        <v>9.4363799283154123E-2</v>
      </c>
    </row>
    <row r="319" spans="1:34" x14ac:dyDescent="0.25">
      <c r="A319" s="1"/>
      <c r="B319" s="17" t="s">
        <v>419</v>
      </c>
      <c r="C319" s="42" t="s">
        <v>518</v>
      </c>
      <c r="D319" t="s">
        <v>505</v>
      </c>
      <c r="E319" s="45" t="s">
        <v>419</v>
      </c>
      <c r="F319" s="45" t="s">
        <v>42</v>
      </c>
      <c r="H319" s="23">
        <f>VLOOKUP($B319,Data!$A$8:$GA$500,134,FALSE)</f>
        <v>6.0981481481481484E-2</v>
      </c>
      <c r="I319" s="23">
        <f>VLOOKUP($B319,Data!$A$8:$GA$500,135,FALSE)</f>
        <v>6.2760563380281686E-2</v>
      </c>
      <c r="J319" s="23">
        <f>VLOOKUP($B319,Data!$A$8:$GA$500,136,FALSE)</f>
        <v>6.3052132701421806E-2</v>
      </c>
      <c r="K319" s="23">
        <f>VLOOKUP($B319,Data!$A$8:$GA$500,137,FALSE)</f>
        <v>6.1225444340505142E-2</v>
      </c>
      <c r="L319" s="23">
        <f>VLOOKUP($B319,Data!$A$8:$GA$500,138,FALSE)</f>
        <v>5.9962686567164178E-2</v>
      </c>
      <c r="M319" s="23">
        <f>VLOOKUP($B319,Data!$A$8:$GA$500,139,FALSE)</f>
        <v>5.3752260397830015E-2</v>
      </c>
      <c r="N319" s="23">
        <f>VLOOKUP($B319,Data!$A$8:$GA$500,140,FALSE)</f>
        <v>5.2963653308480893E-2</v>
      </c>
      <c r="O319" s="23">
        <f>VLOOKUP($B319,Data!$A$8:$GA$500,141,FALSE)</f>
        <v>5.1885553470919325E-2</v>
      </c>
      <c r="P319" s="23">
        <f>VLOOKUP($B319,Data!$A$8:$GA$500,142,FALSE)</f>
        <v>5.1136999068033553E-2</v>
      </c>
      <c r="Q319" s="23">
        <f>VLOOKUP($B319,Data!$A$8:$GA$500,143,FALSE)</f>
        <v>5.0484622553588071E-2</v>
      </c>
      <c r="R319" s="23">
        <f>VLOOKUP($B319,Data!$A$8:$GA$500,144,FALSE)</f>
        <v>5.5339534883720932E-2</v>
      </c>
      <c r="S319" s="23">
        <f>VLOOKUP($B319,Data!$A$8:$GA$500,145,FALSE)</f>
        <v>6.2435033686236763E-2</v>
      </c>
      <c r="T319" s="23">
        <f>VLOOKUP($B319,Data!$A$8:$GA$500,146,FALSE)</f>
        <v>7.4535984848484851E-2</v>
      </c>
      <c r="U319" s="23">
        <f>VLOOKUP($B319,Data!$A$8:$GA$500,147,FALSE)</f>
        <v>7.9230038022813684E-2</v>
      </c>
      <c r="V319" s="23">
        <f>VLOOKUP($B319,Data!$A$8:$GA$500,148,FALSE)</f>
        <v>8.024276377217554E-2</v>
      </c>
      <c r="W319" s="23">
        <f>VLOOKUP($B319,Data!$A$8:$GA$500,149,FALSE)</f>
        <v>7.9159741458910429E-2</v>
      </c>
      <c r="X319" s="23">
        <f>VLOOKUP($B319,Data!$A$8:$GA$500,150,FALSE)</f>
        <v>8.3115671641791039E-2</v>
      </c>
      <c r="Y319" s="23">
        <f>VLOOKUP($B319,Data!$A$8:$GA$500,151,FALSE)</f>
        <v>7.5865209471766851E-2</v>
      </c>
      <c r="Z319" s="23">
        <f>VLOOKUP($B319,Data!$A$8:$GA$500,152,FALSE)</f>
        <v>7.5960324616771865E-2</v>
      </c>
      <c r="AA319" s="23">
        <f>VLOOKUP($B319,Data!$A$8:$GA$500,153,FALSE)</f>
        <v>7.3386524822695032E-2</v>
      </c>
      <c r="AB319" s="23">
        <f>VLOOKUP($B319,Data!$A$8:$GA$500,154,FALSE)</f>
        <v>7.6085106382978718E-2</v>
      </c>
      <c r="AC319" s="23">
        <f>VLOOKUP($B319,Data!$A$8:$GA$500,155,FALSE)</f>
        <v>7.6389351081530776E-2</v>
      </c>
      <c r="AD319" s="23">
        <f>VLOOKUP($B319,Data!$A$8:$GA$500,156,FALSE)</f>
        <v>8.3434089000839637E-2</v>
      </c>
      <c r="AE319" s="52">
        <f>VLOOKUP($B319,Data!$A$8:$GA$500,157,FALSE)</f>
        <v>8.4277261200338127E-2</v>
      </c>
      <c r="AF319" s="52">
        <f>VLOOKUP($B319,Data!$A$8:$GA$500,158,FALSE)</f>
        <v>8.7869415807560136E-2</v>
      </c>
      <c r="AG319" s="52">
        <f>VLOOKUP($B319,Data!$A$8:$GA$500,159,FALSE)</f>
        <v>8.4134275618374554E-2</v>
      </c>
      <c r="AH319" s="52">
        <f>VLOOKUP($B319,Data!$A$8:$GA$500,160,FALSE)</f>
        <v>7.9370212765957446E-2</v>
      </c>
    </row>
    <row r="320" spans="1:34" x14ac:dyDescent="0.25">
      <c r="A320" s="1"/>
      <c r="B320" s="17" t="s">
        <v>420</v>
      </c>
      <c r="C320" s="42" t="s">
        <v>518</v>
      </c>
      <c r="D320" t="s">
        <v>505</v>
      </c>
      <c r="E320" s="45" t="s">
        <v>420</v>
      </c>
      <c r="F320" s="45" t="s">
        <v>42</v>
      </c>
      <c r="H320" s="23">
        <f>VLOOKUP($B320,Data!$A$8:$GA$500,134,FALSE)</f>
        <v>3.2875857766687458E-2</v>
      </c>
      <c r="I320" s="23">
        <f>VLOOKUP($B320,Data!$A$8:$GA$500,135,FALSE)</f>
        <v>3.0915233415233414E-2</v>
      </c>
      <c r="J320" s="23">
        <f>VLOOKUP($B320,Data!$A$8:$GA$500,136,FALSE)</f>
        <v>3.2681704260651631E-2</v>
      </c>
      <c r="K320" s="23">
        <f>VLOOKUP($B320,Data!$A$8:$GA$500,137,FALSE)</f>
        <v>2.9308022045315369E-2</v>
      </c>
      <c r="L320" s="23">
        <f>VLOOKUP($B320,Data!$A$8:$GA$500,138,FALSE)</f>
        <v>2.7838651414810355E-2</v>
      </c>
      <c r="M320" s="23">
        <f>VLOOKUP($B320,Data!$A$8:$GA$500,139,FALSE)</f>
        <v>2.5017964071856288E-2</v>
      </c>
      <c r="N320" s="23">
        <f>VLOOKUP($B320,Data!$A$8:$GA$500,140,FALSE)</f>
        <v>2.4632867132867133E-2</v>
      </c>
      <c r="O320" s="23">
        <f>VLOOKUP($B320,Data!$A$8:$GA$500,141,FALSE)</f>
        <v>2.2374100719424462E-2</v>
      </c>
      <c r="P320" s="23">
        <f>VLOOKUP($B320,Data!$A$8:$GA$500,142,FALSE)</f>
        <v>2.188118811881188E-2</v>
      </c>
      <c r="Q320" s="23">
        <f>VLOOKUP($B320,Data!$A$8:$GA$500,143,FALSE)</f>
        <v>2.1696583671105964E-2</v>
      </c>
      <c r="R320" s="23">
        <f>VLOOKUP($B320,Data!$A$8:$GA$500,144,FALSE)</f>
        <v>2.2676940639269408E-2</v>
      </c>
      <c r="S320" s="23">
        <f>VLOOKUP($B320,Data!$A$8:$GA$500,145,FALSE)</f>
        <v>2.7037037037037037E-2</v>
      </c>
      <c r="T320" s="23">
        <f>VLOOKUP($B320,Data!$A$8:$GA$500,146,FALSE)</f>
        <v>3.4029936672423718E-2</v>
      </c>
      <c r="U320" s="23">
        <f>VLOOKUP($B320,Data!$A$8:$GA$500,147,FALSE)</f>
        <v>3.658438576349024E-2</v>
      </c>
      <c r="V320" s="23">
        <f>VLOOKUP($B320,Data!$A$8:$GA$500,148,FALSE)</f>
        <v>3.8404133180252584E-2</v>
      </c>
      <c r="W320" s="23">
        <f>VLOOKUP($B320,Data!$A$8:$GA$500,149,FALSE)</f>
        <v>3.7351778656126482E-2</v>
      </c>
      <c r="X320" s="23">
        <f>VLOOKUP($B320,Data!$A$8:$GA$500,150,FALSE)</f>
        <v>3.9350201265094885E-2</v>
      </c>
      <c r="Y320" s="23">
        <f>VLOOKUP($B320,Data!$A$8:$GA$500,151,FALSE)</f>
        <v>3.6312752452394688E-2</v>
      </c>
      <c r="Z320" s="23">
        <f>VLOOKUP($B320,Data!$A$8:$GA$500,152,FALSE)</f>
        <v>3.5442890442890444E-2</v>
      </c>
      <c r="AA320" s="23">
        <f>VLOOKUP($B320,Data!$A$8:$GA$500,153,FALSE)</f>
        <v>3.5578512396694212E-2</v>
      </c>
      <c r="AB320" s="23">
        <f>VLOOKUP($B320,Data!$A$8:$GA$500,154,FALSE)</f>
        <v>3.7399527186761226E-2</v>
      </c>
      <c r="AC320" s="23">
        <f>VLOOKUP($B320,Data!$A$8:$GA$500,155,FALSE)</f>
        <v>3.7525282569898871E-2</v>
      </c>
      <c r="AD320" s="23">
        <f>VLOOKUP($B320,Data!$A$8:$GA$500,156,FALSE)</f>
        <v>3.8630460448642268E-2</v>
      </c>
      <c r="AE320" s="52">
        <f>VLOOKUP($B320,Data!$A$8:$GA$500,157,FALSE)</f>
        <v>3.7611683848797248E-2</v>
      </c>
      <c r="AF320" s="52">
        <f>VLOOKUP($B320,Data!$A$8:$GA$500,158,FALSE)</f>
        <v>3.8081328751431845E-2</v>
      </c>
      <c r="AG320" s="52">
        <f>VLOOKUP($B320,Data!$A$8:$GA$500,159,FALSE)</f>
        <v>3.5622857142857144E-2</v>
      </c>
      <c r="AH320" s="52">
        <f>VLOOKUP($B320,Data!$A$8:$GA$500,160,FALSE)</f>
        <v>3.4652738565782042E-2</v>
      </c>
    </row>
    <row r="321" spans="1:34" x14ac:dyDescent="0.25">
      <c r="A321" s="1"/>
      <c r="B321" s="17" t="s">
        <v>421</v>
      </c>
      <c r="C321" s="42" t="s">
        <v>518</v>
      </c>
      <c r="D321" t="s">
        <v>505</v>
      </c>
      <c r="E321" s="45" t="s">
        <v>421</v>
      </c>
      <c r="F321" s="45" t="s">
        <v>25</v>
      </c>
      <c r="H321" s="23">
        <f>VLOOKUP($B321,Data!$A$8:$GA$500,134,FALSE)</f>
        <v>2.426829268292683E-2</v>
      </c>
      <c r="I321" s="23">
        <f>VLOOKUP($B321,Data!$A$8:$GA$500,135,FALSE)</f>
        <v>2.4571140262361253E-2</v>
      </c>
      <c r="J321" s="23">
        <f>VLOOKUP($B321,Data!$A$8:$GA$500,136,FALSE)</f>
        <v>2.5045135406218656E-2</v>
      </c>
      <c r="K321" s="23">
        <f>VLOOKUP($B321,Data!$A$8:$GA$500,137,FALSE)</f>
        <v>2.3027888446215141E-2</v>
      </c>
      <c r="L321" s="23">
        <f>VLOOKUP($B321,Data!$A$8:$GA$500,138,FALSE)</f>
        <v>2.3875123885034689E-2</v>
      </c>
      <c r="M321" s="23">
        <f>VLOOKUP($B321,Data!$A$8:$GA$500,139,FALSE)</f>
        <v>2.0656063618290258E-2</v>
      </c>
      <c r="N321" s="23">
        <f>VLOOKUP($B321,Data!$A$8:$GA$500,140,FALSE)</f>
        <v>2.2792607802874742E-2</v>
      </c>
      <c r="O321" s="23">
        <f>VLOOKUP($B321,Data!$A$8:$GA$500,141,FALSE)</f>
        <v>2.050463439752832E-2</v>
      </c>
      <c r="P321" s="23">
        <f>VLOOKUP($B321,Data!$A$8:$GA$500,142,FALSE)</f>
        <v>2.3558282208588958E-2</v>
      </c>
      <c r="Q321" s="23">
        <f>VLOOKUP($B321,Data!$A$8:$GA$500,143,FALSE)</f>
        <v>2.4732593340060546E-2</v>
      </c>
      <c r="R321" s="23">
        <f>VLOOKUP($B321,Data!$A$8:$GA$500,144,FALSE)</f>
        <v>2.9227722772277229E-2</v>
      </c>
      <c r="S321" s="23">
        <f>VLOOKUP($B321,Data!$A$8:$GA$500,145,FALSE)</f>
        <v>3.5863095238095236E-2</v>
      </c>
      <c r="T321" s="23">
        <f>VLOOKUP($B321,Data!$A$8:$GA$500,146,FALSE)</f>
        <v>4.9233791748526524E-2</v>
      </c>
      <c r="U321" s="23">
        <f>VLOOKUP($B321,Data!$A$8:$GA$500,147,FALSE)</f>
        <v>4.944609297725025E-2</v>
      </c>
      <c r="V321" s="23">
        <f>VLOOKUP($B321,Data!$A$8:$GA$500,148,FALSE)</f>
        <v>5.0380000000000001E-2</v>
      </c>
      <c r="W321" s="23">
        <f>VLOOKUP($B321,Data!$A$8:$GA$500,149,FALSE)</f>
        <v>4.6251256281407034E-2</v>
      </c>
      <c r="X321" s="23">
        <f>VLOOKUP($B321,Data!$A$8:$GA$500,150,FALSE)</f>
        <v>4.7851323828920572E-2</v>
      </c>
      <c r="Y321" s="23">
        <f>VLOOKUP($B321,Data!$A$8:$GA$500,151,FALSE)</f>
        <v>4.2470238095238096E-2</v>
      </c>
      <c r="Z321" s="23">
        <f>VLOOKUP($B321,Data!$A$8:$GA$500,152,FALSE)</f>
        <v>4.1817288801571706E-2</v>
      </c>
      <c r="AA321" s="23">
        <f>VLOOKUP($B321,Data!$A$8:$GA$500,153,FALSE)</f>
        <v>3.8091976516634048E-2</v>
      </c>
      <c r="AB321" s="23">
        <f>VLOOKUP($B321,Data!$A$8:$GA$500,154,FALSE)</f>
        <v>4.2056530214424952E-2</v>
      </c>
      <c r="AC321" s="23">
        <f>VLOOKUP($B321,Data!$A$8:$GA$500,155,FALSE)</f>
        <v>4.2772277227722776E-2</v>
      </c>
      <c r="AD321" s="23">
        <f>VLOOKUP($B321,Data!$A$8:$GA$500,156,FALSE)</f>
        <v>4.7824351297405192E-2</v>
      </c>
      <c r="AE321" s="52">
        <f>VLOOKUP($B321,Data!$A$8:$GA$500,157,FALSE)</f>
        <v>4.4212598425196849E-2</v>
      </c>
      <c r="AF321" s="52">
        <f>VLOOKUP($B321,Data!$A$8:$GA$500,158,FALSE)</f>
        <v>4.992202729044834E-2</v>
      </c>
      <c r="AG321" s="52">
        <f>VLOOKUP($B321,Data!$A$8:$GA$500,159,FALSE)</f>
        <v>4.699019607843137E-2</v>
      </c>
      <c r="AH321" s="52">
        <f>VLOOKUP($B321,Data!$A$8:$GA$500,160,FALSE)</f>
        <v>4.576287657920311E-2</v>
      </c>
    </row>
    <row r="322" spans="1:34" x14ac:dyDescent="0.25">
      <c r="A322" s="1"/>
      <c r="B322" s="17" t="s">
        <v>422</v>
      </c>
      <c r="C322" s="42" t="s">
        <v>517</v>
      </c>
      <c r="D322" t="s">
        <v>0</v>
      </c>
      <c r="E322" s="45" t="s">
        <v>422</v>
      </c>
      <c r="F322" s="45" t="s">
        <v>28</v>
      </c>
      <c r="H322" s="23">
        <f>VLOOKUP($B322,Data!$A$8:$GA$500,134,FALSE)</f>
        <v>2.0891530460624072E-2</v>
      </c>
      <c r="I322" s="23">
        <f>VLOOKUP($B322,Data!$A$8:$GA$500,135,FALSE)</f>
        <v>1.9600591715976331E-2</v>
      </c>
      <c r="J322" s="23">
        <f>VLOOKUP($B322,Data!$A$8:$GA$500,136,FALSE)</f>
        <v>2.017467248908297E-2</v>
      </c>
      <c r="K322" s="23">
        <f>VLOOKUP($B322,Data!$A$8:$GA$500,137,FALSE)</f>
        <v>2.088150289017341E-2</v>
      </c>
      <c r="L322" s="23">
        <f>VLOOKUP($B322,Data!$A$8:$GA$500,138,FALSE)</f>
        <v>2.1154929577464787E-2</v>
      </c>
      <c r="M322" s="23">
        <f>VLOOKUP($B322,Data!$A$8:$GA$500,139,FALSE)</f>
        <v>1.8959212376933897E-2</v>
      </c>
      <c r="N322" s="23">
        <f>VLOOKUP($B322,Data!$A$8:$GA$500,140,FALSE)</f>
        <v>1.8053221288515407E-2</v>
      </c>
      <c r="O322" s="23">
        <f>VLOOKUP($B322,Data!$A$8:$GA$500,141,FALSE)</f>
        <v>1.7765205091937766E-2</v>
      </c>
      <c r="P322" s="23">
        <f>VLOOKUP($B322,Data!$A$8:$GA$500,142,FALSE)</f>
        <v>1.9079497907949789E-2</v>
      </c>
      <c r="Q322" s="23">
        <f>VLOOKUP($B322,Data!$A$8:$GA$500,143,FALSE)</f>
        <v>1.9324894514767932E-2</v>
      </c>
      <c r="R322" s="23">
        <f>VLOOKUP($B322,Data!$A$8:$GA$500,144,FALSE)</f>
        <v>2.2239436619718309E-2</v>
      </c>
      <c r="S322" s="23">
        <f>VLOOKUP($B322,Data!$A$8:$GA$500,145,FALSE)</f>
        <v>2.4993122420907839E-2</v>
      </c>
      <c r="T322" s="23">
        <f>VLOOKUP($B322,Data!$A$8:$GA$500,146,FALSE)</f>
        <v>3.7471264367816094E-2</v>
      </c>
      <c r="U322" s="23">
        <f>VLOOKUP($B322,Data!$A$8:$GA$500,147,FALSE)</f>
        <v>3.6256906077348064E-2</v>
      </c>
      <c r="V322" s="23">
        <f>VLOOKUP($B322,Data!$A$8:$GA$500,148,FALSE)</f>
        <v>3.819858156028369E-2</v>
      </c>
      <c r="W322" s="23">
        <f>VLOOKUP($B322,Data!$A$8:$GA$500,149,FALSE)</f>
        <v>3.5775248933143669E-2</v>
      </c>
      <c r="X322" s="23">
        <f>VLOOKUP($B322,Data!$A$8:$GA$500,150,FALSE)</f>
        <v>3.4476190476190473E-2</v>
      </c>
      <c r="Y322" s="23">
        <f>VLOOKUP($B322,Data!$A$8:$GA$500,151,FALSE)</f>
        <v>3.055393586005831E-2</v>
      </c>
      <c r="Z322" s="23">
        <f>VLOOKUP($B322,Data!$A$8:$GA$500,152,FALSE)</f>
        <v>2.9885386819484241E-2</v>
      </c>
      <c r="AA322" s="23">
        <f>VLOOKUP($B322,Data!$A$8:$GA$500,153,FALSE)</f>
        <v>2.819484240687679E-2</v>
      </c>
      <c r="AB322" s="23">
        <f>VLOOKUP($B322,Data!$A$8:$GA$500,154,FALSE)</f>
        <v>3.0583214793741108E-2</v>
      </c>
      <c r="AC322" s="23">
        <f>VLOOKUP($B322,Data!$A$8:$GA$500,155,FALSE)</f>
        <v>2.642857142857143E-2</v>
      </c>
      <c r="AD322" s="23">
        <f>VLOOKUP($B322,Data!$A$8:$GA$500,156,FALSE)</f>
        <v>2.8381344307270233E-2</v>
      </c>
      <c r="AE322" s="52">
        <f>VLOOKUP($B322,Data!$A$8:$GA$500,157,FALSE)</f>
        <v>2.6307277628032345E-2</v>
      </c>
      <c r="AF322" s="52">
        <f>VLOOKUP($B322,Data!$A$8:$GA$500,158,FALSE)</f>
        <v>2.6296296296296297E-2</v>
      </c>
      <c r="AG322" s="52">
        <f>VLOOKUP($B322,Data!$A$8:$GA$500,159,FALSE)</f>
        <v>2.2973684210526316E-2</v>
      </c>
      <c r="AH322" s="52">
        <f>VLOOKUP($B322,Data!$A$8:$GA$500,160,FALSE)</f>
        <v>2.332E-2</v>
      </c>
    </row>
    <row r="323" spans="1:34" x14ac:dyDescent="0.25">
      <c r="A323" s="1"/>
      <c r="B323" s="17" t="s">
        <v>423</v>
      </c>
      <c r="C323" s="42" t="s">
        <v>517</v>
      </c>
      <c r="D323" t="s">
        <v>505</v>
      </c>
      <c r="E323" s="45" t="s">
        <v>423</v>
      </c>
      <c r="F323" s="45"/>
      <c r="H323" s="23">
        <f>VLOOKUP($B323,Data!$A$8:$GA$500,134,FALSE)</f>
        <v>2.2800751879699249E-2</v>
      </c>
      <c r="I323" s="23">
        <f>VLOOKUP($B323,Data!$A$8:$GA$500,135,FALSE)</f>
        <v>2.1491815476190477E-2</v>
      </c>
      <c r="J323" s="23">
        <f>VLOOKUP($B323,Data!$A$8:$GA$500,136,FALSE)</f>
        <v>2.188839615668884E-2</v>
      </c>
      <c r="K323" s="23">
        <f>VLOOKUP($B323,Data!$A$8:$GA$500,137,FALSE)</f>
        <v>2.1767337807606264E-2</v>
      </c>
      <c r="L323" s="23">
        <f>VLOOKUP($B323,Data!$A$8:$GA$500,138,FALSE)</f>
        <v>2.3618662747979427E-2</v>
      </c>
      <c r="M323" s="23">
        <f>VLOOKUP($B323,Data!$A$8:$GA$500,139,FALSE)</f>
        <v>2.0974452554744526E-2</v>
      </c>
      <c r="N323" s="23">
        <f>VLOOKUP($B323,Data!$A$8:$GA$500,140,FALSE)</f>
        <v>2.0307636626854867E-2</v>
      </c>
      <c r="O323" s="23">
        <f>VLOOKUP($B323,Data!$A$8:$GA$500,141,FALSE)</f>
        <v>1.9124591354885579E-2</v>
      </c>
      <c r="P323" s="23">
        <f>VLOOKUP($B323,Data!$A$8:$GA$500,142,FALSE)</f>
        <v>2.0835766423357664E-2</v>
      </c>
      <c r="Q323" s="23">
        <f>VLOOKUP($B323,Data!$A$8:$GA$500,143,FALSE)</f>
        <v>2.0605282465150403E-2</v>
      </c>
      <c r="R323" s="23">
        <f>VLOOKUP($B323,Data!$A$8:$GA$500,144,FALSE)</f>
        <v>2.4174935685409776E-2</v>
      </c>
      <c r="S323" s="23">
        <f>VLOOKUP($B323,Data!$A$8:$GA$500,145,FALSE)</f>
        <v>2.9137001078748653E-2</v>
      </c>
      <c r="T323" s="23">
        <f>VLOOKUP($B323,Data!$A$8:$GA$500,146,FALSE)</f>
        <v>4.3055964653902795E-2</v>
      </c>
      <c r="U323" s="23">
        <f>VLOOKUP($B323,Data!$A$8:$GA$500,147,FALSE)</f>
        <v>4.3643695014662753E-2</v>
      </c>
      <c r="V323" s="23">
        <f>VLOOKUP($B323,Data!$A$8:$GA$500,148,FALSE)</f>
        <v>4.4369717015803015E-2</v>
      </c>
      <c r="W323" s="23">
        <f>VLOOKUP($B323,Data!$A$8:$GA$500,149,FALSE)</f>
        <v>4.0575645756457564E-2</v>
      </c>
      <c r="X323" s="23">
        <f>VLOOKUP($B323,Data!$A$8:$GA$500,150,FALSE)</f>
        <v>4.1216757741347906E-2</v>
      </c>
      <c r="Y323" s="23">
        <f>VLOOKUP($B323,Data!$A$8:$GA$500,151,FALSE)</f>
        <v>3.6196181205540995E-2</v>
      </c>
      <c r="Z323" s="23">
        <f>VLOOKUP($B323,Data!$A$8:$GA$500,152,FALSE)</f>
        <v>3.5048798798798797E-2</v>
      </c>
      <c r="AA323" s="23">
        <f>VLOOKUP($B323,Data!$A$8:$GA$500,153,FALSE)</f>
        <v>3.3035168195718653E-2</v>
      </c>
      <c r="AB323" s="23">
        <f>VLOOKUP($B323,Data!$A$8:$GA$500,154,FALSE)</f>
        <v>3.5216072782410915E-2</v>
      </c>
      <c r="AC323" s="23">
        <f>VLOOKUP($B323,Data!$A$8:$GA$500,155,FALSE)</f>
        <v>3.2372818418121056E-2</v>
      </c>
      <c r="AD323" s="23">
        <f>VLOOKUP($B323,Data!$A$8:$GA$500,156,FALSE)</f>
        <v>3.3957623912220958E-2</v>
      </c>
      <c r="AE323" s="52">
        <f>VLOOKUP($B323,Data!$A$8:$GA$500,157,FALSE)</f>
        <v>3.1035258814703676E-2</v>
      </c>
      <c r="AF323" s="52">
        <f>VLOOKUP($B323,Data!$A$8:$GA$500,158,FALSE)</f>
        <v>3.3307291666666669E-2</v>
      </c>
      <c r="AG323" s="52">
        <f>VLOOKUP($B323,Data!$A$8:$GA$500,159,FALSE)</f>
        <v>2.9674194742687895E-2</v>
      </c>
      <c r="AH323" s="52">
        <f>VLOOKUP($B323,Data!$A$8:$GA$500,160,FALSE)</f>
        <v>2.9444858420268255E-2</v>
      </c>
    </row>
    <row r="324" spans="1:34" x14ac:dyDescent="0.25">
      <c r="A324" s="1"/>
      <c r="B324" s="17" t="s">
        <v>424</v>
      </c>
      <c r="C324" s="42" t="s">
        <v>518</v>
      </c>
      <c r="D324" t="s">
        <v>0</v>
      </c>
      <c r="E324" s="45" t="s">
        <v>424</v>
      </c>
      <c r="F324" s="45" t="s">
        <v>17</v>
      </c>
      <c r="H324" s="23">
        <f>VLOOKUP($B324,Data!$A$8:$GA$500,134,FALSE)</f>
        <v>2.5578703703703704E-2</v>
      </c>
      <c r="I324" s="23">
        <f>VLOOKUP($B324,Data!$A$8:$GA$500,135,FALSE)</f>
        <v>2.2687224669603524E-2</v>
      </c>
      <c r="J324" s="23">
        <f>VLOOKUP($B324,Data!$A$8:$GA$500,136,FALSE)</f>
        <v>2.3672566371681417E-2</v>
      </c>
      <c r="K324" s="23">
        <f>VLOOKUP($B324,Data!$A$8:$GA$500,137,FALSE)</f>
        <v>2.1842696629213482E-2</v>
      </c>
      <c r="L324" s="23">
        <f>VLOOKUP($B324,Data!$A$8:$GA$500,138,FALSE)</f>
        <v>2.2876404494382021E-2</v>
      </c>
      <c r="M324" s="23">
        <f>VLOOKUP($B324,Data!$A$8:$GA$500,139,FALSE)</f>
        <v>0.02</v>
      </c>
      <c r="N324" s="23">
        <f>VLOOKUP($B324,Data!$A$8:$GA$500,140,FALSE)</f>
        <v>1.9666666666666666E-2</v>
      </c>
      <c r="O324" s="23">
        <f>VLOOKUP($B324,Data!$A$8:$GA$500,141,FALSE)</f>
        <v>1.7270588235294117E-2</v>
      </c>
      <c r="P324" s="23">
        <f>VLOOKUP($B324,Data!$A$8:$GA$500,142,FALSE)</f>
        <v>1.747126436781609E-2</v>
      </c>
      <c r="Q324" s="23">
        <f>VLOOKUP($B324,Data!$A$8:$GA$500,143,FALSE)</f>
        <v>1.7517564402810305E-2</v>
      </c>
      <c r="R324" s="23">
        <f>VLOOKUP($B324,Data!$A$8:$GA$500,144,FALSE)</f>
        <v>2.0208333333333332E-2</v>
      </c>
      <c r="S324" s="23">
        <f>VLOOKUP($B324,Data!$A$8:$GA$500,145,FALSE)</f>
        <v>2.4634703196347033E-2</v>
      </c>
      <c r="T324" s="23">
        <f>VLOOKUP($B324,Data!$A$8:$GA$500,146,FALSE)</f>
        <v>3.8668224299065419E-2</v>
      </c>
      <c r="U324" s="23">
        <f>VLOOKUP($B324,Data!$A$8:$GA$500,147,FALSE)</f>
        <v>4.0555555555555553E-2</v>
      </c>
      <c r="V324" s="23">
        <f>VLOOKUP($B324,Data!$A$8:$GA$500,148,FALSE)</f>
        <v>4.0339366515837104E-2</v>
      </c>
      <c r="W324" s="23">
        <f>VLOOKUP($B324,Data!$A$8:$GA$500,149,FALSE)</f>
        <v>3.8619153674832964E-2</v>
      </c>
      <c r="X324" s="23">
        <f>VLOOKUP($B324,Data!$A$8:$GA$500,150,FALSE)</f>
        <v>3.8774193548387098E-2</v>
      </c>
      <c r="Y324" s="23">
        <f>VLOOKUP($B324,Data!$A$8:$GA$500,151,FALSE)</f>
        <v>3.7694013303769404E-2</v>
      </c>
      <c r="Z324" s="23">
        <f>VLOOKUP($B324,Data!$A$8:$GA$500,152,FALSE)</f>
        <v>3.6291666666666667E-2</v>
      </c>
      <c r="AA324" s="23">
        <f>VLOOKUP($B324,Data!$A$8:$GA$500,153,FALSE)</f>
        <v>3.5153508771929826E-2</v>
      </c>
      <c r="AB324" s="23">
        <f>VLOOKUP($B324,Data!$A$8:$GA$500,154,FALSE)</f>
        <v>3.7002141327623125E-2</v>
      </c>
      <c r="AC324" s="23">
        <f>VLOOKUP($B324,Data!$A$8:$GA$500,155,FALSE)</f>
        <v>3.6512605042016803E-2</v>
      </c>
      <c r="AD324" s="23">
        <f>VLOOKUP($B324,Data!$A$8:$GA$500,156,FALSE)</f>
        <v>3.8711018711018709E-2</v>
      </c>
      <c r="AE324" s="52">
        <f>VLOOKUP($B324,Data!$A$8:$GA$500,157,FALSE)</f>
        <v>3.5400000000000001E-2</v>
      </c>
      <c r="AF324" s="52">
        <f>VLOOKUP($B324,Data!$A$8:$GA$500,158,FALSE)</f>
        <v>3.8850806451612901E-2</v>
      </c>
      <c r="AG324" s="52">
        <f>VLOOKUP($B324,Data!$A$8:$GA$500,159,FALSE)</f>
        <v>3.5138888888888886E-2</v>
      </c>
      <c r="AH324" s="52">
        <f>VLOOKUP($B324,Data!$A$8:$GA$500,160,FALSE)</f>
        <v>3.7809330628803248E-2</v>
      </c>
    </row>
    <row r="325" spans="1:34" x14ac:dyDescent="0.25">
      <c r="A325" s="1"/>
      <c r="B325" s="17" t="s">
        <v>425</v>
      </c>
      <c r="C325" s="42" t="s">
        <v>516</v>
      </c>
      <c r="D325" t="s">
        <v>0</v>
      </c>
      <c r="E325" s="45" t="s">
        <v>425</v>
      </c>
      <c r="F325" s="45" t="s">
        <v>40</v>
      </c>
      <c r="H325" s="23">
        <f>VLOOKUP($B325,Data!$A$8:$GA$500,134,FALSE)</f>
        <v>4.6186770428015562E-2</v>
      </c>
      <c r="I325" s="23">
        <f>VLOOKUP($B325,Data!$A$8:$GA$500,135,FALSE)</f>
        <v>4.0132827324478176E-2</v>
      </c>
      <c r="J325" s="23">
        <f>VLOOKUP($B325,Data!$A$8:$GA$500,136,FALSE)</f>
        <v>4.066790352504638E-2</v>
      </c>
      <c r="K325" s="23">
        <f>VLOOKUP($B325,Data!$A$8:$GA$500,137,FALSE)</f>
        <v>4.2830882352941177E-2</v>
      </c>
      <c r="L325" s="23">
        <f>VLOOKUP($B325,Data!$A$8:$GA$500,138,FALSE)</f>
        <v>4.6952554744525546E-2</v>
      </c>
      <c r="M325" s="23">
        <f>VLOOKUP($B325,Data!$A$8:$GA$500,139,FALSE)</f>
        <v>3.7974452554744527E-2</v>
      </c>
      <c r="N325" s="23">
        <f>VLOOKUP($B325,Data!$A$8:$GA$500,140,FALSE)</f>
        <v>3.7392996108949417E-2</v>
      </c>
      <c r="O325" s="23">
        <f>VLOOKUP($B325,Data!$A$8:$GA$500,141,FALSE)</f>
        <v>3.5949612403100774E-2</v>
      </c>
      <c r="P325" s="23">
        <f>VLOOKUP($B325,Data!$A$8:$GA$500,142,FALSE)</f>
        <v>3.7072243346007602E-2</v>
      </c>
      <c r="Q325" s="23">
        <f>VLOOKUP($B325,Data!$A$8:$GA$500,143,FALSE)</f>
        <v>3.5349716446124765E-2</v>
      </c>
      <c r="R325" s="23">
        <f>VLOOKUP($B325,Data!$A$8:$GA$500,144,FALSE)</f>
        <v>3.5549450549450551E-2</v>
      </c>
      <c r="S325" s="23">
        <f>VLOOKUP($B325,Data!$A$8:$GA$500,145,FALSE)</f>
        <v>4.3804971319311665E-2</v>
      </c>
      <c r="T325" s="23">
        <f>VLOOKUP($B325,Data!$A$8:$GA$500,146,FALSE)</f>
        <v>6.0849056603773585E-2</v>
      </c>
      <c r="U325" s="23">
        <f>VLOOKUP($B325,Data!$A$8:$GA$500,147,FALSE)</f>
        <v>5.4675572519083969E-2</v>
      </c>
      <c r="V325" s="23">
        <f>VLOOKUP($B325,Data!$A$8:$GA$500,148,FALSE)</f>
        <v>5.2215909090909091E-2</v>
      </c>
      <c r="W325" s="23">
        <f>VLOOKUP($B325,Data!$A$8:$GA$500,149,FALSE)</f>
        <v>5.1286549707602339E-2</v>
      </c>
      <c r="X325" s="23">
        <f>VLOOKUP($B325,Data!$A$8:$GA$500,150,FALSE)</f>
        <v>5.9773662551440329E-2</v>
      </c>
      <c r="Y325" s="23">
        <f>VLOOKUP($B325,Data!$A$8:$GA$500,151,FALSE)</f>
        <v>5.0739219712525666E-2</v>
      </c>
      <c r="Z325" s="23">
        <f>VLOOKUP($B325,Data!$A$8:$GA$500,152,FALSE)</f>
        <v>5.6809815950920245E-2</v>
      </c>
      <c r="AA325" s="23">
        <f>VLOOKUP($B325,Data!$A$8:$GA$500,153,FALSE)</f>
        <v>5.6489151873767261E-2</v>
      </c>
      <c r="AB325" s="23">
        <f>VLOOKUP($B325,Data!$A$8:$GA$500,154,FALSE)</f>
        <v>5.949248120300752E-2</v>
      </c>
      <c r="AC325" s="23">
        <f>VLOOKUP($B325,Data!$A$8:$GA$500,155,FALSE)</f>
        <v>5.4288461538461535E-2</v>
      </c>
      <c r="AD325" s="23">
        <f>VLOOKUP($B325,Data!$A$8:$GA$500,156,FALSE)</f>
        <v>5.5123339658444022E-2</v>
      </c>
      <c r="AE325" s="52">
        <f>VLOOKUP($B325,Data!$A$8:$GA$500,157,FALSE)</f>
        <v>5.6224299065420563E-2</v>
      </c>
      <c r="AF325" s="52">
        <f>VLOOKUP($B325,Data!$A$8:$GA$500,158,FALSE)</f>
        <v>6.0484171322160149E-2</v>
      </c>
      <c r="AG325" s="52">
        <f>VLOOKUP($B325,Data!$A$8:$GA$500,159,FALSE)</f>
        <v>5.569316081330869E-2</v>
      </c>
      <c r="AH325" s="52">
        <f>VLOOKUP($B325,Data!$A$8:$GA$500,160,FALSE)</f>
        <v>5.6821705426356589E-2</v>
      </c>
    </row>
    <row r="326" spans="1:34" x14ac:dyDescent="0.25">
      <c r="A326" s="1"/>
      <c r="B326" s="17" t="s">
        <v>426</v>
      </c>
      <c r="C326" s="42" t="s">
        <v>518</v>
      </c>
      <c r="D326" t="s">
        <v>0</v>
      </c>
      <c r="E326" s="45" t="s">
        <v>426</v>
      </c>
      <c r="F326" s="45" t="s">
        <v>30</v>
      </c>
      <c r="H326" s="23">
        <f>VLOOKUP($B326,Data!$A$8:$GA$500,134,FALSE)</f>
        <v>9.7113752122241093E-3</v>
      </c>
      <c r="I326" s="23">
        <f>VLOOKUP($B326,Data!$A$8:$GA$500,135,FALSE)</f>
        <v>8.3501683501683507E-3</v>
      </c>
      <c r="J326" s="23">
        <f>VLOOKUP($B326,Data!$A$8:$GA$500,136,FALSE)</f>
        <v>8.9003436426116841E-3</v>
      </c>
      <c r="K326" s="23">
        <f>VLOOKUP($B326,Data!$A$8:$GA$500,137,FALSE)</f>
        <v>8.771929824561403E-3</v>
      </c>
      <c r="L326" s="23">
        <f>VLOOKUP($B326,Data!$A$8:$GA$500,138,FALSE)</f>
        <v>9.2086330935251797E-3</v>
      </c>
      <c r="M326" s="23">
        <f>VLOOKUP($B326,Data!$A$8:$GA$500,139,FALSE)</f>
        <v>8.7617260787992493E-3</v>
      </c>
      <c r="N326" s="23">
        <f>VLOOKUP($B326,Data!$A$8:$GA$500,140,FALSE)</f>
        <v>8.0602636534839924E-3</v>
      </c>
      <c r="O326" s="23">
        <f>VLOOKUP($B326,Data!$A$8:$GA$500,141,FALSE)</f>
        <v>7.3540145985401461E-3</v>
      </c>
      <c r="P326" s="23">
        <f>VLOOKUP($B326,Data!$A$8:$GA$500,142,FALSE)</f>
        <v>7.5939849624060149E-3</v>
      </c>
      <c r="Q326" s="23">
        <f>VLOOKUP($B326,Data!$A$8:$GA$500,143,FALSE)</f>
        <v>8.2429906542056067E-3</v>
      </c>
      <c r="R326" s="23">
        <f>VLOOKUP($B326,Data!$A$8:$GA$500,144,FALSE)</f>
        <v>9.9438202247191017E-3</v>
      </c>
      <c r="S326" s="23">
        <f>VLOOKUP($B326,Data!$A$8:$GA$500,145,FALSE)</f>
        <v>1.4621072088724584E-2</v>
      </c>
      <c r="T326" s="23">
        <f>VLOOKUP($B326,Data!$A$8:$GA$500,146,FALSE)</f>
        <v>2.2111913357400721E-2</v>
      </c>
      <c r="U326" s="23">
        <f>VLOOKUP($B326,Data!$A$8:$GA$500,147,FALSE)</f>
        <v>2.223230490018149E-2</v>
      </c>
      <c r="V326" s="23">
        <f>VLOOKUP($B326,Data!$A$8:$GA$500,148,FALSE)</f>
        <v>2.3153153153153153E-2</v>
      </c>
      <c r="W326" s="23">
        <f>VLOOKUP($B326,Data!$A$8:$GA$500,149,FALSE)</f>
        <v>2.3260073260073261E-2</v>
      </c>
      <c r="X326" s="23">
        <f>VLOOKUP($B326,Data!$A$8:$GA$500,150,FALSE)</f>
        <v>2.3375912408759122E-2</v>
      </c>
      <c r="Y326" s="23">
        <f>VLOOKUP($B326,Data!$A$8:$GA$500,151,FALSE)</f>
        <v>1.950909090909091E-2</v>
      </c>
      <c r="Z326" s="23">
        <f>VLOOKUP($B326,Data!$A$8:$GA$500,152,FALSE)</f>
        <v>1.941712204007286E-2</v>
      </c>
      <c r="AA326" s="23">
        <f>VLOOKUP($B326,Data!$A$8:$GA$500,153,FALSE)</f>
        <v>1.7495621716287216E-2</v>
      </c>
      <c r="AB326" s="23">
        <f>VLOOKUP($B326,Data!$A$8:$GA$500,154,FALSE)</f>
        <v>1.7820945945945944E-2</v>
      </c>
      <c r="AC326" s="23">
        <f>VLOOKUP($B326,Data!$A$8:$GA$500,155,FALSE)</f>
        <v>1.7011494252873564E-2</v>
      </c>
      <c r="AD326" s="23">
        <f>VLOOKUP($B326,Data!$A$8:$GA$500,156,FALSE)</f>
        <v>1.7678275290215588E-2</v>
      </c>
      <c r="AE326" s="52">
        <f>VLOOKUP($B326,Data!$A$8:$GA$500,157,FALSE)</f>
        <v>1.8027444253859347E-2</v>
      </c>
      <c r="AF326" s="52">
        <f>VLOOKUP($B326,Data!$A$8:$GA$500,158,FALSE)</f>
        <v>1.8971807628524046E-2</v>
      </c>
      <c r="AG326" s="52">
        <f>VLOOKUP($B326,Data!$A$8:$GA$500,159,FALSE)</f>
        <v>1.6560934891485808E-2</v>
      </c>
      <c r="AH326" s="52">
        <f>VLOOKUP($B326,Data!$A$8:$GA$500,160,FALSE)</f>
        <v>1.6229508196721313E-2</v>
      </c>
    </row>
    <row r="327" spans="1:34" x14ac:dyDescent="0.25">
      <c r="A327" s="1"/>
      <c r="B327" s="17" t="s">
        <v>427</v>
      </c>
      <c r="C327" s="42" t="s">
        <v>517</v>
      </c>
      <c r="D327" t="s">
        <v>0</v>
      </c>
      <c r="E327" s="45" t="s">
        <v>427</v>
      </c>
      <c r="F327" s="45" t="s">
        <v>35</v>
      </c>
      <c r="H327" s="23">
        <f>VLOOKUP($B327,Data!$A$8:$GA$500,134,FALSE)</f>
        <v>1.3884555382215289E-2</v>
      </c>
      <c r="I327" s="23">
        <f>VLOOKUP($B327,Data!$A$8:$GA$500,135,FALSE)</f>
        <v>1.2488408037094282E-2</v>
      </c>
      <c r="J327" s="23">
        <f>VLOOKUP($B327,Data!$A$8:$GA$500,136,FALSE)</f>
        <v>1.2429906542056075E-2</v>
      </c>
      <c r="K327" s="23">
        <f>VLOOKUP($B327,Data!$A$8:$GA$500,137,FALSE)</f>
        <v>1.0515933232169955E-2</v>
      </c>
      <c r="L327" s="23">
        <f>VLOOKUP($B327,Data!$A$8:$GA$500,138,FALSE)</f>
        <v>9.8973607038123166E-3</v>
      </c>
      <c r="M327" s="23">
        <f>VLOOKUP($B327,Data!$A$8:$GA$500,139,FALSE)</f>
        <v>8.8804841149773064E-3</v>
      </c>
      <c r="N327" s="23">
        <f>VLOOKUP($B327,Data!$A$8:$GA$500,140,FALSE)</f>
        <v>8.7951807228915657E-3</v>
      </c>
      <c r="O327" s="23">
        <f>VLOOKUP($B327,Data!$A$8:$GA$500,141,FALSE)</f>
        <v>8.3308494783904622E-3</v>
      </c>
      <c r="P327" s="23">
        <f>VLOOKUP($B327,Data!$A$8:$GA$500,142,FALSE)</f>
        <v>8.9528023598820054E-3</v>
      </c>
      <c r="Q327" s="23">
        <f>VLOOKUP($B327,Data!$A$8:$GA$500,143,FALSE)</f>
        <v>9.370424597364568E-3</v>
      </c>
      <c r="R327" s="23">
        <f>VLOOKUP($B327,Data!$A$8:$GA$500,144,FALSE)</f>
        <v>1.1185185185185185E-2</v>
      </c>
      <c r="S327" s="23">
        <f>VLOOKUP($B327,Data!$A$8:$GA$500,145,FALSE)</f>
        <v>1.6701183431952663E-2</v>
      </c>
      <c r="T327" s="23">
        <f>VLOOKUP($B327,Data!$A$8:$GA$500,146,FALSE)</f>
        <v>2.5513595166163142E-2</v>
      </c>
      <c r="U327" s="23">
        <f>VLOOKUP($B327,Data!$A$8:$GA$500,147,FALSE)</f>
        <v>2.3551263001485884E-2</v>
      </c>
      <c r="V327" s="23">
        <f>VLOOKUP($B327,Data!$A$8:$GA$500,148,FALSE)</f>
        <v>2.3060921248142643E-2</v>
      </c>
      <c r="W327" s="23">
        <f>VLOOKUP($B327,Data!$A$8:$GA$500,149,FALSE)</f>
        <v>2.1994091580502216E-2</v>
      </c>
      <c r="X327" s="23">
        <f>VLOOKUP($B327,Data!$A$8:$GA$500,150,FALSE)</f>
        <v>2.2867647058823531E-2</v>
      </c>
      <c r="Y327" s="23">
        <f>VLOOKUP($B327,Data!$A$8:$GA$500,151,FALSE)</f>
        <v>1.8713629402756508E-2</v>
      </c>
      <c r="Z327" s="23">
        <f>VLOOKUP($B327,Data!$A$8:$GA$500,152,FALSE)</f>
        <v>1.8003095975232197E-2</v>
      </c>
      <c r="AA327" s="23">
        <f>VLOOKUP($B327,Data!$A$8:$GA$500,153,FALSE)</f>
        <v>1.8475120385232746E-2</v>
      </c>
      <c r="AB327" s="23">
        <f>VLOOKUP($B327,Data!$A$8:$GA$500,154,FALSE)</f>
        <v>2.0481540930979134E-2</v>
      </c>
      <c r="AC327" s="23">
        <f>VLOOKUP($B327,Data!$A$8:$GA$500,155,FALSE)</f>
        <v>1.9739413680781758E-2</v>
      </c>
      <c r="AD327" s="23">
        <f>VLOOKUP($B327,Data!$A$8:$GA$500,156,FALSE)</f>
        <v>2.1317460317460318E-2</v>
      </c>
      <c r="AE327" s="52">
        <f>VLOOKUP($B327,Data!$A$8:$GA$500,157,FALSE)</f>
        <v>2.0362776025236593E-2</v>
      </c>
      <c r="AF327" s="52">
        <f>VLOOKUP($B327,Data!$A$8:$GA$500,158,FALSE)</f>
        <v>2.2420091324200912E-2</v>
      </c>
      <c r="AG327" s="52">
        <f>VLOOKUP($B327,Data!$A$8:$GA$500,159,FALSE)</f>
        <v>1.9007299270072994E-2</v>
      </c>
      <c r="AH327" s="52">
        <f>VLOOKUP($B327,Data!$A$8:$GA$500,160,FALSE)</f>
        <v>1.9269746646795826E-2</v>
      </c>
    </row>
    <row r="328" spans="1:34" x14ac:dyDescent="0.25">
      <c r="A328" s="1"/>
      <c r="B328" s="17" t="s">
        <v>428</v>
      </c>
      <c r="C328" s="42" t="s">
        <v>517</v>
      </c>
      <c r="D328" t="s">
        <v>0</v>
      </c>
      <c r="E328" s="45" t="s">
        <v>428</v>
      </c>
      <c r="F328" s="45" t="s">
        <v>15</v>
      </c>
      <c r="H328" s="23">
        <f>VLOOKUP($B328,Data!$A$8:$GA$500,134,FALSE)</f>
        <v>2.7789473684210527E-2</v>
      </c>
      <c r="I328" s="23">
        <f>VLOOKUP($B328,Data!$A$8:$GA$500,135,FALSE)</f>
        <v>2.7506493506493507E-2</v>
      </c>
      <c r="J328" s="23">
        <f>VLOOKUP($B328,Data!$A$8:$GA$500,136,FALSE)</f>
        <v>2.8110236220472443E-2</v>
      </c>
      <c r="K328" s="23">
        <f>VLOOKUP($B328,Data!$A$8:$GA$500,137,FALSE)</f>
        <v>2.9015544041450778E-2</v>
      </c>
      <c r="L328" s="23">
        <f>VLOOKUP($B328,Data!$A$8:$GA$500,138,FALSE)</f>
        <v>3.0025188916876576E-2</v>
      </c>
      <c r="M328" s="23">
        <f>VLOOKUP($B328,Data!$A$8:$GA$500,139,FALSE)</f>
        <v>2.7576530612244899E-2</v>
      </c>
      <c r="N328" s="23">
        <f>VLOOKUP($B328,Data!$A$8:$GA$500,140,FALSE)</f>
        <v>2.7175572519083969E-2</v>
      </c>
      <c r="O328" s="23">
        <f>VLOOKUP($B328,Data!$A$8:$GA$500,141,FALSE)</f>
        <v>2.4010282776349614E-2</v>
      </c>
      <c r="P328" s="23">
        <f>VLOOKUP($B328,Data!$A$8:$GA$500,142,FALSE)</f>
        <v>2.5858585858585859E-2</v>
      </c>
      <c r="Q328" s="23">
        <f>VLOOKUP($B328,Data!$A$8:$GA$500,143,FALSE)</f>
        <v>2.5934343434343435E-2</v>
      </c>
      <c r="R328" s="23">
        <f>VLOOKUP($B328,Data!$A$8:$GA$500,144,FALSE)</f>
        <v>3.0531645569620253E-2</v>
      </c>
      <c r="S328" s="23">
        <f>VLOOKUP($B328,Data!$A$8:$GA$500,145,FALSE)</f>
        <v>4.3367875647668391E-2</v>
      </c>
      <c r="T328" s="23">
        <f>VLOOKUP($B328,Data!$A$8:$GA$500,146,FALSE)</f>
        <v>5.8611825192802058E-2</v>
      </c>
      <c r="U328" s="23">
        <f>VLOOKUP($B328,Data!$A$8:$GA$500,147,FALSE)</f>
        <v>6.1246684350132627E-2</v>
      </c>
      <c r="V328" s="23">
        <f>VLOOKUP($B328,Data!$A$8:$GA$500,148,FALSE)</f>
        <v>6.0263852242744061E-2</v>
      </c>
      <c r="W328" s="23">
        <f>VLOOKUP($B328,Data!$A$8:$GA$500,149,FALSE)</f>
        <v>5.2933673469387758E-2</v>
      </c>
      <c r="X328" s="23">
        <f>VLOOKUP($B328,Data!$A$8:$GA$500,150,FALSE)</f>
        <v>5.1662468513853907E-2</v>
      </c>
      <c r="Y328" s="23">
        <f>VLOOKUP($B328,Data!$A$8:$GA$500,151,FALSE)</f>
        <v>4.6170731707317073E-2</v>
      </c>
      <c r="Z328" s="23">
        <f>VLOOKUP($B328,Data!$A$8:$GA$500,152,FALSE)</f>
        <v>4.6528117359413201E-2</v>
      </c>
      <c r="AA328" s="23">
        <f>VLOOKUP($B328,Data!$A$8:$GA$500,153,FALSE)</f>
        <v>4.5502512562814068E-2</v>
      </c>
      <c r="AB328" s="23">
        <f>VLOOKUP($B328,Data!$A$8:$GA$500,154,FALSE)</f>
        <v>5.159090909090909E-2</v>
      </c>
      <c r="AC328" s="23">
        <f>VLOOKUP($B328,Data!$A$8:$GA$500,155,FALSE)</f>
        <v>5.2255639097744361E-2</v>
      </c>
      <c r="AD328" s="23">
        <f>VLOOKUP($B328,Data!$A$8:$GA$500,156,FALSE)</f>
        <v>5.3602015113350124E-2</v>
      </c>
      <c r="AE328" s="52">
        <f>VLOOKUP($B328,Data!$A$8:$GA$500,157,FALSE)</f>
        <v>5.0417690417690418E-2</v>
      </c>
      <c r="AF328" s="52">
        <f>VLOOKUP($B328,Data!$A$8:$GA$500,158,FALSE)</f>
        <v>5.5283950617283951E-2</v>
      </c>
      <c r="AG328" s="52">
        <f>VLOOKUP($B328,Data!$A$8:$GA$500,159,FALSE)</f>
        <v>5.5428571428571431E-2</v>
      </c>
      <c r="AH328" s="52">
        <f>VLOOKUP($B328,Data!$A$8:$GA$500,160,FALSE)</f>
        <v>5.534526854219949E-2</v>
      </c>
    </row>
    <row r="329" spans="1:34" x14ac:dyDescent="0.25">
      <c r="A329" s="1"/>
      <c r="B329" s="17" t="s">
        <v>429</v>
      </c>
      <c r="C329" s="42" t="s">
        <v>518</v>
      </c>
      <c r="D329" t="s">
        <v>0</v>
      </c>
      <c r="E329" s="45" t="s">
        <v>429</v>
      </c>
      <c r="F329" s="45" t="s">
        <v>17</v>
      </c>
      <c r="H329" s="23">
        <f>VLOOKUP($B329,Data!$A$8:$GA$500,134,FALSE)</f>
        <v>1.8402903811252268E-2</v>
      </c>
      <c r="I329" s="23">
        <f>VLOOKUP($B329,Data!$A$8:$GA$500,135,FALSE)</f>
        <v>1.9454225352112674E-2</v>
      </c>
      <c r="J329" s="23">
        <f>VLOOKUP($B329,Data!$A$8:$GA$500,136,FALSE)</f>
        <v>1.9734042553191489E-2</v>
      </c>
      <c r="K329" s="23">
        <f>VLOOKUP($B329,Data!$A$8:$GA$500,137,FALSE)</f>
        <v>1.732368896925859E-2</v>
      </c>
      <c r="L329" s="23">
        <f>VLOOKUP($B329,Data!$A$8:$GA$500,138,FALSE)</f>
        <v>1.8071161048689138E-2</v>
      </c>
      <c r="M329" s="23">
        <f>VLOOKUP($B329,Data!$A$8:$GA$500,139,FALSE)</f>
        <v>1.7969924812030077E-2</v>
      </c>
      <c r="N329" s="23">
        <f>VLOOKUP($B329,Data!$A$8:$GA$500,140,FALSE)</f>
        <v>1.6842105263157894E-2</v>
      </c>
      <c r="O329" s="23">
        <f>VLOOKUP($B329,Data!$A$8:$GA$500,141,FALSE)</f>
        <v>1.5711500974658871E-2</v>
      </c>
      <c r="P329" s="23">
        <f>VLOOKUP($B329,Data!$A$8:$GA$500,142,FALSE)</f>
        <v>1.6722222222222222E-2</v>
      </c>
      <c r="Q329" s="23">
        <f>VLOOKUP($B329,Data!$A$8:$GA$500,143,FALSE)</f>
        <v>1.5938628158844767E-2</v>
      </c>
      <c r="R329" s="23">
        <f>VLOOKUP($B329,Data!$A$8:$GA$500,144,FALSE)</f>
        <v>1.8954128440366973E-2</v>
      </c>
      <c r="S329" s="23">
        <f>VLOOKUP($B329,Data!$A$8:$GA$500,145,FALSE)</f>
        <v>2.2208904109589041E-2</v>
      </c>
      <c r="T329" s="23">
        <f>VLOOKUP($B329,Data!$A$8:$GA$500,146,FALSE)</f>
        <v>2.9442567567567569E-2</v>
      </c>
      <c r="U329" s="23">
        <f>VLOOKUP($B329,Data!$A$8:$GA$500,147,FALSE)</f>
        <v>3.3184931506849313E-2</v>
      </c>
      <c r="V329" s="23">
        <f>VLOOKUP($B329,Data!$A$8:$GA$500,148,FALSE)</f>
        <v>3.370617696160267E-2</v>
      </c>
      <c r="W329" s="23">
        <f>VLOOKUP($B329,Data!$A$8:$GA$500,149,FALSE)</f>
        <v>3.3187183811129846E-2</v>
      </c>
      <c r="X329" s="23">
        <f>VLOOKUP($B329,Data!$A$8:$GA$500,150,FALSE)</f>
        <v>3.3912310286677912E-2</v>
      </c>
      <c r="Y329" s="23">
        <f>VLOOKUP($B329,Data!$A$8:$GA$500,151,FALSE)</f>
        <v>3.1120401337792643E-2</v>
      </c>
      <c r="Z329" s="23">
        <f>VLOOKUP($B329,Data!$A$8:$GA$500,152,FALSE)</f>
        <v>2.8466666666666668E-2</v>
      </c>
      <c r="AA329" s="23">
        <f>VLOOKUP($B329,Data!$A$8:$GA$500,153,FALSE)</f>
        <v>2.7789115646258505E-2</v>
      </c>
      <c r="AB329" s="23">
        <f>VLOOKUP($B329,Data!$A$8:$GA$500,154,FALSE)</f>
        <v>3.1765765765765765E-2</v>
      </c>
      <c r="AC329" s="23">
        <f>VLOOKUP($B329,Data!$A$8:$GA$500,155,FALSE)</f>
        <v>3.121376811594203E-2</v>
      </c>
      <c r="AD329" s="23">
        <f>VLOOKUP($B329,Data!$A$8:$GA$500,156,FALSE)</f>
        <v>3.3339285714285717E-2</v>
      </c>
      <c r="AE329" s="52">
        <f>VLOOKUP($B329,Data!$A$8:$GA$500,157,FALSE)</f>
        <v>3.2160278745644602E-2</v>
      </c>
      <c r="AF329" s="52">
        <f>VLOOKUP($B329,Data!$A$8:$GA$500,158,FALSE)</f>
        <v>3.2802013422818792E-2</v>
      </c>
      <c r="AG329" s="52">
        <f>VLOOKUP($B329,Data!$A$8:$GA$500,159,FALSE)</f>
        <v>2.9077181208053693E-2</v>
      </c>
      <c r="AH329" s="52">
        <f>VLOOKUP($B329,Data!$A$8:$GA$500,160,FALSE)</f>
        <v>3.0068259385665531E-2</v>
      </c>
    </row>
    <row r="330" spans="1:34" x14ac:dyDescent="0.25">
      <c r="A330" s="1"/>
      <c r="B330" s="17" t="s">
        <v>430</v>
      </c>
      <c r="C330" s="42" t="s">
        <v>517</v>
      </c>
      <c r="D330" t="s">
        <v>505</v>
      </c>
      <c r="E330" s="45" t="s">
        <v>430</v>
      </c>
      <c r="F330" s="45" t="s">
        <v>48</v>
      </c>
      <c r="H330" s="23">
        <f>VLOOKUP($B330,Data!$A$8:$GA$500,134,FALSE)</f>
        <v>1.3499377334993774E-2</v>
      </c>
      <c r="I330" s="23">
        <f>VLOOKUP($B330,Data!$A$8:$GA$500,135,FALSE)</f>
        <v>1.3806532663316582E-2</v>
      </c>
      <c r="J330" s="23">
        <f>VLOOKUP($B330,Data!$A$8:$GA$500,136,FALSE)</f>
        <v>1.31375E-2</v>
      </c>
      <c r="K330" s="23">
        <f>VLOOKUP($B330,Data!$A$8:$GA$500,137,FALSE)</f>
        <v>1.2406483790523691E-2</v>
      </c>
      <c r="L330" s="23">
        <f>VLOOKUP($B330,Data!$A$8:$GA$500,138,FALSE)</f>
        <v>1.2075949367088607E-2</v>
      </c>
      <c r="M330" s="23">
        <f>VLOOKUP($B330,Data!$A$8:$GA$500,139,FALSE)</f>
        <v>1.0463078848560702E-2</v>
      </c>
      <c r="N330" s="23">
        <f>VLOOKUP($B330,Data!$A$8:$GA$500,140,FALSE)</f>
        <v>1.0546583850931678E-2</v>
      </c>
      <c r="O330" s="23">
        <f>VLOOKUP($B330,Data!$A$8:$GA$500,141,FALSE)</f>
        <v>9.3757649938800494E-3</v>
      </c>
      <c r="P330" s="23">
        <f>VLOOKUP($B330,Data!$A$8:$GA$500,142,FALSE)</f>
        <v>9.9757869249394674E-3</v>
      </c>
      <c r="Q330" s="23">
        <f>VLOOKUP($B330,Data!$A$8:$GA$500,143,FALSE)</f>
        <v>9.6274038461538463E-3</v>
      </c>
      <c r="R330" s="23">
        <f>VLOOKUP($B330,Data!$A$8:$GA$500,144,FALSE)</f>
        <v>1.1615201900237529E-2</v>
      </c>
      <c r="S330" s="23">
        <f>VLOOKUP($B330,Data!$A$8:$GA$500,145,FALSE)</f>
        <v>1.5850422195416165E-2</v>
      </c>
      <c r="T330" s="23">
        <f>VLOOKUP($B330,Data!$A$8:$GA$500,146,FALSE)</f>
        <v>2.7771084337349396E-2</v>
      </c>
      <c r="U330" s="23">
        <f>VLOOKUP($B330,Data!$A$8:$GA$500,147,FALSE)</f>
        <v>2.8628640776699028E-2</v>
      </c>
      <c r="V330" s="23">
        <f>VLOOKUP($B330,Data!$A$8:$GA$500,148,FALSE)</f>
        <v>2.7739557739557739E-2</v>
      </c>
      <c r="W330" s="23">
        <f>VLOOKUP($B330,Data!$A$8:$GA$500,149,FALSE)</f>
        <v>2.6216216216216216E-2</v>
      </c>
      <c r="X330" s="23">
        <f>VLOOKUP($B330,Data!$A$8:$GA$500,150,FALSE)</f>
        <v>2.7123456790123457E-2</v>
      </c>
      <c r="Y330" s="23">
        <f>VLOOKUP($B330,Data!$A$8:$GA$500,151,FALSE)</f>
        <v>2.3871763255240444E-2</v>
      </c>
      <c r="Z330" s="23">
        <f>VLOOKUP($B330,Data!$A$8:$GA$500,152,FALSE)</f>
        <v>2.3545232273838632E-2</v>
      </c>
      <c r="AA330" s="23">
        <f>VLOOKUP($B330,Data!$A$8:$GA$500,153,FALSE)</f>
        <v>2.1397326852976913E-2</v>
      </c>
      <c r="AB330" s="23">
        <f>VLOOKUP($B330,Data!$A$8:$GA$500,154,FALSE)</f>
        <v>2.2750929368029738E-2</v>
      </c>
      <c r="AC330" s="23">
        <f>VLOOKUP($B330,Data!$A$8:$GA$500,155,FALSE)</f>
        <v>2.2318295739348373E-2</v>
      </c>
      <c r="AD330" s="23">
        <f>VLOOKUP($B330,Data!$A$8:$GA$500,156,FALSE)</f>
        <v>2.2653316645807258E-2</v>
      </c>
      <c r="AE330" s="52">
        <f>VLOOKUP($B330,Data!$A$8:$GA$500,157,FALSE)</f>
        <v>2.1008717310087174E-2</v>
      </c>
      <c r="AF330" s="52">
        <f>VLOOKUP($B330,Data!$A$8:$GA$500,158,FALSE)</f>
        <v>2.2297297297297299E-2</v>
      </c>
      <c r="AG330" s="52">
        <f>VLOOKUP($B330,Data!$A$8:$GA$500,159,FALSE)</f>
        <v>2.115151515151515E-2</v>
      </c>
      <c r="AH330" s="52">
        <f>VLOOKUP($B330,Data!$A$8:$GA$500,160,FALSE)</f>
        <v>2.025485436893204E-2</v>
      </c>
    </row>
    <row r="331" spans="1:34" x14ac:dyDescent="0.25">
      <c r="A331" s="1"/>
      <c r="B331" s="17" t="s">
        <v>431</v>
      </c>
      <c r="C331" s="42" t="s">
        <v>516</v>
      </c>
      <c r="D331" t="s">
        <v>0</v>
      </c>
      <c r="E331" s="45" t="s">
        <v>431</v>
      </c>
      <c r="F331" s="45" t="s">
        <v>34</v>
      </c>
      <c r="H331" s="23">
        <f>VLOOKUP($B331,Data!$A$8:$GA$500,134,FALSE)</f>
        <v>1.3443983402489626E-2</v>
      </c>
      <c r="I331" s="23">
        <f>VLOOKUP($B331,Data!$A$8:$GA$500,135,FALSE)</f>
        <v>1.29957805907173E-2</v>
      </c>
      <c r="J331" s="23">
        <f>VLOOKUP($B331,Data!$A$8:$GA$500,136,FALSE)</f>
        <v>1.3148936170212766E-2</v>
      </c>
      <c r="K331" s="23">
        <f>VLOOKUP($B331,Data!$A$8:$GA$500,137,FALSE)</f>
        <v>1.4142259414225941E-2</v>
      </c>
      <c r="L331" s="23">
        <f>VLOOKUP($B331,Data!$A$8:$GA$500,138,FALSE)</f>
        <v>1.4978354978354978E-2</v>
      </c>
      <c r="M331" s="23">
        <f>VLOOKUP($B331,Data!$A$8:$GA$500,139,FALSE)</f>
        <v>1.2874999999999999E-2</v>
      </c>
      <c r="N331" s="23">
        <f>VLOOKUP($B331,Data!$A$8:$GA$500,140,FALSE)</f>
        <v>1.0722891566265061E-2</v>
      </c>
      <c r="O331" s="23">
        <f>VLOOKUP($B331,Data!$A$8:$GA$500,141,FALSE)</f>
        <v>1.0602409638554217E-2</v>
      </c>
      <c r="P331" s="23">
        <f>VLOOKUP($B331,Data!$A$8:$GA$500,142,FALSE)</f>
        <v>1.0511811023622046E-2</v>
      </c>
      <c r="Q331" s="23">
        <f>VLOOKUP($B331,Data!$A$8:$GA$500,143,FALSE)</f>
        <v>9.4890510948905105E-3</v>
      </c>
      <c r="R331" s="23">
        <f>VLOOKUP($B331,Data!$A$8:$GA$500,144,FALSE)</f>
        <v>1.2404580152671756E-2</v>
      </c>
      <c r="S331" s="23">
        <f>VLOOKUP($B331,Data!$A$8:$GA$500,145,FALSE)</f>
        <v>1.7109375E-2</v>
      </c>
      <c r="T331" s="23">
        <f>VLOOKUP($B331,Data!$A$8:$GA$500,146,FALSE)</f>
        <v>2.1385767790262172E-2</v>
      </c>
      <c r="U331" s="23">
        <f>VLOOKUP($B331,Data!$A$8:$GA$500,147,FALSE)</f>
        <v>2.1494252873563217E-2</v>
      </c>
      <c r="V331" s="23">
        <f>VLOOKUP($B331,Data!$A$8:$GA$500,148,FALSE)</f>
        <v>2.2071713147410358E-2</v>
      </c>
      <c r="W331" s="23">
        <f>VLOOKUP($B331,Data!$A$8:$GA$500,149,FALSE)</f>
        <v>2.1991869918699187E-2</v>
      </c>
      <c r="X331" s="23">
        <f>VLOOKUP($B331,Data!$A$8:$GA$500,150,FALSE)</f>
        <v>2.5869565217391303E-2</v>
      </c>
      <c r="Y331" s="23">
        <f>VLOOKUP($B331,Data!$A$8:$GA$500,151,FALSE)</f>
        <v>2.2694063926940639E-2</v>
      </c>
      <c r="Z331" s="23">
        <f>VLOOKUP($B331,Data!$A$8:$GA$500,152,FALSE)</f>
        <v>2.2695652173913044E-2</v>
      </c>
      <c r="AA331" s="23">
        <f>VLOOKUP($B331,Data!$A$8:$GA$500,153,FALSE)</f>
        <v>2.5116279069767444E-2</v>
      </c>
      <c r="AB331" s="23">
        <f>VLOOKUP($B331,Data!$A$8:$GA$500,154,FALSE)</f>
        <v>3.322727272727273E-2</v>
      </c>
      <c r="AC331" s="23">
        <f>VLOOKUP($B331,Data!$A$8:$GA$500,155,FALSE)</f>
        <v>2.8738317757009347E-2</v>
      </c>
      <c r="AD331" s="23">
        <f>VLOOKUP($B331,Data!$A$8:$GA$500,156,FALSE)</f>
        <v>3.1308411214953272E-2</v>
      </c>
      <c r="AE331" s="52">
        <f>VLOOKUP($B331,Data!$A$8:$GA$500,157,FALSE)</f>
        <v>2.8914027149321266E-2</v>
      </c>
      <c r="AF331" s="52">
        <f>VLOOKUP($B331,Data!$A$8:$GA$500,158,FALSE)</f>
        <v>3.004201680672269E-2</v>
      </c>
      <c r="AG331" s="52">
        <f>VLOOKUP($B331,Data!$A$8:$GA$500,159,FALSE)</f>
        <v>2.6396761133603237E-2</v>
      </c>
      <c r="AH331" s="52">
        <f>VLOOKUP($B331,Data!$A$8:$GA$500,160,FALSE)</f>
        <v>2.3446969696969695E-2</v>
      </c>
    </row>
    <row r="332" spans="1:34" x14ac:dyDescent="0.25">
      <c r="A332" s="1"/>
      <c r="B332" s="17" t="s">
        <v>432</v>
      </c>
      <c r="C332" s="42" t="s">
        <v>516</v>
      </c>
      <c r="D332" t="s">
        <v>0</v>
      </c>
      <c r="E332" s="45" t="s">
        <v>432</v>
      </c>
      <c r="F332" s="45" t="s">
        <v>19</v>
      </c>
      <c r="H332" s="23">
        <f>VLOOKUP($B332,Data!$A$8:$GA$500,134,FALSE)</f>
        <v>1.3486682808716706E-2</v>
      </c>
      <c r="I332" s="23">
        <f>VLOOKUP($B332,Data!$A$8:$GA$500,135,FALSE)</f>
        <v>1.1666666666666667E-2</v>
      </c>
      <c r="J332" s="23">
        <f>VLOOKUP($B332,Data!$A$8:$GA$500,136,FALSE)</f>
        <v>1.1202830188679245E-2</v>
      </c>
      <c r="K332" s="23">
        <f>VLOOKUP($B332,Data!$A$8:$GA$500,137,FALSE)</f>
        <v>1.2647754137115838E-2</v>
      </c>
      <c r="L332" s="23">
        <f>VLOOKUP($B332,Data!$A$8:$GA$500,138,FALSE)</f>
        <v>1.284037558685446E-2</v>
      </c>
      <c r="M332" s="23">
        <f>VLOOKUP($B332,Data!$A$8:$GA$500,139,FALSE)</f>
        <v>8.317972350230414E-3</v>
      </c>
      <c r="N332" s="23">
        <f>VLOOKUP($B332,Data!$A$8:$GA$500,140,FALSE)</f>
        <v>7.823129251700681E-3</v>
      </c>
      <c r="O332" s="23">
        <f>VLOOKUP($B332,Data!$A$8:$GA$500,141,FALSE)</f>
        <v>8.4331797235023039E-3</v>
      </c>
      <c r="P332" s="23">
        <f>VLOOKUP($B332,Data!$A$8:$GA$500,142,FALSE)</f>
        <v>8.8045977011494258E-3</v>
      </c>
      <c r="Q332" s="23">
        <f>VLOOKUP($B332,Data!$A$8:$GA$500,143,FALSE)</f>
        <v>7.0615034168564923E-3</v>
      </c>
      <c r="R332" s="23">
        <f>VLOOKUP($B332,Data!$A$8:$GA$500,144,FALSE)</f>
        <v>1.0234192037470726E-2</v>
      </c>
      <c r="S332" s="23">
        <f>VLOOKUP($B332,Data!$A$8:$GA$500,145,FALSE)</f>
        <v>1.5058548009367682E-2</v>
      </c>
      <c r="T332" s="23">
        <f>VLOOKUP($B332,Data!$A$8:$GA$500,146,FALSE)</f>
        <v>2.226950354609929E-2</v>
      </c>
      <c r="U332" s="23">
        <f>VLOOKUP($B332,Data!$A$8:$GA$500,147,FALSE)</f>
        <v>1.9260143198090694E-2</v>
      </c>
      <c r="V332" s="23">
        <f>VLOOKUP($B332,Data!$A$8:$GA$500,148,FALSE)</f>
        <v>1.8439716312056736E-2</v>
      </c>
      <c r="W332" s="23">
        <f>VLOOKUP($B332,Data!$A$8:$GA$500,149,FALSE)</f>
        <v>2.0870588235294116E-2</v>
      </c>
      <c r="X332" s="23">
        <f>VLOOKUP($B332,Data!$A$8:$GA$500,150,FALSE)</f>
        <v>2.2058111380145278E-2</v>
      </c>
      <c r="Y332" s="23">
        <f>VLOOKUP($B332,Data!$A$8:$GA$500,151,FALSE)</f>
        <v>1.6271604938271605E-2</v>
      </c>
      <c r="Z332" s="23">
        <f>VLOOKUP($B332,Data!$A$8:$GA$500,152,FALSE)</f>
        <v>1.7095959595959595E-2</v>
      </c>
      <c r="AA332" s="23">
        <f>VLOOKUP($B332,Data!$A$8:$GA$500,153,FALSE)</f>
        <v>1.9820971867007674E-2</v>
      </c>
      <c r="AB332" s="23">
        <f>VLOOKUP($B332,Data!$A$8:$GA$500,154,FALSE)</f>
        <v>1.975609756097561E-2</v>
      </c>
      <c r="AC332" s="23">
        <f>VLOOKUP($B332,Data!$A$8:$GA$500,155,FALSE)</f>
        <v>1.6423357664233577E-2</v>
      </c>
      <c r="AD332" s="23">
        <f>VLOOKUP($B332,Data!$A$8:$GA$500,156,FALSE)</f>
        <v>1.7627118644067796E-2</v>
      </c>
      <c r="AE332" s="52">
        <f>VLOOKUP($B332,Data!$A$8:$GA$500,157,FALSE)</f>
        <v>1.9490291262135924E-2</v>
      </c>
      <c r="AF332" s="52">
        <f>VLOOKUP($B332,Data!$A$8:$GA$500,158,FALSE)</f>
        <v>1.9834123222748815E-2</v>
      </c>
      <c r="AG332" s="52">
        <f>VLOOKUP($B332,Data!$A$8:$GA$500,159,FALSE)</f>
        <v>1.6200980392156863E-2</v>
      </c>
      <c r="AH332" s="52">
        <f>VLOOKUP($B332,Data!$A$8:$GA$500,160,FALSE)</f>
        <v>1.4953271028037384E-2</v>
      </c>
    </row>
    <row r="333" spans="1:34" x14ac:dyDescent="0.25">
      <c r="A333" s="1"/>
      <c r="B333" s="17" t="s">
        <v>434</v>
      </c>
      <c r="C333" s="42" t="s">
        <v>517</v>
      </c>
      <c r="D333" t="s">
        <v>0</v>
      </c>
      <c r="E333" s="45" t="s">
        <v>434</v>
      </c>
      <c r="F333" s="45" t="s">
        <v>14</v>
      </c>
      <c r="H333" s="23">
        <f>VLOOKUP($B333,Data!$A$8:$GA$500,134,FALSE)</f>
        <v>3.4543761638733704E-2</v>
      </c>
      <c r="I333" s="23">
        <f>VLOOKUP($B333,Data!$A$8:$GA$500,135,FALSE)</f>
        <v>3.5287356321839082E-2</v>
      </c>
      <c r="J333" s="23">
        <f>VLOOKUP($B333,Data!$A$8:$GA$500,136,FALSE)</f>
        <v>3.4425287356321839E-2</v>
      </c>
      <c r="K333" s="23">
        <f>VLOOKUP($B333,Data!$A$8:$GA$500,137,FALSE)</f>
        <v>3.4696673189823876E-2</v>
      </c>
      <c r="L333" s="23">
        <f>VLOOKUP($B333,Data!$A$8:$GA$500,138,FALSE)</f>
        <v>3.4701348747591523E-2</v>
      </c>
      <c r="M333" s="23">
        <f>VLOOKUP($B333,Data!$A$8:$GA$500,139,FALSE)</f>
        <v>3.1062618595825427E-2</v>
      </c>
      <c r="N333" s="23">
        <f>VLOOKUP($B333,Data!$A$8:$GA$500,140,FALSE)</f>
        <v>3.0494296577946767E-2</v>
      </c>
      <c r="O333" s="23">
        <f>VLOOKUP($B333,Data!$A$8:$GA$500,141,FALSE)</f>
        <v>2.6904315196998124E-2</v>
      </c>
      <c r="P333" s="23">
        <f>VLOOKUP($B333,Data!$A$8:$GA$500,142,FALSE)</f>
        <v>2.9595588235294117E-2</v>
      </c>
      <c r="Q333" s="23">
        <f>VLOOKUP($B333,Data!$A$8:$GA$500,143,FALSE)</f>
        <v>2.8119349005424954E-2</v>
      </c>
      <c r="R333" s="23">
        <f>VLOOKUP($B333,Data!$A$8:$GA$500,144,FALSE)</f>
        <v>3.1717902350813745E-2</v>
      </c>
      <c r="S333" s="23">
        <f>VLOOKUP($B333,Data!$A$8:$GA$500,145,FALSE)</f>
        <v>3.8876811594202899E-2</v>
      </c>
      <c r="T333" s="23">
        <f>VLOOKUP($B333,Data!$A$8:$GA$500,146,FALSE)</f>
        <v>5.297597042513863E-2</v>
      </c>
      <c r="U333" s="23">
        <f>VLOOKUP($B333,Data!$A$8:$GA$500,147,FALSE)</f>
        <v>5.4615384615384614E-2</v>
      </c>
      <c r="V333" s="23">
        <f>VLOOKUP($B333,Data!$A$8:$GA$500,148,FALSE)</f>
        <v>5.2978339350180509E-2</v>
      </c>
      <c r="W333" s="23">
        <f>VLOOKUP($B333,Data!$A$8:$GA$500,149,FALSE)</f>
        <v>5.1354359925788497E-2</v>
      </c>
      <c r="X333" s="23">
        <f>VLOOKUP($B333,Data!$A$8:$GA$500,150,FALSE)</f>
        <v>5.2457786116322701E-2</v>
      </c>
      <c r="Y333" s="23">
        <f>VLOOKUP($B333,Data!$A$8:$GA$500,151,FALSE)</f>
        <v>4.3607476635514016E-2</v>
      </c>
      <c r="Z333" s="23">
        <f>VLOOKUP($B333,Data!$A$8:$GA$500,152,FALSE)</f>
        <v>4.405850091407678E-2</v>
      </c>
      <c r="AA333" s="23">
        <f>VLOOKUP($B333,Data!$A$8:$GA$500,153,FALSE)</f>
        <v>4.1868131868131868E-2</v>
      </c>
      <c r="AB333" s="23">
        <f>VLOOKUP($B333,Data!$A$8:$GA$500,154,FALSE)</f>
        <v>4.3903743315508025E-2</v>
      </c>
      <c r="AC333" s="23">
        <f>VLOOKUP($B333,Data!$A$8:$GA$500,155,FALSE)</f>
        <v>4.3789279112754161E-2</v>
      </c>
      <c r="AD333" s="23">
        <f>VLOOKUP($B333,Data!$A$8:$GA$500,156,FALSE)</f>
        <v>4.8148854961832063E-2</v>
      </c>
      <c r="AE333" s="52">
        <f>VLOOKUP($B333,Data!$A$8:$GA$500,157,FALSE)</f>
        <v>4.275415896487985E-2</v>
      </c>
      <c r="AF333" s="52">
        <f>VLOOKUP($B333,Data!$A$8:$GA$500,158,FALSE)</f>
        <v>4.7480916030534351E-2</v>
      </c>
      <c r="AG333" s="52">
        <f>VLOOKUP($B333,Data!$A$8:$GA$500,159,FALSE)</f>
        <v>4.3576779026217226E-2</v>
      </c>
      <c r="AH333" s="52">
        <f>VLOOKUP($B333,Data!$A$8:$GA$500,160,FALSE)</f>
        <v>4.1932457786116324E-2</v>
      </c>
    </row>
    <row r="334" spans="1:34" x14ac:dyDescent="0.25">
      <c r="A334" s="1"/>
      <c r="B334" s="17" t="s">
        <v>435</v>
      </c>
      <c r="C334" s="42" t="s">
        <v>516</v>
      </c>
      <c r="D334" t="s">
        <v>0</v>
      </c>
      <c r="E334" s="45" t="s">
        <v>435</v>
      </c>
      <c r="F334" s="45" t="s">
        <v>38</v>
      </c>
      <c r="H334" s="23">
        <f>VLOOKUP($B334,Data!$A$8:$GA$500,134,FALSE)</f>
        <v>2.6950354609929079E-2</v>
      </c>
      <c r="I334" s="23">
        <f>VLOOKUP($B334,Data!$A$8:$GA$500,135,FALSE)</f>
        <v>2.5882352941176471E-2</v>
      </c>
      <c r="J334" s="23">
        <f>VLOOKUP($B334,Data!$A$8:$GA$500,136,FALSE)</f>
        <v>2.6065573770491804E-2</v>
      </c>
      <c r="K334" s="23">
        <f>VLOOKUP($B334,Data!$A$8:$GA$500,137,FALSE)</f>
        <v>2.8496420047732698E-2</v>
      </c>
      <c r="L334" s="23">
        <f>VLOOKUP($B334,Data!$A$8:$GA$500,138,FALSE)</f>
        <v>2.8329466357308583E-2</v>
      </c>
      <c r="M334" s="23">
        <f>VLOOKUP($B334,Data!$A$8:$GA$500,139,FALSE)</f>
        <v>2.5597189695550353E-2</v>
      </c>
      <c r="N334" s="23">
        <f>VLOOKUP($B334,Data!$A$8:$GA$500,140,FALSE)</f>
        <v>2.4562211981566821E-2</v>
      </c>
      <c r="O334" s="23">
        <f>VLOOKUP($B334,Data!$A$8:$GA$500,141,FALSE)</f>
        <v>2.5295508274231677E-2</v>
      </c>
      <c r="P334" s="23">
        <f>VLOOKUP($B334,Data!$A$8:$GA$500,142,FALSE)</f>
        <v>2.5000000000000001E-2</v>
      </c>
      <c r="Q334" s="23">
        <f>VLOOKUP($B334,Data!$A$8:$GA$500,143,FALSE)</f>
        <v>2.3120728929384965E-2</v>
      </c>
      <c r="R334" s="23">
        <f>VLOOKUP($B334,Data!$A$8:$GA$500,144,FALSE)</f>
        <v>2.7025171624713958E-2</v>
      </c>
      <c r="S334" s="23">
        <f>VLOOKUP($B334,Data!$A$8:$GA$500,145,FALSE)</f>
        <v>3.3257918552036199E-2</v>
      </c>
      <c r="T334" s="23">
        <f>VLOOKUP($B334,Data!$A$8:$GA$500,146,FALSE)</f>
        <v>4.3037383177570096E-2</v>
      </c>
      <c r="U334" s="23">
        <f>VLOOKUP($B334,Data!$A$8:$GA$500,147,FALSE)</f>
        <v>4.5637254901960786E-2</v>
      </c>
      <c r="V334" s="23">
        <f>VLOOKUP($B334,Data!$A$8:$GA$500,148,FALSE)</f>
        <v>4.6896551724137932E-2</v>
      </c>
      <c r="W334" s="23">
        <f>VLOOKUP($B334,Data!$A$8:$GA$500,149,FALSE)</f>
        <v>4.8919597989949749E-2</v>
      </c>
      <c r="X334" s="23">
        <f>VLOOKUP($B334,Data!$A$8:$GA$500,150,FALSE)</f>
        <v>4.6418269230769228E-2</v>
      </c>
      <c r="Y334" s="23">
        <f>VLOOKUP($B334,Data!$A$8:$GA$500,151,FALSE)</f>
        <v>4.08133971291866E-2</v>
      </c>
      <c r="Z334" s="23">
        <f>VLOOKUP($B334,Data!$A$8:$GA$500,152,FALSE)</f>
        <v>4.191176470588235E-2</v>
      </c>
      <c r="AA334" s="23">
        <f>VLOOKUP($B334,Data!$A$8:$GA$500,153,FALSE)</f>
        <v>4.5208845208845209E-2</v>
      </c>
      <c r="AB334" s="23">
        <f>VLOOKUP($B334,Data!$A$8:$GA$500,154,FALSE)</f>
        <v>4.8743455497382196E-2</v>
      </c>
      <c r="AC334" s="23">
        <f>VLOOKUP($B334,Data!$A$8:$GA$500,155,FALSE)</f>
        <v>4.3082706766917292E-2</v>
      </c>
      <c r="AD334" s="23">
        <f>VLOOKUP($B334,Data!$A$8:$GA$500,156,FALSE)</f>
        <v>4.7142857142857146E-2</v>
      </c>
      <c r="AE334" s="52">
        <f>VLOOKUP($B334,Data!$A$8:$GA$500,157,FALSE)</f>
        <v>5.1920199501246884E-2</v>
      </c>
      <c r="AF334" s="52">
        <f>VLOOKUP($B334,Data!$A$8:$GA$500,158,FALSE)</f>
        <v>5.2594339622641512E-2</v>
      </c>
      <c r="AG334" s="52">
        <f>VLOOKUP($B334,Data!$A$8:$GA$500,159,FALSE)</f>
        <v>4.8159806295399517E-2</v>
      </c>
      <c r="AH334" s="52">
        <f>VLOOKUP($B334,Data!$A$8:$GA$500,160,FALSE)</f>
        <v>4.8596059113300491E-2</v>
      </c>
    </row>
    <row r="335" spans="1:34" x14ac:dyDescent="0.25">
      <c r="A335" s="1"/>
      <c r="B335" s="17" t="s">
        <v>437</v>
      </c>
      <c r="C335" s="42" t="s">
        <v>516</v>
      </c>
      <c r="D335" t="s">
        <v>0</v>
      </c>
      <c r="E335" s="45" t="s">
        <v>437</v>
      </c>
      <c r="F335" s="45" t="s">
        <v>507</v>
      </c>
      <c r="H335" s="23">
        <f>VLOOKUP($B335,Data!$A$8:$GA$500,134,FALSE)</f>
        <v>8.4926470588235301E-3</v>
      </c>
      <c r="I335" s="23">
        <f>VLOOKUP($B335,Data!$A$8:$GA$500,135,FALSE)</f>
        <v>7.0955882352941174E-3</v>
      </c>
      <c r="J335" s="23">
        <f>VLOOKUP($B335,Data!$A$8:$GA$500,136,FALSE)</f>
        <v>7.0471014492753626E-3</v>
      </c>
      <c r="K335" s="23">
        <f>VLOOKUP($B335,Data!$A$8:$GA$500,137,FALSE)</f>
        <v>6.6965888689407543E-3</v>
      </c>
      <c r="L335" s="23">
        <f>VLOOKUP($B335,Data!$A$8:$GA$500,138,FALSE)</f>
        <v>8.0072463768115949E-3</v>
      </c>
      <c r="M335" s="23">
        <f>VLOOKUP($B335,Data!$A$8:$GA$500,139,FALSE)</f>
        <v>7.1402550091074681E-3</v>
      </c>
      <c r="N335" s="23">
        <f>VLOOKUP($B335,Data!$A$8:$GA$500,140,FALSE)</f>
        <v>6.6846846846846846E-3</v>
      </c>
      <c r="O335" s="23">
        <f>VLOOKUP($B335,Data!$A$8:$GA$500,141,FALSE)</f>
        <v>6.8539325842696631E-3</v>
      </c>
      <c r="P335" s="23">
        <f>VLOOKUP($B335,Data!$A$8:$GA$500,142,FALSE)</f>
        <v>7.058823529411765E-3</v>
      </c>
      <c r="Q335" s="23">
        <f>VLOOKUP($B335,Data!$A$8:$GA$500,143,FALSE)</f>
        <v>7.1563088512241052E-3</v>
      </c>
      <c r="R335" s="23">
        <f>VLOOKUP($B335,Data!$A$8:$GA$500,144,FALSE)</f>
        <v>8.7193973634651593E-3</v>
      </c>
      <c r="S335" s="23">
        <f>VLOOKUP($B335,Data!$A$8:$GA$500,145,FALSE)</f>
        <v>1.1672794117647059E-2</v>
      </c>
      <c r="T335" s="23">
        <f>VLOOKUP($B335,Data!$A$8:$GA$500,146,FALSE)</f>
        <v>1.9944751381215469E-2</v>
      </c>
      <c r="U335" s="23">
        <f>VLOOKUP($B335,Data!$A$8:$GA$500,147,FALSE)</f>
        <v>2.0875232774674117E-2</v>
      </c>
      <c r="V335" s="23">
        <f>VLOOKUP($B335,Data!$A$8:$GA$500,148,FALSE)</f>
        <v>2.0363984674329504E-2</v>
      </c>
      <c r="W335" s="23">
        <f>VLOOKUP($B335,Data!$A$8:$GA$500,149,FALSE)</f>
        <v>1.9621513944223106E-2</v>
      </c>
      <c r="X335" s="23">
        <f>VLOOKUP($B335,Data!$A$8:$GA$500,150,FALSE)</f>
        <v>1.9273084479371316E-2</v>
      </c>
      <c r="Y335" s="23">
        <f>VLOOKUP($B335,Data!$A$8:$GA$500,151,FALSE)</f>
        <v>1.5577299412915852E-2</v>
      </c>
      <c r="Z335" s="23">
        <f>VLOOKUP($B335,Data!$A$8:$GA$500,152,FALSE)</f>
        <v>1.5269230769230769E-2</v>
      </c>
      <c r="AA335" s="23">
        <f>VLOOKUP($B335,Data!$A$8:$GA$500,153,FALSE)</f>
        <v>1.4634615384615385E-2</v>
      </c>
      <c r="AB335" s="23">
        <f>VLOOKUP($B335,Data!$A$8:$GA$500,154,FALSE)</f>
        <v>1.7001897533206831E-2</v>
      </c>
      <c r="AC335" s="23">
        <f>VLOOKUP($B335,Data!$A$8:$GA$500,155,FALSE)</f>
        <v>1.5359116022099448E-2</v>
      </c>
      <c r="AD335" s="23">
        <f>VLOOKUP($B335,Data!$A$8:$GA$500,156,FALSE)</f>
        <v>1.6479128856624319E-2</v>
      </c>
      <c r="AE335" s="52">
        <f>VLOOKUP($B335,Data!$A$8:$GA$500,157,FALSE)</f>
        <v>1.6666666666666666E-2</v>
      </c>
      <c r="AF335" s="52">
        <f>VLOOKUP($B335,Data!$A$8:$GA$500,158,FALSE)</f>
        <v>1.7300724637681158E-2</v>
      </c>
      <c r="AG335" s="52">
        <f>VLOOKUP($B335,Data!$A$8:$GA$500,159,FALSE)</f>
        <v>1.5426497277676952E-2</v>
      </c>
      <c r="AH335" s="52">
        <f>VLOOKUP($B335,Data!$A$8:$GA$500,160,FALSE)</f>
        <v>1.6078066914498142E-2</v>
      </c>
    </row>
    <row r="336" spans="1:34" x14ac:dyDescent="0.25">
      <c r="A336" s="1"/>
      <c r="B336" s="17" t="s">
        <v>438</v>
      </c>
      <c r="C336" s="42" t="s">
        <v>516</v>
      </c>
      <c r="D336" t="s">
        <v>0</v>
      </c>
      <c r="E336" s="45" t="s">
        <v>438</v>
      </c>
      <c r="F336" s="45" t="s">
        <v>34</v>
      </c>
      <c r="H336" s="23">
        <f>VLOOKUP($B336,Data!$A$8:$GA$500,134,FALSE)</f>
        <v>2.5939849624060152E-2</v>
      </c>
      <c r="I336" s="23">
        <f>VLOOKUP($B336,Data!$A$8:$GA$500,135,FALSE)</f>
        <v>1.9626865671641791E-2</v>
      </c>
      <c r="J336" s="23">
        <f>VLOOKUP($B336,Data!$A$8:$GA$500,136,FALSE)</f>
        <v>2.0236220472440943E-2</v>
      </c>
      <c r="K336" s="23">
        <f>VLOOKUP($B336,Data!$A$8:$GA$500,137,FALSE)</f>
        <v>2.5819672131147543E-2</v>
      </c>
      <c r="L336" s="23">
        <f>VLOOKUP($B336,Data!$A$8:$GA$500,138,FALSE)</f>
        <v>2.3333333333333334E-2</v>
      </c>
      <c r="M336" s="23">
        <f>VLOOKUP($B336,Data!$A$8:$GA$500,139,FALSE)</f>
        <v>1.7642276422764228E-2</v>
      </c>
      <c r="N336" s="23">
        <f>VLOOKUP($B336,Data!$A$8:$GA$500,140,FALSE)</f>
        <v>1.7067669172932332E-2</v>
      </c>
      <c r="O336" s="23">
        <f>VLOOKUP($B336,Data!$A$8:$GA$500,141,FALSE)</f>
        <v>1.7872340425531916E-2</v>
      </c>
      <c r="P336" s="23">
        <f>VLOOKUP($B336,Data!$A$8:$GA$500,142,FALSE)</f>
        <v>1.9776119402985074E-2</v>
      </c>
      <c r="Q336" s="23">
        <f>VLOOKUP($B336,Data!$A$8:$GA$500,143,FALSE)</f>
        <v>1.6159420289855071E-2</v>
      </c>
      <c r="R336" s="23">
        <f>VLOOKUP($B336,Data!$A$8:$GA$500,144,FALSE)</f>
        <v>1.9921874999999999E-2</v>
      </c>
      <c r="S336" s="23">
        <f>VLOOKUP($B336,Data!$A$8:$GA$500,145,FALSE)</f>
        <v>2.8225806451612902E-2</v>
      </c>
      <c r="T336" s="23">
        <f>VLOOKUP($B336,Data!$A$8:$GA$500,146,FALSE)</f>
        <v>3.3357142857142856E-2</v>
      </c>
      <c r="U336" s="23">
        <f>VLOOKUP($B336,Data!$A$8:$GA$500,147,FALSE)</f>
        <v>2.7346938775510202E-2</v>
      </c>
      <c r="V336" s="23">
        <f>VLOOKUP($B336,Data!$A$8:$GA$500,148,FALSE)</f>
        <v>2.5403726708074535E-2</v>
      </c>
      <c r="W336" s="23">
        <f>VLOOKUP($B336,Data!$A$8:$GA$500,149,FALSE)</f>
        <v>3.2679738562091505E-2</v>
      </c>
      <c r="X336" s="23">
        <f>VLOOKUP($B336,Data!$A$8:$GA$500,150,FALSE)</f>
        <v>3.4177215189873419E-2</v>
      </c>
      <c r="Y336" s="23">
        <f>VLOOKUP($B336,Data!$A$8:$GA$500,151,FALSE)</f>
        <v>2.5379746835443039E-2</v>
      </c>
      <c r="Z336" s="23">
        <f>VLOOKUP($B336,Data!$A$8:$GA$500,152,FALSE)</f>
        <v>2.2562499999999999E-2</v>
      </c>
      <c r="AA336" s="23">
        <f>VLOOKUP($B336,Data!$A$8:$GA$500,153,FALSE)</f>
        <v>2.7321428571428573E-2</v>
      </c>
      <c r="AB336" s="23">
        <f>VLOOKUP($B336,Data!$A$8:$GA$500,154,FALSE)</f>
        <v>2.7625E-2</v>
      </c>
      <c r="AC336" s="23">
        <f>VLOOKUP($B336,Data!$A$8:$GA$500,155,FALSE)</f>
        <v>2.2451612903225806E-2</v>
      </c>
      <c r="AD336" s="23">
        <f>VLOOKUP($B336,Data!$A$8:$GA$500,156,FALSE)</f>
        <v>2.4324324324324326E-2</v>
      </c>
      <c r="AE336" s="52">
        <f>VLOOKUP($B336,Data!$A$8:$GA$500,157,FALSE)</f>
        <v>3.0387096774193548E-2</v>
      </c>
      <c r="AF336" s="52">
        <f>VLOOKUP($B336,Data!$A$8:$GA$500,158,FALSE)</f>
        <v>3.048611111111111E-2</v>
      </c>
      <c r="AG336" s="52">
        <f>VLOOKUP($B336,Data!$A$8:$GA$500,159,FALSE)</f>
        <v>2.3741496598639455E-2</v>
      </c>
      <c r="AH336" s="52">
        <f>VLOOKUP($B336,Data!$A$8:$GA$500,160,FALSE)</f>
        <v>2.4545454545454544E-2</v>
      </c>
    </row>
    <row r="337" spans="1:34" x14ac:dyDescent="0.25">
      <c r="A337" s="1"/>
      <c r="B337" s="17" t="s">
        <v>439</v>
      </c>
      <c r="C337" s="42" t="s">
        <v>517</v>
      </c>
      <c r="D337" t="s">
        <v>505</v>
      </c>
      <c r="E337" s="45" t="s">
        <v>439</v>
      </c>
      <c r="F337" s="45"/>
      <c r="H337" s="23">
        <f>VLOOKUP($B337,Data!$A$8:$GA$500,134,FALSE)</f>
        <v>1.7272004241781547E-2</v>
      </c>
      <c r="I337" s="23">
        <f>VLOOKUP($B337,Data!$A$8:$GA$500,135,FALSE)</f>
        <v>1.6743315508021391E-2</v>
      </c>
      <c r="J337" s="23">
        <f>VLOOKUP($B337,Data!$A$8:$GA$500,136,FALSE)</f>
        <v>1.5877005347593582E-2</v>
      </c>
      <c r="K337" s="23">
        <f>VLOOKUP($B337,Data!$A$8:$GA$500,137,FALSE)</f>
        <v>1.5193736730360934E-2</v>
      </c>
      <c r="L337" s="23">
        <f>VLOOKUP($B337,Data!$A$8:$GA$500,138,FALSE)</f>
        <v>1.6104513064133016E-2</v>
      </c>
      <c r="M337" s="23">
        <f>VLOOKUP($B337,Data!$A$8:$GA$500,139,FALSE)</f>
        <v>1.2922956793336804E-2</v>
      </c>
      <c r="N337" s="23">
        <f>VLOOKUP($B337,Data!$A$8:$GA$500,140,FALSE)</f>
        <v>1.2648283038501561E-2</v>
      </c>
      <c r="O337" s="23">
        <f>VLOOKUP($B337,Data!$A$8:$GA$500,141,FALSE)</f>
        <v>1.3243736951983298E-2</v>
      </c>
      <c r="P337" s="23">
        <f>VLOOKUP($B337,Data!$A$8:$GA$500,142,FALSE)</f>
        <v>1.4266805086945238E-2</v>
      </c>
      <c r="Q337" s="23">
        <f>VLOOKUP($B337,Data!$A$8:$GA$500,143,FALSE)</f>
        <v>1.375904860392968E-2</v>
      </c>
      <c r="R337" s="23">
        <f>VLOOKUP($B337,Data!$A$8:$GA$500,144,FALSE)</f>
        <v>1.8111197713691869E-2</v>
      </c>
      <c r="S337" s="23">
        <f>VLOOKUP($B337,Data!$A$8:$GA$500,145,FALSE)</f>
        <v>2.4273263265829275E-2</v>
      </c>
      <c r="T337" s="23">
        <f>VLOOKUP($B337,Data!$A$8:$GA$500,146,FALSE)</f>
        <v>3.4342578325629175E-2</v>
      </c>
      <c r="U337" s="23">
        <f>VLOOKUP($B337,Data!$A$8:$GA$500,147,FALSE)</f>
        <v>3.4701646090534978E-2</v>
      </c>
      <c r="V337" s="23">
        <f>VLOOKUP($B337,Data!$A$8:$GA$500,148,FALSE)</f>
        <v>3.52833590932509E-2</v>
      </c>
      <c r="W337" s="23">
        <f>VLOOKUP($B337,Data!$A$8:$GA$500,149,FALSE)</f>
        <v>3.5835495588998442E-2</v>
      </c>
      <c r="X337" s="23">
        <f>VLOOKUP($B337,Data!$A$8:$GA$500,150,FALSE)</f>
        <v>3.5617601646937724E-2</v>
      </c>
      <c r="Y337" s="23">
        <f>VLOOKUP($B337,Data!$A$8:$GA$500,151,FALSE)</f>
        <v>2.9907668632982817E-2</v>
      </c>
      <c r="Z337" s="23">
        <f>VLOOKUP($B337,Data!$A$8:$GA$500,152,FALSE)</f>
        <v>2.8214829862874557E-2</v>
      </c>
      <c r="AA337" s="23">
        <f>VLOOKUP($B337,Data!$A$8:$GA$500,153,FALSE)</f>
        <v>2.7725310992637725E-2</v>
      </c>
      <c r="AB337" s="23">
        <f>VLOOKUP($B337,Data!$A$8:$GA$500,154,FALSE)</f>
        <v>2.9903919089759798E-2</v>
      </c>
      <c r="AC337" s="23">
        <f>VLOOKUP($B337,Data!$A$8:$GA$500,155,FALSE)</f>
        <v>2.8305300713557593E-2</v>
      </c>
      <c r="AD337" s="23">
        <f>VLOOKUP($B337,Data!$A$8:$GA$500,156,FALSE)</f>
        <v>3.0157745021980865E-2</v>
      </c>
      <c r="AE337" s="52">
        <f>VLOOKUP($B337,Data!$A$8:$GA$500,157,FALSE)</f>
        <v>2.8686842780200051E-2</v>
      </c>
      <c r="AF337" s="52">
        <f>VLOOKUP($B337,Data!$A$8:$GA$500,158,FALSE)</f>
        <v>3.0674242424242423E-2</v>
      </c>
      <c r="AG337" s="52">
        <f>VLOOKUP($B337,Data!$A$8:$GA$500,159,FALSE)</f>
        <v>2.7342799188640975E-2</v>
      </c>
      <c r="AH337" s="52">
        <f>VLOOKUP($B337,Data!$A$8:$GA$500,160,FALSE)</f>
        <v>2.7151499873960171E-2</v>
      </c>
    </row>
    <row r="338" spans="1:34" x14ac:dyDescent="0.25">
      <c r="A338" s="1"/>
      <c r="B338" s="17" t="s">
        <v>440</v>
      </c>
      <c r="C338" s="42" t="s">
        <v>518</v>
      </c>
      <c r="D338" t="s">
        <v>505</v>
      </c>
      <c r="E338" s="45" t="s">
        <v>440</v>
      </c>
      <c r="F338" s="45" t="s">
        <v>42</v>
      </c>
      <c r="H338" s="23">
        <f>VLOOKUP($B338,Data!$A$8:$GA$500,134,FALSE)</f>
        <v>3.411230388109001E-2</v>
      </c>
      <c r="I338" s="23">
        <f>VLOOKUP($B338,Data!$A$8:$GA$500,135,FALSE)</f>
        <v>3.2413249211356465E-2</v>
      </c>
      <c r="J338" s="23">
        <f>VLOOKUP($B338,Data!$A$8:$GA$500,136,FALSE)</f>
        <v>3.2512077294685991E-2</v>
      </c>
      <c r="K338" s="23">
        <f>VLOOKUP($B338,Data!$A$8:$GA$500,137,FALSE)</f>
        <v>3.0524616626311542E-2</v>
      </c>
      <c r="L338" s="23">
        <f>VLOOKUP($B338,Data!$A$8:$GA$500,138,FALSE)</f>
        <v>3.1076051779935276E-2</v>
      </c>
      <c r="M338" s="23">
        <f>VLOOKUP($B338,Data!$A$8:$GA$500,139,FALSE)</f>
        <v>2.9217462932454696E-2</v>
      </c>
      <c r="N338" s="23">
        <f>VLOOKUP($B338,Data!$A$8:$GA$500,140,FALSE)</f>
        <v>2.8045789043336058E-2</v>
      </c>
      <c r="O338" s="23">
        <f>VLOOKUP($B338,Data!$A$8:$GA$500,141,FALSE)</f>
        <v>2.5547619047619048E-2</v>
      </c>
      <c r="P338" s="23">
        <f>VLOOKUP($B338,Data!$A$8:$GA$500,142,FALSE)</f>
        <v>2.5703942075623491E-2</v>
      </c>
      <c r="Q338" s="23">
        <f>VLOOKUP($B338,Data!$A$8:$GA$500,143,FALSE)</f>
        <v>2.5040128410914929E-2</v>
      </c>
      <c r="R338" s="23">
        <f>VLOOKUP($B338,Data!$A$8:$GA$500,144,FALSE)</f>
        <v>2.5855572998430141E-2</v>
      </c>
      <c r="S338" s="23">
        <f>VLOOKUP($B338,Data!$A$8:$GA$500,145,FALSE)</f>
        <v>2.839968774395004E-2</v>
      </c>
      <c r="T338" s="23">
        <f>VLOOKUP($B338,Data!$A$8:$GA$500,146,FALSE)</f>
        <v>3.4233687405159335E-2</v>
      </c>
      <c r="U338" s="23">
        <f>VLOOKUP($B338,Data!$A$8:$GA$500,147,FALSE)</f>
        <v>3.6811594202898548E-2</v>
      </c>
      <c r="V338" s="23">
        <f>VLOOKUP($B338,Data!$A$8:$GA$500,148,FALSE)</f>
        <v>3.8373134328358212E-2</v>
      </c>
      <c r="W338" s="23">
        <f>VLOOKUP($B338,Data!$A$8:$GA$500,149,FALSE)</f>
        <v>3.8896247240618104E-2</v>
      </c>
      <c r="X338" s="23">
        <f>VLOOKUP($B338,Data!$A$8:$GA$500,150,FALSE)</f>
        <v>3.9503437738731856E-2</v>
      </c>
      <c r="Y338" s="23">
        <f>VLOOKUP($B338,Data!$A$8:$GA$500,151,FALSE)</f>
        <v>3.8796583850931675E-2</v>
      </c>
      <c r="Z338" s="23">
        <f>VLOOKUP($B338,Data!$A$8:$GA$500,152,FALSE)</f>
        <v>4.0592000000000003E-2</v>
      </c>
      <c r="AA338" s="23">
        <f>VLOOKUP($B338,Data!$A$8:$GA$500,153,FALSE)</f>
        <v>3.8309968847352022E-2</v>
      </c>
      <c r="AB338" s="23">
        <f>VLOOKUP($B338,Data!$A$8:$GA$500,154,FALSE)</f>
        <v>4.1045130641330169E-2</v>
      </c>
      <c r="AC338" s="23">
        <f>VLOOKUP($B338,Data!$A$8:$GA$500,155,FALSE)</f>
        <v>3.8380952380952384E-2</v>
      </c>
      <c r="AD338" s="23">
        <f>VLOOKUP($B338,Data!$A$8:$GA$500,156,FALSE)</f>
        <v>3.8461538461538464E-2</v>
      </c>
      <c r="AE338" s="52">
        <f>VLOOKUP($B338,Data!$A$8:$GA$500,157,FALSE)</f>
        <v>3.9932735426008968E-2</v>
      </c>
      <c r="AF338" s="52">
        <f>VLOOKUP($B338,Data!$A$8:$GA$500,158,FALSE)</f>
        <v>3.8605839416058392E-2</v>
      </c>
      <c r="AG338" s="52">
        <f>VLOOKUP($B338,Data!$A$8:$GA$500,159,FALSE)</f>
        <v>3.6362275449101797E-2</v>
      </c>
      <c r="AH338" s="52">
        <f>VLOOKUP($B338,Data!$A$8:$GA$500,160,FALSE)</f>
        <v>3.4224945926459985E-2</v>
      </c>
    </row>
    <row r="339" spans="1:34" x14ac:dyDescent="0.25">
      <c r="A339" s="1"/>
      <c r="B339" s="17" t="s">
        <v>441</v>
      </c>
      <c r="C339" s="42" t="s">
        <v>516</v>
      </c>
      <c r="D339" t="s">
        <v>0</v>
      </c>
      <c r="E339" s="45" t="s">
        <v>441</v>
      </c>
      <c r="F339" s="45" t="s">
        <v>19</v>
      </c>
      <c r="H339" s="23">
        <f>VLOOKUP($B339,Data!$A$8:$GA$500,134,FALSE)</f>
        <v>3.2341137123745818E-2</v>
      </c>
      <c r="I339" s="23">
        <f>VLOOKUP($B339,Data!$A$8:$GA$500,135,FALSE)</f>
        <v>2.3817567567567567E-2</v>
      </c>
      <c r="J339" s="23">
        <f>VLOOKUP($B339,Data!$A$8:$GA$500,136,FALSE)</f>
        <v>2.3696369636963695E-2</v>
      </c>
      <c r="K339" s="23">
        <f>VLOOKUP($B339,Data!$A$8:$GA$500,137,FALSE)</f>
        <v>2.840531561461794E-2</v>
      </c>
      <c r="L339" s="23">
        <f>VLOOKUP($B339,Data!$A$8:$GA$500,138,FALSE)</f>
        <v>2.8459016393442622E-2</v>
      </c>
      <c r="M339" s="23">
        <f>VLOOKUP($B339,Data!$A$8:$GA$500,139,FALSE)</f>
        <v>1.84640522875817E-2</v>
      </c>
      <c r="N339" s="23">
        <f>VLOOKUP($B339,Data!$A$8:$GA$500,140,FALSE)</f>
        <v>1.7242524916943523E-2</v>
      </c>
      <c r="O339" s="23">
        <f>VLOOKUP($B339,Data!$A$8:$GA$500,141,FALSE)</f>
        <v>2.0774410774410775E-2</v>
      </c>
      <c r="P339" s="23">
        <f>VLOOKUP($B339,Data!$A$8:$GA$500,142,FALSE)</f>
        <v>2.2021276595744682E-2</v>
      </c>
      <c r="Q339" s="23">
        <f>VLOOKUP($B339,Data!$A$8:$GA$500,143,FALSE)</f>
        <v>1.8448275862068965E-2</v>
      </c>
      <c r="R339" s="23">
        <f>VLOOKUP($B339,Data!$A$8:$GA$500,144,FALSE)</f>
        <v>2.3192982456140352E-2</v>
      </c>
      <c r="S339" s="23">
        <f>VLOOKUP($B339,Data!$A$8:$GA$500,145,FALSE)</f>
        <v>3.4305555555555554E-2</v>
      </c>
      <c r="T339" s="23">
        <f>VLOOKUP($B339,Data!$A$8:$GA$500,146,FALSE)</f>
        <v>4.4604810996563576E-2</v>
      </c>
      <c r="U339" s="23">
        <f>VLOOKUP($B339,Data!$A$8:$GA$500,147,FALSE)</f>
        <v>4.025270758122744E-2</v>
      </c>
      <c r="V339" s="23">
        <f>VLOOKUP($B339,Data!$A$8:$GA$500,148,FALSE)</f>
        <v>3.9963099630996313E-2</v>
      </c>
      <c r="W339" s="23">
        <f>VLOOKUP($B339,Data!$A$8:$GA$500,149,FALSE)</f>
        <v>5.4505928853754944E-2</v>
      </c>
      <c r="X339" s="23">
        <f>VLOOKUP($B339,Data!$A$8:$GA$500,150,FALSE)</f>
        <v>5.5927419354838713E-2</v>
      </c>
      <c r="Y339" s="23">
        <f>VLOOKUP($B339,Data!$A$8:$GA$500,151,FALSE)</f>
        <v>4.2458333333333334E-2</v>
      </c>
      <c r="Z339" s="23">
        <f>VLOOKUP($B339,Data!$A$8:$GA$500,152,FALSE)</f>
        <v>4.181451612903226E-2</v>
      </c>
      <c r="AA339" s="23">
        <f>VLOOKUP($B339,Data!$A$8:$GA$500,153,FALSE)</f>
        <v>4.7186311787072242E-2</v>
      </c>
      <c r="AB339" s="23">
        <f>VLOOKUP($B339,Data!$A$8:$GA$500,154,FALSE)</f>
        <v>4.2463235294117649E-2</v>
      </c>
      <c r="AC339" s="23">
        <f>VLOOKUP($B339,Data!$A$8:$GA$500,155,FALSE)</f>
        <v>3.44E-2</v>
      </c>
      <c r="AD339" s="23">
        <f>VLOOKUP($B339,Data!$A$8:$GA$500,156,FALSE)</f>
        <v>3.700757575757576E-2</v>
      </c>
      <c r="AE339" s="52">
        <f>VLOOKUP($B339,Data!$A$8:$GA$500,157,FALSE)</f>
        <v>5.0262172284644198E-2</v>
      </c>
      <c r="AF339" s="52">
        <f>VLOOKUP($B339,Data!$A$8:$GA$500,158,FALSE)</f>
        <v>5.0516605166051658E-2</v>
      </c>
      <c r="AG339" s="52">
        <f>VLOOKUP($B339,Data!$A$8:$GA$500,159,FALSE)</f>
        <v>3.4375000000000003E-2</v>
      </c>
      <c r="AH339" s="52">
        <f>VLOOKUP($B339,Data!$A$8:$GA$500,160,FALSE)</f>
        <v>3.2027027027027026E-2</v>
      </c>
    </row>
    <row r="340" spans="1:34" x14ac:dyDescent="0.25">
      <c r="A340" s="1"/>
      <c r="B340" s="17" t="s">
        <v>442</v>
      </c>
      <c r="C340" s="42" t="s">
        <v>518</v>
      </c>
      <c r="D340" t="s">
        <v>505</v>
      </c>
      <c r="E340" s="45" t="s">
        <v>442</v>
      </c>
      <c r="F340" s="45" t="s">
        <v>33</v>
      </c>
      <c r="H340" s="23">
        <f>VLOOKUP($B340,Data!$A$8:$GA$500,134,FALSE)</f>
        <v>3.7297857636489289E-2</v>
      </c>
      <c r="I340" s="23">
        <f>VLOOKUP($B340,Data!$A$8:$GA$500,135,FALSE)</f>
        <v>3.4768166089965399E-2</v>
      </c>
      <c r="J340" s="23">
        <f>VLOOKUP($B340,Data!$A$8:$GA$500,136,FALSE)</f>
        <v>3.4411366711772667E-2</v>
      </c>
      <c r="K340" s="23">
        <f>VLOOKUP($B340,Data!$A$8:$GA$500,137,FALSE)</f>
        <v>3.3319755600814661E-2</v>
      </c>
      <c r="L340" s="23">
        <f>VLOOKUP($B340,Data!$A$8:$GA$500,138,FALSE)</f>
        <v>3.483761840324763E-2</v>
      </c>
      <c r="M340" s="23">
        <f>VLOOKUP($B340,Data!$A$8:$GA$500,139,FALSE)</f>
        <v>3.0910944935418082E-2</v>
      </c>
      <c r="N340" s="23">
        <f>VLOOKUP($B340,Data!$A$8:$GA$500,140,FALSE)</f>
        <v>3.0755616065350579E-2</v>
      </c>
      <c r="O340" s="23">
        <f>VLOOKUP($B340,Data!$A$8:$GA$500,141,FALSE)</f>
        <v>3.0476848652384245E-2</v>
      </c>
      <c r="P340" s="23">
        <f>VLOOKUP($B340,Data!$A$8:$GA$500,142,FALSE)</f>
        <v>3.3173406442769018E-2</v>
      </c>
      <c r="Q340" s="23">
        <f>VLOOKUP($B340,Data!$A$8:$GA$500,143,FALSE)</f>
        <v>3.3684563758389262E-2</v>
      </c>
      <c r="R340" s="23">
        <f>VLOOKUP($B340,Data!$A$8:$GA$500,144,FALSE)</f>
        <v>3.8745874587458748E-2</v>
      </c>
      <c r="S340" s="23">
        <f>VLOOKUP($B340,Data!$A$8:$GA$500,145,FALSE)</f>
        <v>4.649019607843137E-2</v>
      </c>
      <c r="T340" s="23">
        <f>VLOOKUP($B340,Data!$A$8:$GA$500,146,FALSE)</f>
        <v>6.1721897335932425E-2</v>
      </c>
      <c r="U340" s="23">
        <f>VLOOKUP($B340,Data!$A$8:$GA$500,147,FALSE)</f>
        <v>6.2128617363344053E-2</v>
      </c>
      <c r="V340" s="23">
        <f>VLOOKUP($B340,Data!$A$8:$GA$500,148,FALSE)</f>
        <v>6.31470777135517E-2</v>
      </c>
      <c r="W340" s="23">
        <f>VLOOKUP($B340,Data!$A$8:$GA$500,149,FALSE)</f>
        <v>6.2711313394018212E-2</v>
      </c>
      <c r="X340" s="23">
        <f>VLOOKUP($B340,Data!$A$8:$GA$500,150,FALSE)</f>
        <v>6.3443152454780355E-2</v>
      </c>
      <c r="Y340" s="23">
        <f>VLOOKUP($B340,Data!$A$8:$GA$500,151,FALSE)</f>
        <v>5.5563564875491481E-2</v>
      </c>
      <c r="Z340" s="23">
        <f>VLOOKUP($B340,Data!$A$8:$GA$500,152,FALSE)</f>
        <v>5.5493421052631581E-2</v>
      </c>
      <c r="AA340" s="23">
        <f>VLOOKUP($B340,Data!$A$8:$GA$500,153,FALSE)</f>
        <v>5.3763089005235604E-2</v>
      </c>
      <c r="AB340" s="23">
        <f>VLOOKUP($B340,Data!$A$8:$GA$500,154,FALSE)</f>
        <v>5.7908366533864539E-2</v>
      </c>
      <c r="AC340" s="23">
        <f>VLOOKUP($B340,Data!$A$8:$GA$500,155,FALSE)</f>
        <v>5.672630881378396E-2</v>
      </c>
      <c r="AD340" s="23">
        <f>VLOOKUP($B340,Data!$A$8:$GA$500,156,FALSE)</f>
        <v>6.0317782285327921E-2</v>
      </c>
      <c r="AE340" s="52">
        <f>VLOOKUP($B340,Data!$A$8:$GA$500,157,FALSE)</f>
        <v>5.8981723237597913E-2</v>
      </c>
      <c r="AF340" s="52">
        <f>VLOOKUP($B340,Data!$A$8:$GA$500,158,FALSE)</f>
        <v>6.4028871391076117E-2</v>
      </c>
      <c r="AG340" s="52">
        <f>VLOOKUP($B340,Data!$A$8:$GA$500,159,FALSE)</f>
        <v>5.9974143503555268E-2</v>
      </c>
      <c r="AH340" s="52">
        <f>VLOOKUP($B340,Data!$A$8:$GA$500,160,FALSE)</f>
        <v>6.0474055092889174E-2</v>
      </c>
    </row>
    <row r="341" spans="1:34" x14ac:dyDescent="0.25">
      <c r="A341" s="1"/>
      <c r="B341" s="17" t="s">
        <v>443</v>
      </c>
      <c r="C341" s="42" t="s">
        <v>516</v>
      </c>
      <c r="D341" t="s">
        <v>505</v>
      </c>
      <c r="E341" s="45" t="s">
        <v>443</v>
      </c>
      <c r="F341" s="45" t="s">
        <v>53</v>
      </c>
      <c r="H341" s="23">
        <f>VLOOKUP($B341,Data!$A$8:$GA$500,134,FALSE)</f>
        <v>1.2046366473473027E-2</v>
      </c>
      <c r="I341" s="23">
        <f>VLOOKUP($B341,Data!$A$8:$GA$500,135,FALSE)</f>
        <v>1.2276567363272565E-2</v>
      </c>
      <c r="J341" s="23">
        <f>VLOOKUP($B341,Data!$A$8:$GA$500,136,FALSE)</f>
        <v>1.2556792873051226E-2</v>
      </c>
      <c r="K341" s="23">
        <f>VLOOKUP($B341,Data!$A$8:$GA$500,137,FALSE)</f>
        <v>1.1520675855935971E-2</v>
      </c>
      <c r="L341" s="23">
        <f>VLOOKUP($B341,Data!$A$8:$GA$500,138,FALSE)</f>
        <v>1.266875279392043E-2</v>
      </c>
      <c r="M341" s="23">
        <f>VLOOKUP($B341,Data!$A$8:$GA$500,139,FALSE)</f>
        <v>1.1498637602179836E-2</v>
      </c>
      <c r="N341" s="23">
        <f>VLOOKUP($B341,Data!$A$8:$GA$500,140,FALSE)</f>
        <v>1.1173538740371546E-2</v>
      </c>
      <c r="O341" s="23">
        <f>VLOOKUP($B341,Data!$A$8:$GA$500,141,FALSE)</f>
        <v>1.0267089180624717E-2</v>
      </c>
      <c r="P341" s="23">
        <f>VLOOKUP($B341,Data!$A$8:$GA$500,142,FALSE)</f>
        <v>1.1596752368064952E-2</v>
      </c>
      <c r="Q341" s="23">
        <f>VLOOKUP($B341,Data!$A$8:$GA$500,143,FALSE)</f>
        <v>1.3053676138926476E-2</v>
      </c>
      <c r="R341" s="23">
        <f>VLOOKUP($B341,Data!$A$8:$GA$500,144,FALSE)</f>
        <v>1.5327433628318584E-2</v>
      </c>
      <c r="S341" s="23">
        <f>VLOOKUP($B341,Data!$A$8:$GA$500,145,FALSE)</f>
        <v>2.0323725055432371E-2</v>
      </c>
      <c r="T341" s="23">
        <f>VLOOKUP($B341,Data!$A$8:$GA$500,146,FALSE)</f>
        <v>3.1376554174067497E-2</v>
      </c>
      <c r="U341" s="23">
        <f>VLOOKUP($B341,Data!$A$8:$GA$500,147,FALSE)</f>
        <v>3.1453993055555553E-2</v>
      </c>
      <c r="V341" s="23">
        <f>VLOOKUP($B341,Data!$A$8:$GA$500,148,FALSE)</f>
        <v>3.1519480519480517E-2</v>
      </c>
      <c r="W341" s="23">
        <f>VLOOKUP($B341,Data!$A$8:$GA$500,149,FALSE)</f>
        <v>2.8967576791808874E-2</v>
      </c>
      <c r="X341" s="23">
        <f>VLOOKUP($B341,Data!$A$8:$GA$500,150,FALSE)</f>
        <v>2.9854576561163387E-2</v>
      </c>
      <c r="Y341" s="23">
        <f>VLOOKUP($B341,Data!$A$8:$GA$500,151,FALSE)</f>
        <v>2.6397350993377484E-2</v>
      </c>
      <c r="Z341" s="23">
        <f>VLOOKUP($B341,Data!$A$8:$GA$500,152,FALSE)</f>
        <v>2.5851254480286738E-2</v>
      </c>
      <c r="AA341" s="23">
        <f>VLOOKUP($B341,Data!$A$8:$GA$500,153,FALSE)</f>
        <v>2.4437471985656656E-2</v>
      </c>
      <c r="AB341" s="23">
        <f>VLOOKUP($B341,Data!$A$8:$GA$500,154,FALSE)</f>
        <v>2.6404697380307138E-2</v>
      </c>
      <c r="AC341" s="23">
        <f>VLOOKUP($B341,Data!$A$8:$GA$500,155,FALSE)</f>
        <v>2.3617491166077739E-2</v>
      </c>
      <c r="AD341" s="23">
        <f>VLOOKUP($B341,Data!$A$8:$GA$500,156,FALSE)</f>
        <v>2.5587329520457544E-2</v>
      </c>
      <c r="AE341" s="52">
        <f>VLOOKUP($B341,Data!$A$8:$GA$500,157,FALSE)</f>
        <v>2.6108897742363878E-2</v>
      </c>
      <c r="AF341" s="52">
        <f>VLOOKUP($B341,Data!$A$8:$GA$500,158,FALSE)</f>
        <v>2.8582995951417004E-2</v>
      </c>
      <c r="AG341" s="52">
        <f>VLOOKUP($B341,Data!$A$8:$GA$500,159,FALSE)</f>
        <v>2.6149708650829225E-2</v>
      </c>
      <c r="AH341" s="52">
        <f>VLOOKUP($B341,Data!$A$8:$GA$500,160,FALSE)</f>
        <v>2.4860557768924301E-2</v>
      </c>
    </row>
    <row r="342" spans="1:34" x14ac:dyDescent="0.25">
      <c r="A342" s="1"/>
      <c r="B342" s="17" t="s">
        <v>444</v>
      </c>
      <c r="C342" s="42" t="s">
        <v>517</v>
      </c>
      <c r="D342" t="s">
        <v>0</v>
      </c>
      <c r="E342" s="45" t="s">
        <v>444</v>
      </c>
      <c r="F342" s="45" t="s">
        <v>44</v>
      </c>
      <c r="G342" s="45" t="s">
        <v>30</v>
      </c>
      <c r="H342" s="23">
        <f>VLOOKUP($B342,Data!$A$8:$GA$500,134,FALSE)</f>
        <v>1.2374768089053804E-2</v>
      </c>
      <c r="I342" s="23">
        <f>VLOOKUP($B342,Data!$A$8:$GA$500,135,FALSE)</f>
        <v>1.1675874769797421E-2</v>
      </c>
      <c r="J342" s="23">
        <f>VLOOKUP($B342,Data!$A$8:$GA$500,136,FALSE)</f>
        <v>1.3222222222222222E-2</v>
      </c>
      <c r="K342" s="23">
        <f>VLOOKUP($B342,Data!$A$8:$GA$500,137,FALSE)</f>
        <v>1.2021857923497269E-2</v>
      </c>
      <c r="L342" s="23">
        <f>VLOOKUP($B342,Data!$A$8:$GA$500,138,FALSE)</f>
        <v>1.1746880570409983E-2</v>
      </c>
      <c r="M342" s="23">
        <f>VLOOKUP($B342,Data!$A$8:$GA$500,139,FALSE)</f>
        <v>1.0146520146520146E-2</v>
      </c>
      <c r="N342" s="23">
        <f>VLOOKUP($B342,Data!$A$8:$GA$500,140,FALSE)</f>
        <v>8.5895117540687165E-3</v>
      </c>
      <c r="O342" s="23">
        <f>VLOOKUP($B342,Data!$A$8:$GA$500,141,FALSE)</f>
        <v>7.9858657243816258E-3</v>
      </c>
      <c r="P342" s="23">
        <f>VLOOKUP($B342,Data!$A$8:$GA$500,142,FALSE)</f>
        <v>9.7482014388489205E-3</v>
      </c>
      <c r="Q342" s="23">
        <f>VLOOKUP($B342,Data!$A$8:$GA$500,143,FALSE)</f>
        <v>0.01</v>
      </c>
      <c r="R342" s="23">
        <f>VLOOKUP($B342,Data!$A$8:$GA$500,144,FALSE)</f>
        <v>1.1302083333333334E-2</v>
      </c>
      <c r="S342" s="23">
        <f>VLOOKUP($B342,Data!$A$8:$GA$500,145,FALSE)</f>
        <v>1.4597495527728085E-2</v>
      </c>
      <c r="T342" s="23">
        <f>VLOOKUP($B342,Data!$A$8:$GA$500,146,FALSE)</f>
        <v>2.0210526315789474E-2</v>
      </c>
      <c r="U342" s="23">
        <f>VLOOKUP($B342,Data!$A$8:$GA$500,147,FALSE)</f>
        <v>2.1704119850187265E-2</v>
      </c>
      <c r="V342" s="23">
        <f>VLOOKUP($B342,Data!$A$8:$GA$500,148,FALSE)</f>
        <v>2.3420560747663553E-2</v>
      </c>
      <c r="W342" s="23">
        <f>VLOOKUP($B342,Data!$A$8:$GA$500,149,FALSE)</f>
        <v>2.2523364485981308E-2</v>
      </c>
      <c r="X342" s="23">
        <f>VLOOKUP($B342,Data!$A$8:$GA$500,150,FALSE)</f>
        <v>2.2249527410207939E-2</v>
      </c>
      <c r="Y342" s="23">
        <f>VLOOKUP($B342,Data!$A$8:$GA$500,151,FALSE)</f>
        <v>1.6963636363636365E-2</v>
      </c>
      <c r="Z342" s="23">
        <f>VLOOKUP($B342,Data!$A$8:$GA$500,152,FALSE)</f>
        <v>1.6590509666080843E-2</v>
      </c>
      <c r="AA342" s="23">
        <f>VLOOKUP($B342,Data!$A$8:$GA$500,153,FALSE)</f>
        <v>1.5342706502636205E-2</v>
      </c>
      <c r="AB342" s="23">
        <f>VLOOKUP($B342,Data!$A$8:$GA$500,154,FALSE)</f>
        <v>1.6188034188034189E-2</v>
      </c>
      <c r="AC342" s="23">
        <f>VLOOKUP($B342,Data!$A$8:$GA$500,155,FALSE)</f>
        <v>1.452991452991453E-2</v>
      </c>
      <c r="AD342" s="23">
        <f>VLOOKUP($B342,Data!$A$8:$GA$500,156,FALSE)</f>
        <v>1.6434782608695651E-2</v>
      </c>
      <c r="AE342" s="52">
        <f>VLOOKUP($B342,Data!$A$8:$GA$500,157,FALSE)</f>
        <v>1.6304347826086956E-2</v>
      </c>
      <c r="AF342" s="52">
        <f>VLOOKUP($B342,Data!$A$8:$GA$500,158,FALSE)</f>
        <v>1.8931159420289854E-2</v>
      </c>
      <c r="AG342" s="52">
        <f>VLOOKUP($B342,Data!$A$8:$GA$500,159,FALSE)</f>
        <v>1.7322695035460994E-2</v>
      </c>
      <c r="AH342" s="52">
        <f>VLOOKUP($B342,Data!$A$8:$GA$500,160,FALSE)</f>
        <v>1.6339754816112086E-2</v>
      </c>
    </row>
    <row r="343" spans="1:34" x14ac:dyDescent="0.25">
      <c r="A343" s="1"/>
      <c r="B343" s="17" t="s">
        <v>445</v>
      </c>
      <c r="C343" s="42" t="s">
        <v>518</v>
      </c>
      <c r="D343" t="s">
        <v>505</v>
      </c>
      <c r="E343" s="45" t="s">
        <v>445</v>
      </c>
      <c r="F343" s="45" t="s">
        <v>48</v>
      </c>
      <c r="H343" s="23">
        <f>VLOOKUP($B343,Data!$A$8:$GA$500,134,FALSE)</f>
        <v>1.5349162011173185E-2</v>
      </c>
      <c r="I343" s="23">
        <f>VLOOKUP($B343,Data!$A$8:$GA$500,135,FALSE)</f>
        <v>1.6875891583452211E-2</v>
      </c>
      <c r="J343" s="23">
        <f>VLOOKUP($B343,Data!$A$8:$GA$500,136,FALSE)</f>
        <v>1.7563739376770537E-2</v>
      </c>
      <c r="K343" s="23">
        <f>VLOOKUP($B343,Data!$A$8:$GA$500,137,FALSE)</f>
        <v>1.5535211267605634E-2</v>
      </c>
      <c r="L343" s="23">
        <f>VLOOKUP($B343,Data!$A$8:$GA$500,138,FALSE)</f>
        <v>1.425925925925926E-2</v>
      </c>
      <c r="M343" s="23">
        <f>VLOOKUP($B343,Data!$A$8:$GA$500,139,FALSE)</f>
        <v>1.1594405594405595E-2</v>
      </c>
      <c r="N343" s="23">
        <f>VLOOKUP($B343,Data!$A$8:$GA$500,140,FALSE)</f>
        <v>1.175414364640884E-2</v>
      </c>
      <c r="O343" s="23">
        <f>VLOOKUP($B343,Data!$A$8:$GA$500,141,FALSE)</f>
        <v>1.0469613259668508E-2</v>
      </c>
      <c r="P343" s="23">
        <f>VLOOKUP($B343,Data!$A$8:$GA$500,142,FALSE)</f>
        <v>1.1426592797783934E-2</v>
      </c>
      <c r="Q343" s="23">
        <f>VLOOKUP($B343,Data!$A$8:$GA$500,143,FALSE)</f>
        <v>1.0591471801925722E-2</v>
      </c>
      <c r="R343" s="23">
        <f>VLOOKUP($B343,Data!$A$8:$GA$500,144,FALSE)</f>
        <v>1.2554347826086956E-2</v>
      </c>
      <c r="S343" s="23">
        <f>VLOOKUP($B343,Data!$A$8:$GA$500,145,FALSE)</f>
        <v>1.7666214382632293E-2</v>
      </c>
      <c r="T343" s="23">
        <f>VLOOKUP($B343,Data!$A$8:$GA$500,146,FALSE)</f>
        <v>2.6923076923076925E-2</v>
      </c>
      <c r="U343" s="23">
        <f>VLOOKUP($B343,Data!$A$8:$GA$500,147,FALSE)</f>
        <v>2.9307589880159787E-2</v>
      </c>
      <c r="V343" s="23">
        <f>VLOOKUP($B343,Data!$A$8:$GA$500,148,FALSE)</f>
        <v>2.9600000000000001E-2</v>
      </c>
      <c r="W343" s="23">
        <f>VLOOKUP($B343,Data!$A$8:$GA$500,149,FALSE)</f>
        <v>2.8218623481781377E-2</v>
      </c>
      <c r="X343" s="23">
        <f>VLOOKUP($B343,Data!$A$8:$GA$500,150,FALSE)</f>
        <v>2.7523427041499331E-2</v>
      </c>
      <c r="Y343" s="23">
        <f>VLOOKUP($B343,Data!$A$8:$GA$500,151,FALSE)</f>
        <v>2.4147651006711408E-2</v>
      </c>
      <c r="Z343" s="23">
        <f>VLOOKUP($B343,Data!$A$8:$GA$500,152,FALSE)</f>
        <v>2.2425876010781672E-2</v>
      </c>
      <c r="AA343" s="23">
        <f>VLOOKUP($B343,Data!$A$8:$GA$500,153,FALSE)</f>
        <v>2.2510067114093958E-2</v>
      </c>
      <c r="AB343" s="23">
        <f>VLOOKUP($B343,Data!$A$8:$GA$500,154,FALSE)</f>
        <v>2.3967611336032389E-2</v>
      </c>
      <c r="AC343" s="23">
        <f>VLOOKUP($B343,Data!$A$8:$GA$500,155,FALSE)</f>
        <v>2.1863270777479894E-2</v>
      </c>
      <c r="AD343" s="23">
        <f>VLOOKUP($B343,Data!$A$8:$GA$500,156,FALSE)</f>
        <v>2.3828647925033468E-2</v>
      </c>
      <c r="AE343" s="52">
        <f>VLOOKUP($B343,Data!$A$8:$GA$500,157,FALSE)</f>
        <v>2.418230563002681E-2</v>
      </c>
      <c r="AF343" s="52">
        <f>VLOOKUP($B343,Data!$A$8:$GA$500,158,FALSE)</f>
        <v>2.5094339622641508E-2</v>
      </c>
      <c r="AG343" s="52">
        <f>VLOOKUP($B343,Data!$A$8:$GA$500,159,FALSE)</f>
        <v>2.2783783783783783E-2</v>
      </c>
      <c r="AH343" s="52">
        <f>VLOOKUP($B343,Data!$A$8:$GA$500,160,FALSE)</f>
        <v>2.2645074224021594E-2</v>
      </c>
    </row>
    <row r="344" spans="1:34" x14ac:dyDescent="0.25">
      <c r="A344" s="1"/>
      <c r="B344" s="17" t="s">
        <v>446</v>
      </c>
      <c r="C344" s="42" t="s">
        <v>518</v>
      </c>
      <c r="D344" t="s">
        <v>505</v>
      </c>
      <c r="E344" s="45" t="s">
        <v>446</v>
      </c>
      <c r="F344" s="45" t="s">
        <v>39</v>
      </c>
      <c r="H344" s="23">
        <f>VLOOKUP($B344,Data!$A$8:$GA$500,134,FALSE)</f>
        <v>4.9879432624113478E-2</v>
      </c>
      <c r="I344" s="23">
        <f>VLOOKUP($B344,Data!$A$8:$GA$500,135,FALSE)</f>
        <v>4.9361702127659578E-2</v>
      </c>
      <c r="J344" s="23">
        <f>VLOOKUP($B344,Data!$A$8:$GA$500,136,FALSE)</f>
        <v>4.8460441910192442E-2</v>
      </c>
      <c r="K344" s="23">
        <f>VLOOKUP($B344,Data!$A$8:$GA$500,137,FALSE)</f>
        <v>5.1138506163886877E-2</v>
      </c>
      <c r="L344" s="23">
        <f>VLOOKUP($B344,Data!$A$8:$GA$500,138,FALSE)</f>
        <v>5.0568754499640031E-2</v>
      </c>
      <c r="M344" s="23">
        <f>VLOOKUP($B344,Data!$A$8:$GA$500,139,FALSE)</f>
        <v>4.4173228346456692E-2</v>
      </c>
      <c r="N344" s="23">
        <f>VLOOKUP($B344,Data!$A$8:$GA$500,140,FALSE)</f>
        <v>4.2334047109207712E-2</v>
      </c>
      <c r="O344" s="23">
        <f>VLOOKUP($B344,Data!$A$8:$GA$500,141,FALSE)</f>
        <v>4.1787709497206706E-2</v>
      </c>
      <c r="P344" s="23">
        <f>VLOOKUP($B344,Data!$A$8:$GA$500,142,FALSE)</f>
        <v>4.6329022988505747E-2</v>
      </c>
      <c r="Q344" s="23">
        <f>VLOOKUP($B344,Data!$A$8:$GA$500,143,FALSE)</f>
        <v>4.515523465703971E-2</v>
      </c>
      <c r="R344" s="23">
        <f>VLOOKUP($B344,Data!$A$8:$GA$500,144,FALSE)</f>
        <v>4.8572463768115942E-2</v>
      </c>
      <c r="S344" s="23">
        <f>VLOOKUP($B344,Data!$A$8:$GA$500,145,FALSE)</f>
        <v>5.6659420289855073E-2</v>
      </c>
      <c r="T344" s="23">
        <f>VLOOKUP($B344,Data!$A$8:$GA$500,146,FALSE)</f>
        <v>6.8467625899280571E-2</v>
      </c>
      <c r="U344" s="23">
        <f>VLOOKUP($B344,Data!$A$8:$GA$500,147,FALSE)</f>
        <v>7.4716157205240177E-2</v>
      </c>
      <c r="V344" s="23">
        <f>VLOOKUP($B344,Data!$A$8:$GA$500,148,FALSE)</f>
        <v>7.6207658321060384E-2</v>
      </c>
      <c r="W344" s="23">
        <f>VLOOKUP($B344,Data!$A$8:$GA$500,149,FALSE)</f>
        <v>7.2664714494875549E-2</v>
      </c>
      <c r="X344" s="23">
        <f>VLOOKUP($B344,Data!$A$8:$GA$500,150,FALSE)</f>
        <v>7.0391304347826089E-2</v>
      </c>
      <c r="Y344" s="23">
        <f>VLOOKUP($B344,Data!$A$8:$GA$500,151,FALSE)</f>
        <v>6.330674401740391E-2</v>
      </c>
      <c r="Z344" s="23">
        <f>VLOOKUP($B344,Data!$A$8:$GA$500,152,FALSE)</f>
        <v>6.2307127112417343E-2</v>
      </c>
      <c r="AA344" s="23">
        <f>VLOOKUP($B344,Data!$A$8:$GA$500,153,FALSE)</f>
        <v>5.9299926308032422E-2</v>
      </c>
      <c r="AB344" s="23">
        <f>VLOOKUP($B344,Data!$A$8:$GA$500,154,FALSE)</f>
        <v>6.421323529411764E-2</v>
      </c>
      <c r="AC344" s="23">
        <f>VLOOKUP($B344,Data!$A$8:$GA$500,155,FALSE)</f>
        <v>6.3179856115107916E-2</v>
      </c>
      <c r="AD344" s="23">
        <f>VLOOKUP($B344,Data!$A$8:$GA$500,156,FALSE)</f>
        <v>6.6089743589743594E-2</v>
      </c>
      <c r="AE344" s="52">
        <f>VLOOKUP($B344,Data!$A$8:$GA$500,157,FALSE)</f>
        <v>6.1778093883357039E-2</v>
      </c>
      <c r="AF344" s="52">
        <f>VLOOKUP($B344,Data!$A$8:$GA$500,158,FALSE)</f>
        <v>6.666903914590748E-2</v>
      </c>
      <c r="AG344" s="52">
        <f>VLOOKUP($B344,Data!$A$8:$GA$500,159,FALSE)</f>
        <v>6.163934426229508E-2</v>
      </c>
      <c r="AH344" s="52">
        <f>VLOOKUP($B344,Data!$A$8:$GA$500,160,FALSE)</f>
        <v>5.9489723600283484E-2</v>
      </c>
    </row>
    <row r="345" spans="1:34" x14ac:dyDescent="0.25">
      <c r="A345" s="1"/>
      <c r="B345" s="17" t="s">
        <v>447</v>
      </c>
      <c r="C345" s="42" t="s">
        <v>518</v>
      </c>
      <c r="D345" t="s">
        <v>0</v>
      </c>
      <c r="E345" s="45" t="s">
        <v>447</v>
      </c>
      <c r="F345" s="45" t="s">
        <v>30</v>
      </c>
      <c r="H345" s="23">
        <f>VLOOKUP($B345,Data!$A$8:$GA$500,134,FALSE)</f>
        <v>1.4676409185803757E-2</v>
      </c>
      <c r="I345" s="23">
        <f>VLOOKUP($B345,Data!$A$8:$GA$500,135,FALSE)</f>
        <v>1.3376906318082788E-2</v>
      </c>
      <c r="J345" s="23">
        <f>VLOOKUP($B345,Data!$A$8:$GA$500,136,FALSE)</f>
        <v>1.5682326621923936E-2</v>
      </c>
      <c r="K345" s="23">
        <f>VLOOKUP($B345,Data!$A$8:$GA$500,137,FALSE)</f>
        <v>1.3034188034188035E-2</v>
      </c>
      <c r="L345" s="23">
        <f>VLOOKUP($B345,Data!$A$8:$GA$500,138,FALSE)</f>
        <v>1.4081196581196581E-2</v>
      </c>
      <c r="M345" s="23">
        <f>VLOOKUP($B345,Data!$A$8:$GA$500,139,FALSE)</f>
        <v>1.2642706131078225E-2</v>
      </c>
      <c r="N345" s="23">
        <f>VLOOKUP($B345,Data!$A$8:$GA$500,140,FALSE)</f>
        <v>1.2162162162162163E-2</v>
      </c>
      <c r="O345" s="23">
        <f>VLOOKUP($B345,Data!$A$8:$GA$500,141,FALSE)</f>
        <v>1.0407725321888411E-2</v>
      </c>
      <c r="P345" s="23">
        <f>VLOOKUP($B345,Data!$A$8:$GA$500,142,FALSE)</f>
        <v>1.1004366812227074E-2</v>
      </c>
      <c r="Q345" s="23">
        <f>VLOOKUP($B345,Data!$A$8:$GA$500,143,FALSE)</f>
        <v>1.1174004192872117E-2</v>
      </c>
      <c r="R345" s="23">
        <f>VLOOKUP($B345,Data!$A$8:$GA$500,144,FALSE)</f>
        <v>1.292016806722689E-2</v>
      </c>
      <c r="S345" s="23">
        <f>VLOOKUP($B345,Data!$A$8:$GA$500,145,FALSE)</f>
        <v>1.7827868852459017E-2</v>
      </c>
      <c r="T345" s="23">
        <f>VLOOKUP($B345,Data!$A$8:$GA$500,146,FALSE)</f>
        <v>2.6982248520710059E-2</v>
      </c>
      <c r="U345" s="23">
        <f>VLOOKUP($B345,Data!$A$8:$GA$500,147,FALSE)</f>
        <v>2.7629063097514339E-2</v>
      </c>
      <c r="V345" s="23">
        <f>VLOOKUP($B345,Data!$A$8:$GA$500,148,FALSE)</f>
        <v>2.8102766798418971E-2</v>
      </c>
      <c r="W345" s="23">
        <f>VLOOKUP($B345,Data!$A$8:$GA$500,149,FALSE)</f>
        <v>2.5801980198019801E-2</v>
      </c>
      <c r="X345" s="23">
        <f>VLOOKUP($B345,Data!$A$8:$GA$500,150,FALSE)</f>
        <v>2.83201581027668E-2</v>
      </c>
      <c r="Y345" s="23">
        <f>VLOOKUP($B345,Data!$A$8:$GA$500,151,FALSE)</f>
        <v>2.5415821501014201E-2</v>
      </c>
      <c r="Z345" s="23">
        <f>VLOOKUP($B345,Data!$A$8:$GA$500,152,FALSE)</f>
        <v>2.4075546719681908E-2</v>
      </c>
      <c r="AA345" s="23">
        <f>VLOOKUP($B345,Data!$A$8:$GA$500,153,FALSE)</f>
        <v>2.4217118997912318E-2</v>
      </c>
      <c r="AB345" s="23">
        <f>VLOOKUP($B345,Data!$A$8:$GA$500,154,FALSE)</f>
        <v>2.582463465553236E-2</v>
      </c>
      <c r="AC345" s="23">
        <f>VLOOKUP($B345,Data!$A$8:$GA$500,155,FALSE)</f>
        <v>2.3151515151515152E-2</v>
      </c>
      <c r="AD345" s="23">
        <f>VLOOKUP($B345,Data!$A$8:$GA$500,156,FALSE)</f>
        <v>2.4045174537987681E-2</v>
      </c>
      <c r="AE345" s="52">
        <f>VLOOKUP($B345,Data!$A$8:$GA$500,157,FALSE)</f>
        <v>2.2060606060606062E-2</v>
      </c>
      <c r="AF345" s="52">
        <f>VLOOKUP($B345,Data!$A$8:$GA$500,158,FALSE)</f>
        <v>2.2470355731225296E-2</v>
      </c>
      <c r="AG345" s="52">
        <f>VLOOKUP($B345,Data!$A$8:$GA$500,159,FALSE)</f>
        <v>2.3292682926829268E-2</v>
      </c>
      <c r="AH345" s="52">
        <f>VLOOKUP($B345,Data!$A$8:$GA$500,160,FALSE)</f>
        <v>2.1039215686274509E-2</v>
      </c>
    </row>
    <row r="346" spans="1:34" x14ac:dyDescent="0.25">
      <c r="A346" s="1"/>
      <c r="B346" s="17" t="s">
        <v>448</v>
      </c>
      <c r="C346" s="42" t="s">
        <v>518</v>
      </c>
      <c r="D346" t="s">
        <v>505</v>
      </c>
      <c r="E346" s="45" t="s">
        <v>448</v>
      </c>
      <c r="F346" s="45" t="s">
        <v>48</v>
      </c>
      <c r="H346" s="23">
        <f>VLOOKUP($B346,Data!$A$8:$GA$500,134,FALSE)</f>
        <v>9.8693586698337284E-3</v>
      </c>
      <c r="I346" s="23">
        <f>VLOOKUP($B346,Data!$A$8:$GA$500,135,FALSE)</f>
        <v>1.0998810939357907E-2</v>
      </c>
      <c r="J346" s="23">
        <f>VLOOKUP($B346,Data!$A$8:$GA$500,136,FALSE)</f>
        <v>1.0416171224732462E-2</v>
      </c>
      <c r="K346" s="23">
        <f>VLOOKUP($B346,Data!$A$8:$GA$500,137,FALSE)</f>
        <v>8.6255924170616106E-3</v>
      </c>
      <c r="L346" s="23">
        <f>VLOOKUP($B346,Data!$A$8:$GA$500,138,FALSE)</f>
        <v>8.278301886792452E-3</v>
      </c>
      <c r="M346" s="23">
        <f>VLOOKUP($B346,Data!$A$8:$GA$500,139,FALSE)</f>
        <v>7.669789227166276E-3</v>
      </c>
      <c r="N346" s="23">
        <f>VLOOKUP($B346,Data!$A$8:$GA$500,140,FALSE)</f>
        <v>7.9490150637311699E-3</v>
      </c>
      <c r="O346" s="23">
        <f>VLOOKUP($B346,Data!$A$8:$GA$500,141,FALSE)</f>
        <v>6.7816091954022986E-3</v>
      </c>
      <c r="P346" s="23">
        <f>VLOOKUP($B346,Data!$A$8:$GA$500,142,FALSE)</f>
        <v>6.7439165701042875E-3</v>
      </c>
      <c r="Q346" s="23">
        <f>VLOOKUP($B346,Data!$A$8:$GA$500,143,FALSE)</f>
        <v>6.8568102444703143E-3</v>
      </c>
      <c r="R346" s="23">
        <f>VLOOKUP($B346,Data!$A$8:$GA$500,144,FALSE)</f>
        <v>9.1578947368421044E-3</v>
      </c>
      <c r="S346" s="23">
        <f>VLOOKUP($B346,Data!$A$8:$GA$500,145,FALSE)</f>
        <v>1.3152941176470588E-2</v>
      </c>
      <c r="T346" s="23">
        <f>VLOOKUP($B346,Data!$A$8:$GA$500,146,FALSE)</f>
        <v>2.181924882629108E-2</v>
      </c>
      <c r="U346" s="23">
        <f>VLOOKUP($B346,Data!$A$8:$GA$500,147,FALSE)</f>
        <v>2.3275058275058276E-2</v>
      </c>
      <c r="V346" s="23">
        <f>VLOOKUP($B346,Data!$A$8:$GA$500,148,FALSE)</f>
        <v>2.3616279069767442E-2</v>
      </c>
      <c r="W346" s="23">
        <f>VLOOKUP($B346,Data!$A$8:$GA$500,149,FALSE)</f>
        <v>1.9780600461893765E-2</v>
      </c>
      <c r="X346" s="23">
        <f>VLOOKUP($B346,Data!$A$8:$GA$500,150,FALSE)</f>
        <v>2.1140861466821887E-2</v>
      </c>
      <c r="Y346" s="23">
        <f>VLOOKUP($B346,Data!$A$8:$GA$500,151,FALSE)</f>
        <v>1.7995365005793743E-2</v>
      </c>
      <c r="Z346" s="23">
        <f>VLOOKUP($B346,Data!$A$8:$GA$500,152,FALSE)</f>
        <v>1.8052691867124857E-2</v>
      </c>
      <c r="AA346" s="23">
        <f>VLOOKUP($B346,Data!$A$8:$GA$500,153,FALSE)</f>
        <v>1.6308571428571429E-2</v>
      </c>
      <c r="AB346" s="23">
        <f>VLOOKUP($B346,Data!$A$8:$GA$500,154,FALSE)</f>
        <v>1.6994285714285715E-2</v>
      </c>
      <c r="AC346" s="23">
        <f>VLOOKUP($B346,Data!$A$8:$GA$500,155,FALSE)</f>
        <v>1.561282932416953E-2</v>
      </c>
      <c r="AD346" s="23">
        <f>VLOOKUP($B346,Data!$A$8:$GA$500,156,FALSE)</f>
        <v>1.749128919860627E-2</v>
      </c>
      <c r="AE346" s="52">
        <f>VLOOKUP($B346,Data!$A$8:$GA$500,157,FALSE)</f>
        <v>1.6850763807285545E-2</v>
      </c>
      <c r="AF346" s="52">
        <f>VLOOKUP($B346,Data!$A$8:$GA$500,158,FALSE)</f>
        <v>1.7622950819672131E-2</v>
      </c>
      <c r="AG346" s="52">
        <f>VLOOKUP($B346,Data!$A$8:$GA$500,159,FALSE)</f>
        <v>1.6104046242774568E-2</v>
      </c>
      <c r="AH346" s="52">
        <f>VLOOKUP($B346,Data!$A$8:$GA$500,160,FALSE)</f>
        <v>1.5584862385321101E-2</v>
      </c>
    </row>
    <row r="347" spans="1:34" x14ac:dyDescent="0.25">
      <c r="A347" s="1"/>
      <c r="B347" s="17" t="s">
        <v>449</v>
      </c>
      <c r="C347" s="42" t="s">
        <v>518</v>
      </c>
      <c r="D347" t="s">
        <v>505</v>
      </c>
      <c r="E347" s="45" t="s">
        <v>449</v>
      </c>
      <c r="F347" s="45" t="s">
        <v>24</v>
      </c>
      <c r="H347" s="23">
        <f>VLOOKUP($B347,Data!$A$8:$GA$500,134,FALSE)</f>
        <v>7.1318477251624879E-2</v>
      </c>
      <c r="I347" s="23">
        <f>VLOOKUP($B347,Data!$A$8:$GA$500,135,FALSE)</f>
        <v>7.502321262766945E-2</v>
      </c>
      <c r="J347" s="23">
        <f>VLOOKUP($B347,Data!$A$8:$GA$500,136,FALSE)</f>
        <v>7.9082483781278967E-2</v>
      </c>
      <c r="K347" s="23">
        <f>VLOOKUP($B347,Data!$A$8:$GA$500,137,FALSE)</f>
        <v>6.7704918032786887E-2</v>
      </c>
      <c r="L347" s="23">
        <f>VLOOKUP($B347,Data!$A$8:$GA$500,138,FALSE)</f>
        <v>6.824116047144152E-2</v>
      </c>
      <c r="M347" s="23">
        <f>VLOOKUP($B347,Data!$A$8:$GA$500,139,FALSE)</f>
        <v>6.6250000000000003E-2</v>
      </c>
      <c r="N347" s="23">
        <f>VLOOKUP($B347,Data!$A$8:$GA$500,140,FALSE)</f>
        <v>6.6594746716697933E-2</v>
      </c>
      <c r="O347" s="23">
        <f>VLOOKUP($B347,Data!$A$8:$GA$500,141,FALSE)</f>
        <v>6.5132325141776942E-2</v>
      </c>
      <c r="P347" s="23">
        <f>VLOOKUP($B347,Data!$A$8:$GA$500,142,FALSE)</f>
        <v>6.9317118802619274E-2</v>
      </c>
      <c r="Q347" s="23">
        <f>VLOOKUP($B347,Data!$A$8:$GA$500,143,FALSE)</f>
        <v>6.8599810785241244E-2</v>
      </c>
      <c r="R347" s="23">
        <f>VLOOKUP($B347,Data!$A$8:$GA$500,144,FALSE)</f>
        <v>7.2959183673469388E-2</v>
      </c>
      <c r="S347" s="23">
        <f>VLOOKUP($B347,Data!$A$8:$GA$500,145,FALSE)</f>
        <v>8.2709923664122137E-2</v>
      </c>
      <c r="T347" s="23">
        <f>VLOOKUP($B347,Data!$A$8:$GA$500,146,FALSE)</f>
        <v>0.1000656044985942</v>
      </c>
      <c r="U347" s="23">
        <f>VLOOKUP($B347,Data!$A$8:$GA$500,147,FALSE)</f>
        <v>0.10626851851851851</v>
      </c>
      <c r="V347" s="23">
        <f>VLOOKUP($B347,Data!$A$8:$GA$500,148,FALSE)</f>
        <v>0.10974001857010214</v>
      </c>
      <c r="W347" s="23">
        <f>VLOOKUP($B347,Data!$A$8:$GA$500,149,FALSE)</f>
        <v>0.10822935779816514</v>
      </c>
      <c r="X347" s="23">
        <f>VLOOKUP($B347,Data!$A$8:$GA$500,150,FALSE)</f>
        <v>0.1092073732718894</v>
      </c>
      <c r="Y347" s="23">
        <f>VLOOKUP($B347,Data!$A$8:$GA$500,151,FALSE)</f>
        <v>0.10323557237464523</v>
      </c>
      <c r="Z347" s="23">
        <f>VLOOKUP($B347,Data!$A$8:$GA$500,152,FALSE)</f>
        <v>0.1046923076923077</v>
      </c>
      <c r="AA347" s="23">
        <f>VLOOKUP($B347,Data!$A$8:$GA$500,153,FALSE)</f>
        <v>0.10445192307692308</v>
      </c>
      <c r="AB347" s="23">
        <f>VLOOKUP($B347,Data!$A$8:$GA$500,154,FALSE)</f>
        <v>0.114619140625</v>
      </c>
      <c r="AC347" s="23">
        <f>VLOOKUP($B347,Data!$A$8:$GA$500,155,FALSE)</f>
        <v>0.11102927289896128</v>
      </c>
      <c r="AD347" s="23">
        <f>VLOOKUP($B347,Data!$A$8:$GA$500,156,FALSE)</f>
        <v>0.11205248359887535</v>
      </c>
      <c r="AE347" s="52">
        <f>VLOOKUP($B347,Data!$A$8:$GA$500,157,FALSE)</f>
        <v>0.10971082089552239</v>
      </c>
      <c r="AF347" s="52">
        <f>VLOOKUP($B347,Data!$A$8:$GA$500,158,FALSE)</f>
        <v>0.11460111317254175</v>
      </c>
      <c r="AG347" s="52">
        <f>VLOOKUP($B347,Data!$A$8:$GA$500,159,FALSE)</f>
        <v>0.11274766355140187</v>
      </c>
      <c r="AH347" s="52">
        <f>VLOOKUP($B347,Data!$A$8:$GA$500,160,FALSE)</f>
        <v>0.11153144940747493</v>
      </c>
    </row>
    <row r="348" spans="1:34" x14ac:dyDescent="0.25">
      <c r="A348" s="1"/>
      <c r="B348" s="17" t="s">
        <v>450</v>
      </c>
      <c r="C348" s="42" t="s">
        <v>517</v>
      </c>
      <c r="D348" t="s">
        <v>0</v>
      </c>
      <c r="E348" s="45" t="s">
        <v>450</v>
      </c>
      <c r="F348" s="45" t="s">
        <v>16</v>
      </c>
      <c r="H348" s="23">
        <f>VLOOKUP($B348,Data!$A$8:$GA$500,134,FALSE)</f>
        <v>2.7353535353535352E-2</v>
      </c>
      <c r="I348" s="23">
        <f>VLOOKUP($B348,Data!$A$8:$GA$500,135,FALSE)</f>
        <v>2.6226804123711339E-2</v>
      </c>
      <c r="J348" s="23">
        <f>VLOOKUP($B348,Data!$A$8:$GA$500,136,FALSE)</f>
        <v>2.6597938144329897E-2</v>
      </c>
      <c r="K348" s="23">
        <f>VLOOKUP($B348,Data!$A$8:$GA$500,137,FALSE)</f>
        <v>2.9029535864978903E-2</v>
      </c>
      <c r="L348" s="23">
        <f>VLOOKUP($B348,Data!$A$8:$GA$500,138,FALSE)</f>
        <v>3.3768115942028984E-2</v>
      </c>
      <c r="M348" s="23">
        <f>VLOOKUP($B348,Data!$A$8:$GA$500,139,FALSE)</f>
        <v>2.8061224489795918E-2</v>
      </c>
      <c r="N348" s="23">
        <f>VLOOKUP($B348,Data!$A$8:$GA$500,140,FALSE)</f>
        <v>2.8092369477911647E-2</v>
      </c>
      <c r="O348" s="23">
        <f>VLOOKUP($B348,Data!$A$8:$GA$500,141,FALSE)</f>
        <v>2.4786150712830957E-2</v>
      </c>
      <c r="P348" s="23">
        <f>VLOOKUP($B348,Data!$A$8:$GA$500,142,FALSE)</f>
        <v>2.58E-2</v>
      </c>
      <c r="Q348" s="23">
        <f>VLOOKUP($B348,Data!$A$8:$GA$500,143,FALSE)</f>
        <v>2.5413223140495867E-2</v>
      </c>
      <c r="R348" s="23">
        <f>VLOOKUP($B348,Data!$A$8:$GA$500,144,FALSE)</f>
        <v>3.06941431670282E-2</v>
      </c>
      <c r="S348" s="23">
        <f>VLOOKUP($B348,Data!$A$8:$GA$500,145,FALSE)</f>
        <v>3.8700209643605869E-2</v>
      </c>
      <c r="T348" s="23">
        <f>VLOOKUP($B348,Data!$A$8:$GA$500,146,FALSE)</f>
        <v>5.2302904564315356E-2</v>
      </c>
      <c r="U348" s="23">
        <f>VLOOKUP($B348,Data!$A$8:$GA$500,147,FALSE)</f>
        <v>5.306613226452906E-2</v>
      </c>
      <c r="V348" s="23">
        <f>VLOOKUP($B348,Data!$A$8:$GA$500,148,FALSE)</f>
        <v>5.1591355599214142E-2</v>
      </c>
      <c r="W348" s="23">
        <f>VLOOKUP($B348,Data!$A$8:$GA$500,149,FALSE)</f>
        <v>4.9087221095334685E-2</v>
      </c>
      <c r="X348" s="23">
        <f>VLOOKUP($B348,Data!$A$8:$GA$500,150,FALSE)</f>
        <v>5.2885771543086171E-2</v>
      </c>
      <c r="Y348" s="23">
        <f>VLOOKUP($B348,Data!$A$8:$GA$500,151,FALSE)</f>
        <v>4.6113360323886639E-2</v>
      </c>
      <c r="Z348" s="23">
        <f>VLOOKUP($B348,Data!$A$8:$GA$500,152,FALSE)</f>
        <v>4.6138211382113818E-2</v>
      </c>
      <c r="AA348" s="23">
        <f>VLOOKUP($B348,Data!$A$8:$GA$500,153,FALSE)</f>
        <v>4.3258655804480649E-2</v>
      </c>
      <c r="AB348" s="23">
        <f>VLOOKUP($B348,Data!$A$8:$GA$500,154,FALSE)</f>
        <v>5.1511879049676024E-2</v>
      </c>
      <c r="AC348" s="23">
        <f>VLOOKUP($B348,Data!$A$8:$GA$500,155,FALSE)</f>
        <v>5.4885844748858451E-2</v>
      </c>
      <c r="AD348" s="23">
        <f>VLOOKUP($B348,Data!$A$8:$GA$500,156,FALSE)</f>
        <v>5.5458612975391501E-2</v>
      </c>
      <c r="AE348" s="52">
        <f>VLOOKUP($B348,Data!$A$8:$GA$500,157,FALSE)</f>
        <v>5.1859956236323848E-2</v>
      </c>
      <c r="AF348" s="52">
        <f>VLOOKUP($B348,Data!$A$8:$GA$500,158,FALSE)</f>
        <v>5.2385892116182574E-2</v>
      </c>
      <c r="AG348" s="52">
        <f>VLOOKUP($B348,Data!$A$8:$GA$500,159,FALSE)</f>
        <v>4.6646825396825395E-2</v>
      </c>
      <c r="AH348" s="52">
        <f>VLOOKUP($B348,Data!$A$8:$GA$500,160,FALSE)</f>
        <v>4.7713097713097716E-2</v>
      </c>
    </row>
    <row r="349" spans="1:34" x14ac:dyDescent="0.25">
      <c r="A349" s="1"/>
      <c r="B349" s="17" t="s">
        <v>16</v>
      </c>
      <c r="C349" s="42" t="s">
        <v>517</v>
      </c>
      <c r="D349" t="s">
        <v>505</v>
      </c>
      <c r="E349" s="45" t="s">
        <v>16</v>
      </c>
      <c r="F349" s="45"/>
      <c r="H349" s="23">
        <f>VLOOKUP($B349,Data!$A$8:$GA$500,134,FALSE)</f>
        <v>2.4103571428571429E-2</v>
      </c>
      <c r="I349" s="23">
        <f>VLOOKUP($B349,Data!$A$8:$GA$500,135,FALSE)</f>
        <v>2.1805755395683454E-2</v>
      </c>
      <c r="J349" s="23">
        <f>VLOOKUP($B349,Data!$A$8:$GA$500,136,FALSE)</f>
        <v>2.1612441902037899E-2</v>
      </c>
      <c r="K349" s="23">
        <f>VLOOKUP($B349,Data!$A$8:$GA$500,137,FALSE)</f>
        <v>2.1350584898971996E-2</v>
      </c>
      <c r="L349" s="23">
        <f>VLOOKUP($B349,Data!$A$8:$GA$500,138,FALSE)</f>
        <v>2.3739406779661017E-2</v>
      </c>
      <c r="M349" s="23">
        <f>VLOOKUP($B349,Data!$A$8:$GA$500,139,FALSE)</f>
        <v>2.0530815817598861E-2</v>
      </c>
      <c r="N349" s="23">
        <f>VLOOKUP($B349,Data!$A$8:$GA$500,140,FALSE)</f>
        <v>2.067193675889328E-2</v>
      </c>
      <c r="O349" s="23">
        <f>VLOOKUP($B349,Data!$A$8:$GA$500,141,FALSE)</f>
        <v>1.8562162162162162E-2</v>
      </c>
      <c r="P349" s="23">
        <f>VLOOKUP($B349,Data!$A$8:$GA$500,142,FALSE)</f>
        <v>2.0090810025426807E-2</v>
      </c>
      <c r="Q349" s="23">
        <f>VLOOKUP($B349,Data!$A$8:$GA$500,143,FALSE)</f>
        <v>1.9378859426080638E-2</v>
      </c>
      <c r="R349" s="23">
        <f>VLOOKUP($B349,Data!$A$8:$GA$500,144,FALSE)</f>
        <v>2.3433429811866861E-2</v>
      </c>
      <c r="S349" s="23">
        <f>VLOOKUP($B349,Data!$A$8:$GA$500,145,FALSE)</f>
        <v>3.1728971962616821E-2</v>
      </c>
      <c r="T349" s="23">
        <f>VLOOKUP($B349,Data!$A$8:$GA$500,146,FALSE)</f>
        <v>4.6044749188018763E-2</v>
      </c>
      <c r="U349" s="23">
        <f>VLOOKUP($B349,Data!$A$8:$GA$500,147,FALSE)</f>
        <v>4.7066999287241625E-2</v>
      </c>
      <c r="V349" s="23">
        <f>VLOOKUP($B349,Data!$A$8:$GA$500,148,FALSE)</f>
        <v>4.6625044595076701E-2</v>
      </c>
      <c r="W349" s="23">
        <f>VLOOKUP($B349,Data!$A$8:$GA$500,149,FALSE)</f>
        <v>4.2854100106496269E-2</v>
      </c>
      <c r="X349" s="23">
        <f>VLOOKUP($B349,Data!$A$8:$GA$500,150,FALSE)</f>
        <v>4.4399436421275099E-2</v>
      </c>
      <c r="Y349" s="23">
        <f>VLOOKUP($B349,Data!$A$8:$GA$500,151,FALSE)</f>
        <v>3.8500894454382824E-2</v>
      </c>
      <c r="Z349" s="23">
        <f>VLOOKUP($B349,Data!$A$8:$GA$500,152,FALSE)</f>
        <v>3.8413891872538491E-2</v>
      </c>
      <c r="AA349" s="23">
        <f>VLOOKUP($B349,Data!$A$8:$GA$500,153,FALSE)</f>
        <v>3.7033285094066573E-2</v>
      </c>
      <c r="AB349" s="23">
        <f>VLOOKUP($B349,Data!$A$8:$GA$500,154,FALSE)</f>
        <v>4.0967623252391464E-2</v>
      </c>
      <c r="AC349" s="23">
        <f>VLOOKUP($B349,Data!$A$8:$GA$500,155,FALSE)</f>
        <v>3.9070548712206048E-2</v>
      </c>
      <c r="AD349" s="23">
        <f>VLOOKUP($B349,Data!$A$8:$GA$500,156,FALSE)</f>
        <v>4.1819543242231375E-2</v>
      </c>
      <c r="AE349" s="52">
        <f>VLOOKUP($B349,Data!$A$8:$GA$500,157,FALSE)</f>
        <v>4.0228721409823774E-2</v>
      </c>
      <c r="AF349" s="52">
        <f>VLOOKUP($B349,Data!$A$8:$GA$500,158,FALSE)</f>
        <v>4.1748714180749449E-2</v>
      </c>
      <c r="AG349" s="52">
        <f>VLOOKUP($B349,Data!$A$8:$GA$500,159,FALSE)</f>
        <v>3.7946298984034836E-2</v>
      </c>
      <c r="AH349" s="52">
        <f>VLOOKUP($B349,Data!$A$8:$GA$500,160,FALSE)</f>
        <v>3.7750452079566003E-2</v>
      </c>
    </row>
    <row r="350" spans="1:34" x14ac:dyDescent="0.25">
      <c r="A350" s="1"/>
      <c r="B350" s="17" t="s">
        <v>451</v>
      </c>
      <c r="C350" s="42" t="s">
        <v>517</v>
      </c>
      <c r="D350" t="s">
        <v>0</v>
      </c>
      <c r="E350" s="45" t="s">
        <v>451</v>
      </c>
      <c r="F350" s="45" t="s">
        <v>26</v>
      </c>
      <c r="H350" s="23">
        <f>VLOOKUP($B350,Data!$A$8:$GA$500,134,FALSE)</f>
        <v>1.9107505070993916E-2</v>
      </c>
      <c r="I350" s="23">
        <f>VLOOKUP($B350,Data!$A$8:$GA$500,135,FALSE)</f>
        <v>1.8429752066115704E-2</v>
      </c>
      <c r="J350" s="23">
        <f>VLOOKUP($B350,Data!$A$8:$GA$500,136,FALSE)</f>
        <v>1.7209775967413441E-2</v>
      </c>
      <c r="K350" s="23">
        <f>VLOOKUP($B350,Data!$A$8:$GA$500,137,FALSE)</f>
        <v>1.6977687626774849E-2</v>
      </c>
      <c r="L350" s="23">
        <f>VLOOKUP($B350,Data!$A$8:$GA$500,138,FALSE)</f>
        <v>1.8456790123456791E-2</v>
      </c>
      <c r="M350" s="23">
        <f>VLOOKUP($B350,Data!$A$8:$GA$500,139,FALSE)</f>
        <v>1.4828282828282828E-2</v>
      </c>
      <c r="N350" s="23">
        <f>VLOOKUP($B350,Data!$A$8:$GA$500,140,FALSE)</f>
        <v>1.6139630390143739E-2</v>
      </c>
      <c r="O350" s="23">
        <f>VLOOKUP($B350,Data!$A$8:$GA$500,141,FALSE)</f>
        <v>1.6752136752136753E-2</v>
      </c>
      <c r="P350" s="23">
        <f>VLOOKUP($B350,Data!$A$8:$GA$500,142,FALSE)</f>
        <v>1.8067226890756304E-2</v>
      </c>
      <c r="Q350" s="23">
        <f>VLOOKUP($B350,Data!$A$8:$GA$500,143,FALSE)</f>
        <v>1.8100208768267224E-2</v>
      </c>
      <c r="R350" s="23">
        <f>VLOOKUP($B350,Data!$A$8:$GA$500,144,FALSE)</f>
        <v>2.305732484076433E-2</v>
      </c>
      <c r="S350" s="23">
        <f>VLOOKUP($B350,Data!$A$8:$GA$500,145,FALSE)</f>
        <v>3.0020746887966805E-2</v>
      </c>
      <c r="T350" s="23">
        <f>VLOOKUP($B350,Data!$A$8:$GA$500,146,FALSE)</f>
        <v>4.6177105831533477E-2</v>
      </c>
      <c r="U350" s="23">
        <f>VLOOKUP($B350,Data!$A$8:$GA$500,147,FALSE)</f>
        <v>4.6795698924731184E-2</v>
      </c>
      <c r="V350" s="23">
        <f>VLOOKUP($B350,Data!$A$8:$GA$500,148,FALSE)</f>
        <v>4.6728016359918204E-2</v>
      </c>
      <c r="W350" s="23">
        <f>VLOOKUP($B350,Data!$A$8:$GA$500,149,FALSE)</f>
        <v>4.4635627530364375E-2</v>
      </c>
      <c r="X350" s="23">
        <f>VLOOKUP($B350,Data!$A$8:$GA$500,150,FALSE)</f>
        <v>4.3005893909626718E-2</v>
      </c>
      <c r="Y350" s="23">
        <f>VLOOKUP($B350,Data!$A$8:$GA$500,151,FALSE)</f>
        <v>3.7208413001912043E-2</v>
      </c>
      <c r="Z350" s="23">
        <f>VLOOKUP($B350,Data!$A$8:$GA$500,152,FALSE)</f>
        <v>3.3629629629629627E-2</v>
      </c>
      <c r="AA350" s="23">
        <f>VLOOKUP($B350,Data!$A$8:$GA$500,153,FALSE)</f>
        <v>3.3378378378378377E-2</v>
      </c>
      <c r="AB350" s="23">
        <f>VLOOKUP($B350,Data!$A$8:$GA$500,154,FALSE)</f>
        <v>3.5307262569832402E-2</v>
      </c>
      <c r="AC350" s="23">
        <f>VLOOKUP($B350,Data!$A$8:$GA$500,155,FALSE)</f>
        <v>3.567829457364341E-2</v>
      </c>
      <c r="AD350" s="23">
        <f>VLOOKUP($B350,Data!$A$8:$GA$500,156,FALSE)</f>
        <v>3.921686746987952E-2</v>
      </c>
      <c r="AE350" s="52">
        <f>VLOOKUP($B350,Data!$A$8:$GA$500,157,FALSE)</f>
        <v>3.5252918287937744E-2</v>
      </c>
      <c r="AF350" s="52">
        <f>VLOOKUP($B350,Data!$A$8:$GA$500,158,FALSE)</f>
        <v>3.7962264150943399E-2</v>
      </c>
      <c r="AG350" s="52">
        <f>VLOOKUP($B350,Data!$A$8:$GA$500,159,FALSE)</f>
        <v>3.6999999999999998E-2</v>
      </c>
      <c r="AH350" s="52">
        <f>VLOOKUP($B350,Data!$A$8:$GA$500,160,FALSE)</f>
        <v>3.7470817120622571E-2</v>
      </c>
    </row>
    <row r="351" spans="1:34" x14ac:dyDescent="0.25">
      <c r="A351" s="1"/>
      <c r="B351" s="17" t="s">
        <v>453</v>
      </c>
      <c r="C351" s="42" t="s">
        <v>517</v>
      </c>
      <c r="D351" t="s">
        <v>0</v>
      </c>
      <c r="E351" s="45" t="s">
        <v>453</v>
      </c>
      <c r="F351" s="45" t="s">
        <v>16</v>
      </c>
      <c r="H351" s="23">
        <f>VLOOKUP($B351,Data!$A$8:$GA$500,134,FALSE)</f>
        <v>1.8516020236087689E-2</v>
      </c>
      <c r="I351" s="23">
        <f>VLOOKUP($B351,Data!$A$8:$GA$500,135,FALSE)</f>
        <v>1.6123128119800333E-2</v>
      </c>
      <c r="J351" s="23">
        <f>VLOOKUP($B351,Data!$A$8:$GA$500,136,FALSE)</f>
        <v>1.6550580431177447E-2</v>
      </c>
      <c r="K351" s="23">
        <f>VLOOKUP($B351,Data!$A$8:$GA$500,137,FALSE)</f>
        <v>1.7626262626262625E-2</v>
      </c>
      <c r="L351" s="23">
        <f>VLOOKUP($B351,Data!$A$8:$GA$500,138,FALSE)</f>
        <v>2.0034662045060658E-2</v>
      </c>
      <c r="M351" s="23">
        <f>VLOOKUP($B351,Data!$A$8:$GA$500,139,FALSE)</f>
        <v>1.7500000000000002E-2</v>
      </c>
      <c r="N351" s="23">
        <f>VLOOKUP($B351,Data!$A$8:$GA$500,140,FALSE)</f>
        <v>1.8262476894639557E-2</v>
      </c>
      <c r="O351" s="23">
        <f>VLOOKUP($B351,Data!$A$8:$GA$500,141,FALSE)</f>
        <v>1.4813499111900533E-2</v>
      </c>
      <c r="P351" s="23">
        <f>VLOOKUP($B351,Data!$A$8:$GA$500,142,FALSE)</f>
        <v>1.6511627906976745E-2</v>
      </c>
      <c r="Q351" s="23">
        <f>VLOOKUP($B351,Data!$A$8:$GA$500,143,FALSE)</f>
        <v>1.5311418685121108E-2</v>
      </c>
      <c r="R351" s="23">
        <f>VLOOKUP($B351,Data!$A$8:$GA$500,144,FALSE)</f>
        <v>1.9030612244897958E-2</v>
      </c>
      <c r="S351" s="23">
        <f>VLOOKUP($B351,Data!$A$8:$GA$500,145,FALSE)</f>
        <v>2.6206322795341099E-2</v>
      </c>
      <c r="T351" s="23">
        <f>VLOOKUP($B351,Data!$A$8:$GA$500,146,FALSE)</f>
        <v>3.8485856905158072E-2</v>
      </c>
      <c r="U351" s="23">
        <f>VLOOKUP($B351,Data!$A$8:$GA$500,147,FALSE)</f>
        <v>3.770358306188925E-2</v>
      </c>
      <c r="V351" s="23">
        <f>VLOOKUP($B351,Data!$A$8:$GA$500,148,FALSE)</f>
        <v>3.7557377049180329E-2</v>
      </c>
      <c r="W351" s="23">
        <f>VLOOKUP($B351,Data!$A$8:$GA$500,149,FALSE)</f>
        <v>3.3828382838283828E-2</v>
      </c>
      <c r="X351" s="23">
        <f>VLOOKUP($B351,Data!$A$8:$GA$500,150,FALSE)</f>
        <v>3.5826377295492484E-2</v>
      </c>
      <c r="Y351" s="23">
        <f>VLOOKUP($B351,Data!$A$8:$GA$500,151,FALSE)</f>
        <v>2.9828473413379075E-2</v>
      </c>
      <c r="Z351" s="23">
        <f>VLOOKUP($B351,Data!$A$8:$GA$500,152,FALSE)</f>
        <v>3.0413080895008607E-2</v>
      </c>
      <c r="AA351" s="23">
        <f>VLOOKUP($B351,Data!$A$8:$GA$500,153,FALSE)</f>
        <v>2.9282051282051282E-2</v>
      </c>
      <c r="AB351" s="23">
        <f>VLOOKUP($B351,Data!$A$8:$GA$500,154,FALSE)</f>
        <v>3.0905982905982905E-2</v>
      </c>
      <c r="AC351" s="23">
        <f>VLOOKUP($B351,Data!$A$8:$GA$500,155,FALSE)</f>
        <v>2.7685950413223141E-2</v>
      </c>
      <c r="AD351" s="23">
        <f>VLOOKUP($B351,Data!$A$8:$GA$500,156,FALSE)</f>
        <v>3.0068846815834768E-2</v>
      </c>
      <c r="AE351" s="52">
        <f>VLOOKUP($B351,Data!$A$8:$GA$500,157,FALSE)</f>
        <v>3.031304347826087E-2</v>
      </c>
      <c r="AF351" s="52">
        <f>VLOOKUP($B351,Data!$A$8:$GA$500,158,FALSE)</f>
        <v>3.1598639455782312E-2</v>
      </c>
      <c r="AG351" s="52">
        <f>VLOOKUP($B351,Data!$A$8:$GA$500,159,FALSE)</f>
        <v>3.0333919156414764E-2</v>
      </c>
      <c r="AH351" s="52">
        <f>VLOOKUP($B351,Data!$A$8:$GA$500,160,FALSE)</f>
        <v>2.9536082474226805E-2</v>
      </c>
    </row>
    <row r="352" spans="1:34" x14ac:dyDescent="0.25">
      <c r="A352" s="1"/>
      <c r="B352" s="17" t="s">
        <v>454</v>
      </c>
      <c r="C352" s="42" t="s">
        <v>517</v>
      </c>
      <c r="D352" t="s">
        <v>0</v>
      </c>
      <c r="E352" s="45" t="s">
        <v>454</v>
      </c>
      <c r="F352" s="45" t="s">
        <v>54</v>
      </c>
      <c r="H352" s="23">
        <f>VLOOKUP($B352,Data!$A$8:$GA$500,134,FALSE)</f>
        <v>2.0768335273573923E-2</v>
      </c>
      <c r="I352" s="23">
        <f>VLOOKUP($B352,Data!$A$8:$GA$500,135,FALSE)</f>
        <v>1.780952380952381E-2</v>
      </c>
      <c r="J352" s="23">
        <f>VLOOKUP($B352,Data!$A$8:$GA$500,136,FALSE)</f>
        <v>1.7867132867132866E-2</v>
      </c>
      <c r="K352" s="23">
        <f>VLOOKUP($B352,Data!$A$8:$GA$500,137,FALSE)</f>
        <v>1.7129411764705883E-2</v>
      </c>
      <c r="L352" s="23">
        <f>VLOOKUP($B352,Data!$A$8:$GA$500,138,FALSE)</f>
        <v>1.7617924528301888E-2</v>
      </c>
      <c r="M352" s="23">
        <f>VLOOKUP($B352,Data!$A$8:$GA$500,139,FALSE)</f>
        <v>1.52E-2</v>
      </c>
      <c r="N352" s="23">
        <f>VLOOKUP($B352,Data!$A$8:$GA$500,140,FALSE)</f>
        <v>1.4504084014002334E-2</v>
      </c>
      <c r="O352" s="23">
        <f>VLOOKUP($B352,Data!$A$8:$GA$500,141,FALSE)</f>
        <v>1.3149236192714454E-2</v>
      </c>
      <c r="P352" s="23">
        <f>VLOOKUP($B352,Data!$A$8:$GA$500,142,FALSE)</f>
        <v>1.3744239631336405E-2</v>
      </c>
      <c r="Q352" s="23">
        <f>VLOOKUP($B352,Data!$A$8:$GA$500,143,FALSE)</f>
        <v>1.4333719582850521E-2</v>
      </c>
      <c r="R352" s="23">
        <f>VLOOKUP($B352,Data!$A$8:$GA$500,144,FALSE)</f>
        <v>1.7433414043583534E-2</v>
      </c>
      <c r="S352" s="23">
        <f>VLOOKUP($B352,Data!$A$8:$GA$500,145,FALSE)</f>
        <v>2.2109090909090908E-2</v>
      </c>
      <c r="T352" s="23">
        <f>VLOOKUP($B352,Data!$A$8:$GA$500,146,FALSE)</f>
        <v>3.312348668280872E-2</v>
      </c>
      <c r="U352" s="23">
        <f>VLOOKUP($B352,Data!$A$8:$GA$500,147,FALSE)</f>
        <v>3.474698795180723E-2</v>
      </c>
      <c r="V352" s="23">
        <f>VLOOKUP($B352,Data!$A$8:$GA$500,148,FALSE)</f>
        <v>3.7302158273381292E-2</v>
      </c>
      <c r="W352" s="23">
        <f>VLOOKUP($B352,Data!$A$8:$GA$500,149,FALSE)</f>
        <v>3.2731648616125153E-2</v>
      </c>
      <c r="X352" s="23">
        <f>VLOOKUP($B352,Data!$A$8:$GA$500,150,FALSE)</f>
        <v>3.3975903614457834E-2</v>
      </c>
      <c r="Y352" s="23">
        <f>VLOOKUP($B352,Data!$A$8:$GA$500,151,FALSE)</f>
        <v>3.0215827338129497E-2</v>
      </c>
      <c r="Z352" s="23">
        <f>VLOOKUP($B352,Data!$A$8:$GA$500,152,FALSE)</f>
        <v>2.8531468531468533E-2</v>
      </c>
      <c r="AA352" s="23">
        <f>VLOOKUP($B352,Data!$A$8:$GA$500,153,FALSE)</f>
        <v>2.6616102683780628E-2</v>
      </c>
      <c r="AB352" s="23">
        <f>VLOOKUP($B352,Data!$A$8:$GA$500,154,FALSE)</f>
        <v>2.9801864801864801E-2</v>
      </c>
      <c r="AC352" s="23">
        <f>VLOOKUP($B352,Data!$A$8:$GA$500,155,FALSE)</f>
        <v>2.951764705882353E-2</v>
      </c>
      <c r="AD352" s="23">
        <f>VLOOKUP($B352,Data!$A$8:$GA$500,156,FALSE)</f>
        <v>3.1299638989169674E-2</v>
      </c>
      <c r="AE352" s="52">
        <f>VLOOKUP($B352,Data!$A$8:$GA$500,157,FALSE)</f>
        <v>0.03</v>
      </c>
      <c r="AF352" s="52">
        <f>VLOOKUP($B352,Data!$A$8:$GA$500,158,FALSE)</f>
        <v>3.1811764705882352E-2</v>
      </c>
      <c r="AG352" s="52">
        <f>VLOOKUP($B352,Data!$A$8:$GA$500,159,FALSE)</f>
        <v>3.0336943441636583E-2</v>
      </c>
      <c r="AH352" s="52">
        <f>VLOOKUP($B352,Data!$A$8:$GA$500,160,FALSE)</f>
        <v>2.9621749408983451E-2</v>
      </c>
    </row>
    <row r="353" spans="1:34" x14ac:dyDescent="0.25">
      <c r="A353" s="1"/>
      <c r="B353" s="17" t="s">
        <v>455</v>
      </c>
      <c r="C353" s="42" t="s">
        <v>517</v>
      </c>
      <c r="D353" t="s">
        <v>0</v>
      </c>
      <c r="E353" s="45" t="s">
        <v>455</v>
      </c>
      <c r="F353" s="45" t="s">
        <v>14</v>
      </c>
      <c r="H353" s="23">
        <f>VLOOKUP($B353,Data!$A$8:$GA$500,134,FALSE)</f>
        <v>1.8997912317327767E-2</v>
      </c>
      <c r="I353" s="23">
        <f>VLOOKUP($B353,Data!$A$8:$GA$500,135,FALSE)</f>
        <v>1.7624999999999998E-2</v>
      </c>
      <c r="J353" s="23">
        <f>VLOOKUP($B353,Data!$A$8:$GA$500,136,FALSE)</f>
        <v>1.8503118503118504E-2</v>
      </c>
      <c r="K353" s="23">
        <f>VLOOKUP($B353,Data!$A$8:$GA$500,137,FALSE)</f>
        <v>1.8023952095808385E-2</v>
      </c>
      <c r="L353" s="23">
        <f>VLOOKUP($B353,Data!$A$8:$GA$500,138,FALSE)</f>
        <v>1.7621832358674466E-2</v>
      </c>
      <c r="M353" s="23">
        <f>VLOOKUP($B353,Data!$A$8:$GA$500,139,FALSE)</f>
        <v>1.3657587548638132E-2</v>
      </c>
      <c r="N353" s="23">
        <f>VLOOKUP($B353,Data!$A$8:$GA$500,140,FALSE)</f>
        <v>1.5656370656370655E-2</v>
      </c>
      <c r="O353" s="23">
        <f>VLOOKUP($B353,Data!$A$8:$GA$500,141,FALSE)</f>
        <v>1.5491329479768785E-2</v>
      </c>
      <c r="P353" s="23">
        <f>VLOOKUP($B353,Data!$A$8:$GA$500,142,FALSE)</f>
        <v>1.6521739130434782E-2</v>
      </c>
      <c r="Q353" s="23">
        <f>VLOOKUP($B353,Data!$A$8:$GA$500,143,FALSE)</f>
        <v>1.5130784708249497E-2</v>
      </c>
      <c r="R353" s="23">
        <f>VLOOKUP($B353,Data!$A$8:$GA$500,144,FALSE)</f>
        <v>1.8505050505050503E-2</v>
      </c>
      <c r="S353" s="23">
        <f>VLOOKUP($B353,Data!$A$8:$GA$500,145,FALSE)</f>
        <v>2.5791666666666668E-2</v>
      </c>
      <c r="T353" s="23">
        <f>VLOOKUP($B353,Data!$A$8:$GA$500,146,FALSE)</f>
        <v>3.512820512820513E-2</v>
      </c>
      <c r="U353" s="23">
        <f>VLOOKUP($B353,Data!$A$8:$GA$500,147,FALSE)</f>
        <v>3.0947368421052633E-2</v>
      </c>
      <c r="V353" s="23">
        <f>VLOOKUP($B353,Data!$A$8:$GA$500,148,FALSE)</f>
        <v>3.0775862068965518E-2</v>
      </c>
      <c r="W353" s="23">
        <f>VLOOKUP($B353,Data!$A$8:$GA$500,149,FALSE)</f>
        <v>2.8588709677419354E-2</v>
      </c>
      <c r="X353" s="23">
        <f>VLOOKUP($B353,Data!$A$8:$GA$500,150,FALSE)</f>
        <v>2.971830985915493E-2</v>
      </c>
      <c r="Y353" s="23">
        <f>VLOOKUP($B353,Data!$A$8:$GA$500,151,FALSE)</f>
        <v>2.4201183431952662E-2</v>
      </c>
      <c r="Z353" s="23">
        <f>VLOOKUP($B353,Data!$A$8:$GA$500,152,FALSE)</f>
        <v>2.4701348747591521E-2</v>
      </c>
      <c r="AA353" s="23">
        <f>VLOOKUP($B353,Data!$A$8:$GA$500,153,FALSE)</f>
        <v>2.6810176125244618E-2</v>
      </c>
      <c r="AB353" s="23">
        <f>VLOOKUP($B353,Data!$A$8:$GA$500,154,FALSE)</f>
        <v>2.9474708171206225E-2</v>
      </c>
      <c r="AC353" s="23">
        <f>VLOOKUP($B353,Data!$A$8:$GA$500,155,FALSE)</f>
        <v>2.9074803149606299E-2</v>
      </c>
      <c r="AD353" s="23">
        <f>VLOOKUP($B353,Data!$A$8:$GA$500,156,FALSE)</f>
        <v>3.2830957230142566E-2</v>
      </c>
      <c r="AE353" s="52">
        <f>VLOOKUP($B353,Data!$A$8:$GA$500,157,FALSE)</f>
        <v>3.3102766798418976E-2</v>
      </c>
      <c r="AF353" s="52">
        <f>VLOOKUP($B353,Data!$A$8:$GA$500,158,FALSE)</f>
        <v>3.7073170731707315E-2</v>
      </c>
      <c r="AG353" s="52">
        <f>VLOOKUP($B353,Data!$A$8:$GA$500,159,FALSE)</f>
        <v>3.3160000000000002E-2</v>
      </c>
      <c r="AH353" s="52">
        <f>VLOOKUP($B353,Data!$A$8:$GA$500,160,FALSE)</f>
        <v>3.2154150197628462E-2</v>
      </c>
    </row>
    <row r="354" spans="1:34" x14ac:dyDescent="0.25">
      <c r="A354" s="1"/>
      <c r="B354" s="17" t="s">
        <v>456</v>
      </c>
      <c r="C354" s="42" t="s">
        <v>517</v>
      </c>
      <c r="D354" t="s">
        <v>0</v>
      </c>
      <c r="E354" s="45" t="s">
        <v>456</v>
      </c>
      <c r="F354" s="45" t="s">
        <v>31</v>
      </c>
      <c r="G354" s="45" t="s">
        <v>16</v>
      </c>
      <c r="H354" s="23">
        <f>VLOOKUP($B354,Data!$A$8:$GA$500,134,FALSE)</f>
        <v>2.9635974304068523E-2</v>
      </c>
      <c r="I354" s="23">
        <f>VLOOKUP($B354,Data!$A$8:$GA$500,135,FALSE)</f>
        <v>2.6212121212121211E-2</v>
      </c>
      <c r="J354" s="23">
        <f>VLOOKUP($B354,Data!$A$8:$GA$500,136,FALSE)</f>
        <v>2.6894273127753304E-2</v>
      </c>
      <c r="K354" s="23">
        <f>VLOOKUP($B354,Data!$A$8:$GA$500,137,FALSE)</f>
        <v>2.6160520607375271E-2</v>
      </c>
      <c r="L354" s="23">
        <f>VLOOKUP($B354,Data!$A$8:$GA$500,138,FALSE)</f>
        <v>2.7932489451476795E-2</v>
      </c>
      <c r="M354" s="23">
        <f>VLOOKUP($B354,Data!$A$8:$GA$500,139,FALSE)</f>
        <v>2.3649789029535864E-2</v>
      </c>
      <c r="N354" s="23">
        <f>VLOOKUP($B354,Data!$A$8:$GA$500,140,FALSE)</f>
        <v>2.3927038626609443E-2</v>
      </c>
      <c r="O354" s="23">
        <f>VLOOKUP($B354,Data!$A$8:$GA$500,141,FALSE)</f>
        <v>2.3630289532293985E-2</v>
      </c>
      <c r="P354" s="23">
        <f>VLOOKUP($B354,Data!$A$8:$GA$500,142,FALSE)</f>
        <v>2.4473684210526314E-2</v>
      </c>
      <c r="Q354" s="23">
        <f>VLOOKUP($B354,Data!$A$8:$GA$500,143,FALSE)</f>
        <v>2.2937219730941705E-2</v>
      </c>
      <c r="R354" s="23">
        <f>VLOOKUP($B354,Data!$A$8:$GA$500,144,FALSE)</f>
        <v>2.711252653927813E-2</v>
      </c>
      <c r="S354" s="23">
        <f>VLOOKUP($B354,Data!$A$8:$GA$500,145,FALSE)</f>
        <v>3.7333333333333336E-2</v>
      </c>
      <c r="T354" s="23">
        <f>VLOOKUP($B354,Data!$A$8:$GA$500,146,FALSE)</f>
        <v>5.6217391304347823E-2</v>
      </c>
      <c r="U354" s="23">
        <f>VLOOKUP($B354,Data!$A$8:$GA$500,147,FALSE)</f>
        <v>5.7922912205567452E-2</v>
      </c>
      <c r="V354" s="23">
        <f>VLOOKUP($B354,Data!$A$8:$GA$500,148,FALSE)</f>
        <v>5.8181818181818182E-2</v>
      </c>
      <c r="W354" s="23">
        <f>VLOOKUP($B354,Data!$A$8:$GA$500,149,FALSE)</f>
        <v>5.5074946466809424E-2</v>
      </c>
      <c r="X354" s="23">
        <f>VLOOKUP($B354,Data!$A$8:$GA$500,150,FALSE)</f>
        <v>5.298989898989899E-2</v>
      </c>
      <c r="Y354" s="23">
        <f>VLOOKUP($B354,Data!$A$8:$GA$500,151,FALSE)</f>
        <v>4.6569646569646572E-2</v>
      </c>
      <c r="Z354" s="23">
        <f>VLOOKUP($B354,Data!$A$8:$GA$500,152,FALSE)</f>
        <v>4.5414937759336096E-2</v>
      </c>
      <c r="AA354" s="23">
        <f>VLOOKUP($B354,Data!$A$8:$GA$500,153,FALSE)</f>
        <v>4.4842767295597483E-2</v>
      </c>
      <c r="AB354" s="23">
        <f>VLOOKUP($B354,Data!$A$8:$GA$500,154,FALSE)</f>
        <v>4.7957446808510641E-2</v>
      </c>
      <c r="AC354" s="23">
        <f>VLOOKUP($B354,Data!$A$8:$GA$500,155,FALSE)</f>
        <v>4.4168466522678189E-2</v>
      </c>
      <c r="AD354" s="23">
        <f>VLOOKUP($B354,Data!$A$8:$GA$500,156,FALSE)</f>
        <v>4.8283898305084748E-2</v>
      </c>
      <c r="AE354" s="52">
        <f>VLOOKUP($B354,Data!$A$8:$GA$500,157,FALSE)</f>
        <v>4.7083333333333331E-2</v>
      </c>
      <c r="AF354" s="52">
        <f>VLOOKUP($B354,Data!$A$8:$GA$500,158,FALSE)</f>
        <v>5.1613588110403397E-2</v>
      </c>
      <c r="AG354" s="52">
        <f>VLOOKUP($B354,Data!$A$8:$GA$500,159,FALSE)</f>
        <v>4.6498951781970652E-2</v>
      </c>
      <c r="AH354" s="52">
        <f>VLOOKUP($B354,Data!$A$8:$GA$500,160,FALSE)</f>
        <v>4.5790554414784392E-2</v>
      </c>
    </row>
    <row r="355" spans="1:34" x14ac:dyDescent="0.25">
      <c r="A355" s="1"/>
      <c r="B355" s="17" t="s">
        <v>457</v>
      </c>
      <c r="C355" s="42" t="s">
        <v>518</v>
      </c>
      <c r="D355" t="s">
        <v>505</v>
      </c>
      <c r="E355" s="45" t="s">
        <v>457</v>
      </c>
      <c r="F355" s="45" t="s">
        <v>36</v>
      </c>
      <c r="G355" s="45" t="s">
        <v>509</v>
      </c>
      <c r="H355" s="23">
        <f>VLOOKUP($B355,Data!$A$8:$GA$500,134,FALSE)</f>
        <v>2.2236710130391173E-2</v>
      </c>
      <c r="I355" s="23">
        <f>VLOOKUP($B355,Data!$A$8:$GA$500,135,FALSE)</f>
        <v>2.0899209486166009E-2</v>
      </c>
      <c r="J355" s="23">
        <f>VLOOKUP($B355,Data!$A$8:$GA$500,136,FALSE)</f>
        <v>2.0935672514619884E-2</v>
      </c>
      <c r="K355" s="23">
        <f>VLOOKUP($B355,Data!$A$8:$GA$500,137,FALSE)</f>
        <v>1.8242597898758359E-2</v>
      </c>
      <c r="L355" s="23">
        <f>VLOOKUP($B355,Data!$A$8:$GA$500,138,FALSE)</f>
        <v>1.9195402298850573E-2</v>
      </c>
      <c r="M355" s="23">
        <f>VLOOKUP($B355,Data!$A$8:$GA$500,139,FALSE)</f>
        <v>1.7773512476007676E-2</v>
      </c>
      <c r="N355" s="23">
        <f>VLOOKUP($B355,Data!$A$8:$GA$500,140,FALSE)</f>
        <v>1.8025291828793776E-2</v>
      </c>
      <c r="O355" s="23">
        <f>VLOOKUP($B355,Data!$A$8:$GA$500,141,FALSE)</f>
        <v>1.5586808923375363E-2</v>
      </c>
      <c r="P355" s="23">
        <f>VLOOKUP($B355,Data!$A$8:$GA$500,142,FALSE)</f>
        <v>1.8138862102217938E-2</v>
      </c>
      <c r="Q355" s="23">
        <f>VLOOKUP($B355,Data!$A$8:$GA$500,143,FALSE)</f>
        <v>1.6923076923076923E-2</v>
      </c>
      <c r="R355" s="23">
        <f>VLOOKUP($B355,Data!$A$8:$GA$500,144,FALSE)</f>
        <v>1.9744560075685903E-2</v>
      </c>
      <c r="S355" s="23">
        <f>VLOOKUP($B355,Data!$A$8:$GA$500,145,FALSE)</f>
        <v>2.5511363636363638E-2</v>
      </c>
      <c r="T355" s="23">
        <f>VLOOKUP($B355,Data!$A$8:$GA$500,146,FALSE)</f>
        <v>3.3909348441926349E-2</v>
      </c>
      <c r="U355" s="23">
        <f>VLOOKUP($B355,Data!$A$8:$GA$500,147,FALSE)</f>
        <v>3.4377358490566036E-2</v>
      </c>
      <c r="V355" s="23">
        <f>VLOOKUP($B355,Data!$A$8:$GA$500,148,FALSE)</f>
        <v>3.5950804162724691E-2</v>
      </c>
      <c r="W355" s="23">
        <f>VLOOKUP($B355,Data!$A$8:$GA$500,149,FALSE)</f>
        <v>3.6555977229601515E-2</v>
      </c>
      <c r="X355" s="23">
        <f>VLOOKUP($B355,Data!$A$8:$GA$500,150,FALSE)</f>
        <v>3.8269598470363292E-2</v>
      </c>
      <c r="Y355" s="23">
        <f>VLOOKUP($B355,Data!$A$8:$GA$500,151,FALSE)</f>
        <v>3.3275696445725263E-2</v>
      </c>
      <c r="Z355" s="23">
        <f>VLOOKUP($B355,Data!$A$8:$GA$500,152,FALSE)</f>
        <v>3.3159420289855072E-2</v>
      </c>
      <c r="AA355" s="23">
        <f>VLOOKUP($B355,Data!$A$8:$GA$500,153,FALSE)</f>
        <v>3.228985507246377E-2</v>
      </c>
      <c r="AB355" s="23">
        <f>VLOOKUP($B355,Data!$A$8:$GA$500,154,FALSE)</f>
        <v>3.3603010348071498E-2</v>
      </c>
      <c r="AC355" s="23">
        <f>VLOOKUP($B355,Data!$A$8:$GA$500,155,FALSE)</f>
        <v>2.9972247918593896E-2</v>
      </c>
      <c r="AD355" s="23">
        <f>VLOOKUP($B355,Data!$A$8:$GA$500,156,FALSE)</f>
        <v>3.1689623507805326E-2</v>
      </c>
      <c r="AE355" s="52">
        <f>VLOOKUP($B355,Data!$A$8:$GA$500,157,FALSE)</f>
        <v>3.06672760511883E-2</v>
      </c>
      <c r="AF355" s="52">
        <f>VLOOKUP($B355,Data!$A$8:$GA$500,158,FALSE)</f>
        <v>3.2450628366247757E-2</v>
      </c>
      <c r="AG355" s="52">
        <f>VLOOKUP($B355,Data!$A$8:$GA$500,159,FALSE)</f>
        <v>2.9030249110320285E-2</v>
      </c>
      <c r="AH355" s="52">
        <f>VLOOKUP($B355,Data!$A$8:$GA$500,160,FALSE)</f>
        <v>2.6536458333333332E-2</v>
      </c>
    </row>
    <row r="356" spans="1:34" x14ac:dyDescent="0.25">
      <c r="A356" s="1"/>
      <c r="C356" s="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52"/>
      <c r="AF356" s="52"/>
      <c r="AG356" s="52"/>
      <c r="AH356" s="52"/>
    </row>
    <row r="357" spans="1:34" x14ac:dyDescent="0.25">
      <c r="A357" s="1"/>
      <c r="B357" s="17" t="s">
        <v>24</v>
      </c>
      <c r="C357" s="3"/>
      <c r="H357" s="23">
        <f>VLOOKUP($B357,Data!$A$8:$GA$500,134,FALSE)</f>
        <v>6.1028906407923994E-2</v>
      </c>
      <c r="I357" s="23">
        <f>VLOOKUP($B357,Data!$A$8:$GA$500,135,FALSE)</f>
        <v>6.127272727272727E-2</v>
      </c>
      <c r="J357" s="23">
        <f>VLOOKUP($B357,Data!$A$8:$GA$500,136,FALSE)</f>
        <v>6.4133577682753004E-2</v>
      </c>
      <c r="K357" s="23">
        <f>VLOOKUP($B357,Data!$A$8:$GA$500,137,FALSE)</f>
        <v>6.0518714401952806E-2</v>
      </c>
      <c r="L357" s="23">
        <f>VLOOKUP($B357,Data!$A$8:$GA$500,138,FALSE)</f>
        <v>6.0165958308034811E-2</v>
      </c>
      <c r="M357" s="23">
        <f>VLOOKUP($B357,Data!$A$8:$GA$500,139,FALSE)</f>
        <v>5.4086043223591194E-2</v>
      </c>
      <c r="N357" s="23">
        <f>VLOOKUP($B357,Data!$A$8:$GA$500,140,FALSE)</f>
        <v>5.2706283878739206E-2</v>
      </c>
      <c r="O357" s="23">
        <f>VLOOKUP($B357,Data!$A$8:$GA$500,141,FALSE)</f>
        <v>5.022311557788945E-2</v>
      </c>
      <c r="P357" s="23">
        <f>VLOOKUP($B357,Data!$A$8:$GA$500,142,FALSE)</f>
        <v>5.1232849473056272E-2</v>
      </c>
      <c r="Q357" s="23">
        <f>VLOOKUP($B357,Data!$A$8:$GA$500,143,FALSE)</f>
        <v>5.1432841769629332E-2</v>
      </c>
      <c r="R357" s="23">
        <f>VLOOKUP($B357,Data!$A$8:$GA$500,144,FALSE)</f>
        <v>5.7628783323311283E-2</v>
      </c>
      <c r="S357" s="23">
        <f>VLOOKUP($B357,Data!$A$8:$GA$500,145,FALSE)</f>
        <v>6.9083585095669683E-2</v>
      </c>
      <c r="T357" s="23">
        <f>VLOOKUP($B357,Data!$A$8:$GA$500,146,FALSE)</f>
        <v>8.7252968404105458E-2</v>
      </c>
      <c r="U357" s="23">
        <f>VLOOKUP($B357,Data!$A$8:$GA$500,147,FALSE)</f>
        <v>9.1540616246498605E-2</v>
      </c>
      <c r="V357" s="23">
        <f>VLOOKUP($B357,Data!$A$8:$GA$500,148,FALSE)</f>
        <v>9.5819017179384736E-2</v>
      </c>
      <c r="W357" s="23">
        <f>VLOOKUP($B357,Data!$A$8:$GA$500,149,FALSE)</f>
        <v>9.412397847319115E-2</v>
      </c>
      <c r="X357" s="23">
        <f>VLOOKUP($B357,Data!$A$8:$GA$500,150,FALSE)</f>
        <v>9.3521799721282106E-2</v>
      </c>
      <c r="Y357" s="23">
        <f>VLOOKUP($B357,Data!$A$8:$GA$500,151,FALSE)</f>
        <v>8.5653317152103559E-2</v>
      </c>
      <c r="Z357" s="23">
        <f>VLOOKUP($B357,Data!$A$8:$GA$500,152,FALSE)</f>
        <v>8.598942444580028E-2</v>
      </c>
      <c r="AA357" s="23">
        <f>VLOOKUP($B357,Data!$A$8:$GA$500,153,FALSE)</f>
        <v>8.5609508329947182E-2</v>
      </c>
      <c r="AB357" s="23">
        <f>VLOOKUP($B357,Data!$A$8:$GA$500,154,FALSE)</f>
        <v>9.0746693794506617E-2</v>
      </c>
      <c r="AC357" s="23">
        <f>VLOOKUP($B357,Data!$A$8:$GA$500,155,FALSE)</f>
        <v>9.1551970594241375E-2</v>
      </c>
      <c r="AD357" s="23">
        <f>VLOOKUP($B357,Data!$A$8:$GA$500,156,FALSE)</f>
        <v>9.3537716821298911E-2</v>
      </c>
      <c r="AE357" s="52">
        <f>VLOOKUP($B357,Data!$A$8:$GA$500,157,FALSE)</f>
        <v>9.0783611774065229E-2</v>
      </c>
      <c r="AF357" s="52">
        <f>VLOOKUP($B357,Data!$A$8:$GA$500,158,FALSE)</f>
        <v>9.4682334196375229E-2</v>
      </c>
      <c r="AG357" s="52">
        <f>VLOOKUP($B357,Data!$A$8:$GA$500,159,FALSE)</f>
        <v>9.1726875744342989E-2</v>
      </c>
      <c r="AH357" s="52">
        <f>VLOOKUP($B357,Data!$A$8:$GA$500,160,FALSE)</f>
        <v>9.2770511296076094E-2</v>
      </c>
    </row>
    <row r="358" spans="1:34" x14ac:dyDescent="0.25">
      <c r="A358" s="1"/>
      <c r="B358" s="17" t="s">
        <v>25</v>
      </c>
      <c r="C358" s="3"/>
      <c r="H358" s="23">
        <f>VLOOKUP($B358,Data!$A$8:$GA$500,134,FALSE)</f>
        <v>2.2310701956271578E-2</v>
      </c>
      <c r="I358" s="23">
        <f>VLOOKUP($B358,Data!$A$8:$GA$500,135,FALSE)</f>
        <v>2.1300757054370269E-2</v>
      </c>
      <c r="J358" s="23">
        <f>VLOOKUP($B358,Data!$A$8:$GA$500,136,FALSE)</f>
        <v>2.1705479452054796E-2</v>
      </c>
      <c r="K358" s="23">
        <f>VLOOKUP($B358,Data!$A$8:$GA$500,137,FALSE)</f>
        <v>2.091116173120729E-2</v>
      </c>
      <c r="L358" s="23">
        <f>VLOOKUP($B358,Data!$A$8:$GA$500,138,FALSE)</f>
        <v>2.1722272317403066E-2</v>
      </c>
      <c r="M358" s="23">
        <f>VLOOKUP($B358,Data!$A$8:$GA$500,139,FALSE)</f>
        <v>1.9004750056548291E-2</v>
      </c>
      <c r="N358" s="23">
        <f>VLOOKUP($B358,Data!$A$8:$GA$500,140,FALSE)</f>
        <v>1.9926199261992621E-2</v>
      </c>
      <c r="O358" s="23">
        <f>VLOOKUP($B358,Data!$A$8:$GA$500,141,FALSE)</f>
        <v>1.8581851345189238E-2</v>
      </c>
      <c r="P358" s="23">
        <f>VLOOKUP($B358,Data!$A$8:$GA$500,142,FALSE)</f>
        <v>2.0774503084304317E-2</v>
      </c>
      <c r="Q358" s="23">
        <f>VLOOKUP($B358,Data!$A$8:$GA$500,143,FALSE)</f>
        <v>2.0187728937728938E-2</v>
      </c>
      <c r="R358" s="23">
        <f>VLOOKUP($B358,Data!$A$8:$GA$500,144,FALSE)</f>
        <v>2.4455690508322088E-2</v>
      </c>
      <c r="S358" s="23">
        <f>VLOOKUP($B358,Data!$A$8:$GA$500,145,FALSE)</f>
        <v>3.0186810713481883E-2</v>
      </c>
      <c r="T358" s="23">
        <f>VLOOKUP($B358,Data!$A$8:$GA$500,146,FALSE)</f>
        <v>4.2066246056782337E-2</v>
      </c>
      <c r="U358" s="23">
        <f>VLOOKUP($B358,Data!$A$8:$GA$500,147,FALSE)</f>
        <v>4.2188272298359919E-2</v>
      </c>
      <c r="V358" s="23">
        <f>VLOOKUP($B358,Data!$A$8:$GA$500,148,FALSE)</f>
        <v>4.3199639477242001E-2</v>
      </c>
      <c r="W358" s="23">
        <f>VLOOKUP($B358,Data!$A$8:$GA$500,149,FALSE)</f>
        <v>4.0110116999311766E-2</v>
      </c>
      <c r="X358" s="23">
        <f>VLOOKUP($B358,Data!$A$8:$GA$500,150,FALSE)</f>
        <v>4.2236781609195403E-2</v>
      </c>
      <c r="Y358" s="23">
        <f>VLOOKUP($B358,Data!$A$8:$GA$500,151,FALSE)</f>
        <v>3.7170285714285711E-2</v>
      </c>
      <c r="Z358" s="23">
        <f>VLOOKUP($B358,Data!$A$8:$GA$500,152,FALSE)</f>
        <v>3.7394862468742893E-2</v>
      </c>
      <c r="AA358" s="23">
        <f>VLOOKUP($B358,Data!$A$8:$GA$500,153,FALSE)</f>
        <v>3.456917885264342E-2</v>
      </c>
      <c r="AB358" s="23">
        <f>VLOOKUP($B358,Data!$A$8:$GA$500,154,FALSE)</f>
        <v>3.7840036150022592E-2</v>
      </c>
      <c r="AC358" s="23">
        <f>VLOOKUP($B358,Data!$A$8:$GA$500,155,FALSE)</f>
        <v>3.6476860254083483E-2</v>
      </c>
      <c r="AD358" s="23">
        <f>VLOOKUP($B358,Data!$A$8:$GA$500,156,FALSE)</f>
        <v>4.047056149124801E-2</v>
      </c>
      <c r="AE358" s="52">
        <f>VLOOKUP($B358,Data!$A$8:$GA$500,157,FALSE)</f>
        <v>3.9068449682683588E-2</v>
      </c>
      <c r="AF358" s="52">
        <f>VLOOKUP($B358,Data!$A$8:$GA$500,158,FALSE)</f>
        <v>4.2310140973169624E-2</v>
      </c>
      <c r="AG358" s="52">
        <f>VLOOKUP($B358,Data!$A$8:$GA$500,159,FALSE)</f>
        <v>3.9111312627522106E-2</v>
      </c>
      <c r="AH358" s="52">
        <f>VLOOKUP($B358,Data!$A$8:$GA$500,160,FALSE)</f>
        <v>3.9118387909319902E-2</v>
      </c>
    </row>
    <row r="359" spans="1:34" x14ac:dyDescent="0.25">
      <c r="A359" s="1"/>
      <c r="B359" s="17" t="s">
        <v>26</v>
      </c>
      <c r="C359" s="3"/>
      <c r="H359" s="23">
        <f>VLOOKUP($B359,Data!$A$8:$GA$500,134,FALSE)</f>
        <v>2.3471514076701398E-2</v>
      </c>
      <c r="I359" s="23">
        <f>VLOOKUP($B359,Data!$A$8:$GA$500,135,FALSE)</f>
        <v>2.2410694475260704E-2</v>
      </c>
      <c r="J359" s="23">
        <f>VLOOKUP($B359,Data!$A$8:$GA$500,136,FALSE)</f>
        <v>2.2594350033105275E-2</v>
      </c>
      <c r="K359" s="23">
        <f>VLOOKUP($B359,Data!$A$8:$GA$500,137,FALSE)</f>
        <v>2.1370664899491937E-2</v>
      </c>
      <c r="L359" s="23">
        <f>VLOOKUP($B359,Data!$A$8:$GA$500,138,FALSE)</f>
        <v>2.1776453712898599E-2</v>
      </c>
      <c r="M359" s="23">
        <f>VLOOKUP($B359,Data!$A$8:$GA$500,139,FALSE)</f>
        <v>1.8791689447785677E-2</v>
      </c>
      <c r="N359" s="23">
        <f>VLOOKUP($B359,Data!$A$8:$GA$500,140,FALSE)</f>
        <v>1.8383860414394767E-2</v>
      </c>
      <c r="O359" s="23">
        <f>VLOOKUP($B359,Data!$A$8:$GA$500,141,FALSE)</f>
        <v>1.7846973155091837E-2</v>
      </c>
      <c r="P359" s="23">
        <f>VLOOKUP($B359,Data!$A$8:$GA$500,142,FALSE)</f>
        <v>1.8702504317789293E-2</v>
      </c>
      <c r="Q359" s="23">
        <f>VLOOKUP($B359,Data!$A$8:$GA$500,143,FALSE)</f>
        <v>1.8506215173596227E-2</v>
      </c>
      <c r="R359" s="23">
        <f>VLOOKUP($B359,Data!$A$8:$GA$500,144,FALSE)</f>
        <v>2.1758206393477794E-2</v>
      </c>
      <c r="S359" s="23">
        <f>VLOOKUP($B359,Data!$A$8:$GA$500,145,FALSE)</f>
        <v>2.727505058034288E-2</v>
      </c>
      <c r="T359" s="23">
        <f>VLOOKUP($B359,Data!$A$8:$GA$500,146,FALSE)</f>
        <v>3.7750187306004497E-2</v>
      </c>
      <c r="U359" s="23">
        <f>VLOOKUP($B359,Data!$A$8:$GA$500,147,FALSE)</f>
        <v>3.8280716723549491E-2</v>
      </c>
      <c r="V359" s="23">
        <f>VLOOKUP($B359,Data!$A$8:$GA$500,148,FALSE)</f>
        <v>3.9745997865528279E-2</v>
      </c>
      <c r="W359" s="23">
        <f>VLOOKUP($B359,Data!$A$8:$GA$500,149,FALSE)</f>
        <v>3.9525898972602738E-2</v>
      </c>
      <c r="X359" s="23">
        <f>VLOOKUP($B359,Data!$A$8:$GA$500,150,FALSE)</f>
        <v>3.9627223346469273E-2</v>
      </c>
      <c r="Y359" s="23">
        <f>VLOOKUP($B359,Data!$A$8:$GA$500,151,FALSE)</f>
        <v>3.50594919069568E-2</v>
      </c>
      <c r="Z359" s="23">
        <f>VLOOKUP($B359,Data!$A$8:$GA$500,152,FALSE)</f>
        <v>3.4222858354537741E-2</v>
      </c>
      <c r="AA359" s="23">
        <f>VLOOKUP($B359,Data!$A$8:$GA$500,153,FALSE)</f>
        <v>3.3148245706458752E-2</v>
      </c>
      <c r="AB359" s="23">
        <f>VLOOKUP($B359,Data!$A$8:$GA$500,154,FALSE)</f>
        <v>3.5456473332626443E-2</v>
      </c>
      <c r="AC359" s="23">
        <f>VLOOKUP($B359,Data!$A$8:$GA$500,155,FALSE)</f>
        <v>3.4439834024896268E-2</v>
      </c>
      <c r="AD359" s="23">
        <f>VLOOKUP($B359,Data!$A$8:$GA$500,156,FALSE)</f>
        <v>3.7264293419633228E-2</v>
      </c>
      <c r="AE359" s="52">
        <f>VLOOKUP($B359,Data!$A$8:$GA$500,157,FALSE)</f>
        <v>3.6565058164584233E-2</v>
      </c>
      <c r="AF359" s="52">
        <f>VLOOKUP($B359,Data!$A$8:$GA$500,158,FALSE)</f>
        <v>3.7905084029172392E-2</v>
      </c>
      <c r="AG359" s="52">
        <f>VLOOKUP($B359,Data!$A$8:$GA$500,159,FALSE)</f>
        <v>3.5172413793103451E-2</v>
      </c>
      <c r="AH359" s="52">
        <f>VLOOKUP($B359,Data!$A$8:$GA$500,160,FALSE)</f>
        <v>3.4029476324866727E-2</v>
      </c>
    </row>
    <row r="360" spans="1:34" x14ac:dyDescent="0.25">
      <c r="A360" s="1"/>
      <c r="B360" s="17" t="s">
        <v>27</v>
      </c>
      <c r="C360" s="3"/>
      <c r="H360" s="23">
        <f>VLOOKUP($B360,Data!$A$8:$GA$500,134,FALSE)</f>
        <v>2.729948805460751E-2</v>
      </c>
      <c r="I360" s="23">
        <f>VLOOKUP($B360,Data!$A$8:$GA$500,135,FALSE)</f>
        <v>2.2897631133671742E-2</v>
      </c>
      <c r="J360" s="23">
        <f>VLOOKUP($B360,Data!$A$8:$GA$500,136,FALSE)</f>
        <v>2.3267284991568295E-2</v>
      </c>
      <c r="K360" s="23">
        <f>VLOOKUP($B360,Data!$A$8:$GA$500,137,FALSE)</f>
        <v>2.5759834368530021E-2</v>
      </c>
      <c r="L360" s="23">
        <f>VLOOKUP($B360,Data!$A$8:$GA$500,138,FALSE)</f>
        <v>2.6236424394319131E-2</v>
      </c>
      <c r="M360" s="23">
        <f>VLOOKUP($B360,Data!$A$8:$GA$500,139,FALSE)</f>
        <v>1.7402544111612638E-2</v>
      </c>
      <c r="N360" s="23">
        <f>VLOOKUP($B360,Data!$A$8:$GA$500,140,FALSE)</f>
        <v>1.5876662636033857E-2</v>
      </c>
      <c r="O360" s="23">
        <f>VLOOKUP($B360,Data!$A$8:$GA$500,141,FALSE)</f>
        <v>1.9580789580789581E-2</v>
      </c>
      <c r="P360" s="23">
        <f>VLOOKUP($B360,Data!$A$8:$GA$500,142,FALSE)</f>
        <v>1.9770531400966185E-2</v>
      </c>
      <c r="Q360" s="23">
        <f>VLOOKUP($B360,Data!$A$8:$GA$500,143,FALSE)</f>
        <v>1.7155591572123177E-2</v>
      </c>
      <c r="R360" s="23">
        <f>VLOOKUP($B360,Data!$A$8:$GA$500,144,FALSE)</f>
        <v>2.0065627563576702E-2</v>
      </c>
      <c r="S360" s="23">
        <f>VLOOKUP($B360,Data!$A$8:$GA$500,145,FALSE)</f>
        <v>3.1954490044697276E-2</v>
      </c>
      <c r="T360" s="23">
        <f>VLOOKUP($B360,Data!$A$8:$GA$500,146,FALSE)</f>
        <v>4.1008298755186724E-2</v>
      </c>
      <c r="U360" s="23">
        <f>VLOOKUP($B360,Data!$A$8:$GA$500,147,FALSE)</f>
        <v>3.3653608247422681E-2</v>
      </c>
      <c r="V360" s="23">
        <f>VLOOKUP($B360,Data!$A$8:$GA$500,148,FALSE)</f>
        <v>3.4021830394626362E-2</v>
      </c>
      <c r="W360" s="23">
        <f>VLOOKUP($B360,Data!$A$8:$GA$500,149,FALSE)</f>
        <v>4.0356543624161072E-2</v>
      </c>
      <c r="X360" s="23">
        <f>VLOOKUP($B360,Data!$A$8:$GA$500,150,FALSE)</f>
        <v>4.0544779199339659E-2</v>
      </c>
      <c r="Y360" s="23">
        <f>VLOOKUP($B360,Data!$A$8:$GA$500,151,FALSE)</f>
        <v>3.0661122661122663E-2</v>
      </c>
      <c r="Z360" s="23">
        <f>VLOOKUP($B360,Data!$A$8:$GA$500,152,FALSE)</f>
        <v>2.9305331179321485E-2</v>
      </c>
      <c r="AA360" s="23">
        <f>VLOOKUP($B360,Data!$A$8:$GA$500,153,FALSE)</f>
        <v>3.6195299837925445E-2</v>
      </c>
      <c r="AB360" s="23">
        <f>VLOOKUP($B360,Data!$A$8:$GA$500,154,FALSE)</f>
        <v>3.8707865168539322E-2</v>
      </c>
      <c r="AC360" s="23">
        <f>VLOOKUP($B360,Data!$A$8:$GA$500,155,FALSE)</f>
        <v>3.2390693943040512E-2</v>
      </c>
      <c r="AD360" s="23">
        <f>VLOOKUP($B360,Data!$A$8:$GA$500,156,FALSE)</f>
        <v>3.4891826923076921E-2</v>
      </c>
      <c r="AE360" s="52">
        <f>VLOOKUP($B360,Data!$A$8:$GA$500,157,FALSE)</f>
        <v>4.150162337662338E-2</v>
      </c>
      <c r="AF360" s="52">
        <f>VLOOKUP($B360,Data!$A$8:$GA$500,158,FALSE)</f>
        <v>4.387295081967213E-2</v>
      </c>
      <c r="AG360" s="52">
        <f>VLOOKUP($B360,Data!$A$8:$GA$500,159,FALSE)</f>
        <v>3.5849979616795757E-2</v>
      </c>
      <c r="AH360" s="52">
        <f>VLOOKUP($B360,Data!$A$8:$GA$500,160,FALSE)</f>
        <v>3.6477511559478773E-2</v>
      </c>
    </row>
    <row r="361" spans="1:34" x14ac:dyDescent="0.25">
      <c r="A361" s="1"/>
      <c r="B361" s="17" t="s">
        <v>28</v>
      </c>
      <c r="C361" s="3"/>
      <c r="H361" s="23">
        <f>VLOOKUP($B361,Data!$A$8:$GA$500,134,FALSE)</f>
        <v>3.1452312138728324E-2</v>
      </c>
      <c r="I361" s="23">
        <f>VLOOKUP($B361,Data!$A$8:$GA$500,135,FALSE)</f>
        <v>3.0775101359408537E-2</v>
      </c>
      <c r="J361" s="23">
        <f>VLOOKUP($B361,Data!$A$8:$GA$500,136,FALSE)</f>
        <v>3.1110050131296252E-2</v>
      </c>
      <c r="K361" s="23">
        <f>VLOOKUP($B361,Data!$A$8:$GA$500,137,FALSE)</f>
        <v>3.1883333333333333E-2</v>
      </c>
      <c r="L361" s="23">
        <f>VLOOKUP($B361,Data!$A$8:$GA$500,138,FALSE)</f>
        <v>3.3882104274307184E-2</v>
      </c>
      <c r="M361" s="23">
        <f>VLOOKUP($B361,Data!$A$8:$GA$500,139,FALSE)</f>
        <v>3.1324115303491912E-2</v>
      </c>
      <c r="N361" s="23">
        <f>VLOOKUP($B361,Data!$A$8:$GA$500,140,FALSE)</f>
        <v>2.9610299234516354E-2</v>
      </c>
      <c r="O361" s="23">
        <f>VLOOKUP($B361,Data!$A$8:$GA$500,141,FALSE)</f>
        <v>2.7084888059701492E-2</v>
      </c>
      <c r="P361" s="23">
        <f>VLOOKUP($B361,Data!$A$8:$GA$500,142,FALSE)</f>
        <v>2.9281535221156098E-2</v>
      </c>
      <c r="Q361" s="23">
        <f>VLOOKUP($B361,Data!$A$8:$GA$500,143,FALSE)</f>
        <v>2.8948482709950599E-2</v>
      </c>
      <c r="R361" s="23">
        <f>VLOOKUP($B361,Data!$A$8:$GA$500,144,FALSE)</f>
        <v>3.2275747508305648E-2</v>
      </c>
      <c r="S361" s="23">
        <f>VLOOKUP($B361,Data!$A$8:$GA$500,145,FALSE)</f>
        <v>3.8082706766917294E-2</v>
      </c>
      <c r="T361" s="23">
        <f>VLOOKUP($B361,Data!$A$8:$GA$500,146,FALSE)</f>
        <v>5.3631338620523911E-2</v>
      </c>
      <c r="U361" s="23">
        <f>VLOOKUP($B361,Data!$A$8:$GA$500,147,FALSE)</f>
        <v>5.4927467300832346E-2</v>
      </c>
      <c r="V361" s="23">
        <f>VLOOKUP($B361,Data!$A$8:$GA$500,148,FALSE)</f>
        <v>5.5989533777354897E-2</v>
      </c>
      <c r="W361" s="23">
        <f>VLOOKUP($B361,Data!$A$8:$GA$500,149,FALSE)</f>
        <v>5.2208007581141906E-2</v>
      </c>
      <c r="X361" s="23">
        <f>VLOOKUP($B361,Data!$A$8:$GA$500,150,FALSE)</f>
        <v>5.2663398692810455E-2</v>
      </c>
      <c r="Y361" s="23">
        <f>VLOOKUP($B361,Data!$A$8:$GA$500,151,FALSE)</f>
        <v>4.8135349172066237E-2</v>
      </c>
      <c r="Z361" s="23">
        <f>VLOOKUP($B361,Data!$A$8:$GA$500,152,FALSE)</f>
        <v>4.6331898613103779E-2</v>
      </c>
      <c r="AA361" s="23">
        <f>VLOOKUP($B361,Data!$A$8:$GA$500,153,FALSE)</f>
        <v>4.4271137026239069E-2</v>
      </c>
      <c r="AB361" s="23">
        <f>VLOOKUP($B361,Data!$A$8:$GA$500,154,FALSE)</f>
        <v>4.7529525186791995E-2</v>
      </c>
      <c r="AC361" s="23">
        <f>VLOOKUP($B361,Data!$A$8:$GA$500,155,FALSE)</f>
        <v>4.5096085409252668E-2</v>
      </c>
      <c r="AD361" s="23">
        <f>VLOOKUP($B361,Data!$A$8:$GA$500,156,FALSE)</f>
        <v>4.7965609106321146E-2</v>
      </c>
      <c r="AE361" s="52">
        <f>VLOOKUP($B361,Data!$A$8:$GA$500,157,FALSE)</f>
        <v>4.4466795928259813E-2</v>
      </c>
      <c r="AF361" s="52">
        <f>VLOOKUP($B361,Data!$A$8:$GA$500,158,FALSE)</f>
        <v>4.6732292917166865E-2</v>
      </c>
      <c r="AG361" s="52">
        <f>VLOOKUP($B361,Data!$A$8:$GA$500,159,FALSE)</f>
        <v>4.2781362007168457E-2</v>
      </c>
      <c r="AH361" s="52">
        <f>VLOOKUP($B361,Data!$A$8:$GA$500,160,FALSE)</f>
        <v>4.2301606329417409E-2</v>
      </c>
    </row>
    <row r="362" spans="1:34" x14ac:dyDescent="0.25">
      <c r="A362" s="1"/>
      <c r="B362" s="17" t="s">
        <v>13</v>
      </c>
      <c r="C362" s="3"/>
      <c r="H362" s="23">
        <f>VLOOKUP($B362,Data!$A$8:$GA$500,134,FALSE)</f>
        <v>2.5959386655615417E-2</v>
      </c>
      <c r="I362" s="23">
        <f>VLOOKUP($B362,Data!$A$8:$GA$500,135,FALSE)</f>
        <v>2.3949017969076471E-2</v>
      </c>
      <c r="J362" s="23">
        <f>VLOOKUP($B362,Data!$A$8:$GA$500,136,FALSE)</f>
        <v>2.3598484848484848E-2</v>
      </c>
      <c r="K362" s="23">
        <f>VLOOKUP($B362,Data!$A$8:$GA$500,137,FALSE)</f>
        <v>2.2557363370880268E-2</v>
      </c>
      <c r="L362" s="23">
        <f>VLOOKUP($B362,Data!$A$8:$GA$500,138,FALSE)</f>
        <v>2.3633333333333333E-2</v>
      </c>
      <c r="M362" s="23">
        <f>VLOOKUP($B362,Data!$A$8:$GA$500,139,FALSE)</f>
        <v>1.9821576763485477E-2</v>
      </c>
      <c r="N362" s="23">
        <f>VLOOKUP($B362,Data!$A$8:$GA$500,140,FALSE)</f>
        <v>1.957190357439734E-2</v>
      </c>
      <c r="O362" s="23">
        <f>VLOOKUP($B362,Data!$A$8:$GA$500,141,FALSE)</f>
        <v>1.9200167504187605E-2</v>
      </c>
      <c r="P362" s="23">
        <f>VLOOKUP($B362,Data!$A$8:$GA$500,142,FALSE)</f>
        <v>2.0685950413223141E-2</v>
      </c>
      <c r="Q362" s="23">
        <f>VLOOKUP($B362,Data!$A$8:$GA$500,143,FALSE)</f>
        <v>1.9550837076357696E-2</v>
      </c>
      <c r="R362" s="23">
        <f>VLOOKUP($B362,Data!$A$8:$GA$500,144,FALSE)</f>
        <v>2.1452922077922078E-2</v>
      </c>
      <c r="S362" s="23">
        <f>VLOOKUP($B362,Data!$A$8:$GA$500,145,FALSE)</f>
        <v>2.6453488372093024E-2</v>
      </c>
      <c r="T362" s="23">
        <f>VLOOKUP($B362,Data!$A$8:$GA$500,146,FALSE)</f>
        <v>3.3853779429987609E-2</v>
      </c>
      <c r="U362" s="23">
        <f>VLOOKUP($B362,Data!$A$8:$GA$500,147,FALSE)</f>
        <v>3.235342691990091E-2</v>
      </c>
      <c r="V362" s="23">
        <f>VLOOKUP($B362,Data!$A$8:$GA$500,148,FALSE)</f>
        <v>3.3283705541770056E-2</v>
      </c>
      <c r="W362" s="23">
        <f>VLOOKUP($B362,Data!$A$8:$GA$500,149,FALSE)</f>
        <v>3.2953517071164132E-2</v>
      </c>
      <c r="X362" s="23">
        <f>VLOOKUP($B362,Data!$A$8:$GA$500,150,FALSE)</f>
        <v>3.5085097550850979E-2</v>
      </c>
      <c r="Y362" s="23">
        <f>VLOOKUP($B362,Data!$A$8:$GA$500,151,FALSE)</f>
        <v>3.1855279764408918E-2</v>
      </c>
      <c r="Z362" s="23">
        <f>VLOOKUP($B362,Data!$A$8:$GA$500,152,FALSE)</f>
        <v>3.2100591715976332E-2</v>
      </c>
      <c r="AA362" s="23">
        <f>VLOOKUP($B362,Data!$A$8:$GA$500,153,FALSE)</f>
        <v>3.1592700124429697E-2</v>
      </c>
      <c r="AB362" s="23">
        <f>VLOOKUP($B362,Data!$A$8:$GA$500,154,FALSE)</f>
        <v>3.6921775898520082E-2</v>
      </c>
      <c r="AC362" s="23">
        <f>VLOOKUP($B362,Data!$A$8:$GA$500,155,FALSE)</f>
        <v>3.3848697809011986E-2</v>
      </c>
      <c r="AD362" s="23">
        <f>VLOOKUP($B362,Data!$A$8:$GA$500,156,FALSE)</f>
        <v>3.6726289517470881E-2</v>
      </c>
      <c r="AE362" s="52">
        <f>VLOOKUP($B362,Data!$A$8:$GA$500,157,FALSE)</f>
        <v>3.7133838383838387E-2</v>
      </c>
      <c r="AF362" s="52">
        <f>VLOOKUP($B362,Data!$A$8:$GA$500,158,FALSE)</f>
        <v>4.0632016632016633E-2</v>
      </c>
      <c r="AG362" s="52">
        <f>VLOOKUP($B362,Data!$A$8:$GA$500,159,FALSE)</f>
        <v>3.6291856138900375E-2</v>
      </c>
      <c r="AH362" s="52">
        <f>VLOOKUP($B362,Data!$A$8:$GA$500,160,FALSE)</f>
        <v>3.6096145876502277E-2</v>
      </c>
    </row>
    <row r="363" spans="1:34" x14ac:dyDescent="0.25">
      <c r="A363" s="1"/>
      <c r="B363" s="17" t="s">
        <v>29</v>
      </c>
      <c r="C363" s="3"/>
      <c r="H363" s="23">
        <f>VLOOKUP($B363,Data!$A$8:$GA$500,134,FALSE)</f>
        <v>3.1942417669098798E-2</v>
      </c>
      <c r="I363" s="23">
        <f>VLOOKUP($B363,Data!$A$8:$GA$500,135,FALSE)</f>
        <v>3.1041031191577289E-2</v>
      </c>
      <c r="J363" s="23">
        <f>VLOOKUP($B363,Data!$A$8:$GA$500,136,FALSE)</f>
        <v>3.1424770913390479E-2</v>
      </c>
      <c r="K363" s="23">
        <f>VLOOKUP($B363,Data!$A$8:$GA$500,137,FALSE)</f>
        <v>2.9756386231383766E-2</v>
      </c>
      <c r="L363" s="23">
        <f>VLOOKUP($B363,Data!$A$8:$GA$500,138,FALSE)</f>
        <v>3.1743398449003632E-2</v>
      </c>
      <c r="M363" s="23">
        <f>VLOOKUP($B363,Data!$A$8:$GA$500,139,FALSE)</f>
        <v>2.7835425657120438E-2</v>
      </c>
      <c r="N363" s="23">
        <f>VLOOKUP($B363,Data!$A$8:$GA$500,140,FALSE)</f>
        <v>2.66960870844366E-2</v>
      </c>
      <c r="O363" s="23">
        <f>VLOOKUP($B363,Data!$A$8:$GA$500,141,FALSE)</f>
        <v>2.5370773185683211E-2</v>
      </c>
      <c r="P363" s="23">
        <f>VLOOKUP($B363,Data!$A$8:$GA$500,142,FALSE)</f>
        <v>2.7392294741012183E-2</v>
      </c>
      <c r="Q363" s="23">
        <f>VLOOKUP($B363,Data!$A$8:$GA$500,143,FALSE)</f>
        <v>2.7155559898377955E-2</v>
      </c>
      <c r="R363" s="23">
        <f>VLOOKUP($B363,Data!$A$8:$GA$500,144,FALSE)</f>
        <v>3.1118440197885344E-2</v>
      </c>
      <c r="S363" s="23">
        <f>VLOOKUP($B363,Data!$A$8:$GA$500,145,FALSE)</f>
        <v>3.8135004821600774E-2</v>
      </c>
      <c r="T363" s="23">
        <f>VLOOKUP($B363,Data!$A$8:$GA$500,146,FALSE)</f>
        <v>5.0775007220564168E-2</v>
      </c>
      <c r="U363" s="23">
        <f>VLOOKUP($B363,Data!$A$8:$GA$500,147,FALSE)</f>
        <v>5.04576352321685E-2</v>
      </c>
      <c r="V363" s="23">
        <f>VLOOKUP($B363,Data!$A$8:$GA$500,148,FALSE)</f>
        <v>5.1815121200461715E-2</v>
      </c>
      <c r="W363" s="23">
        <f>VLOOKUP($B363,Data!$A$8:$GA$500,149,FALSE)</f>
        <v>5.1895305119059099E-2</v>
      </c>
      <c r="X363" s="23">
        <f>VLOOKUP($B363,Data!$A$8:$GA$500,150,FALSE)</f>
        <v>5.3277278438194645E-2</v>
      </c>
      <c r="Y363" s="23">
        <f>VLOOKUP($B363,Data!$A$8:$GA$500,151,FALSE)</f>
        <v>4.6760085337470905E-2</v>
      </c>
      <c r="Z363" s="23">
        <f>VLOOKUP($B363,Data!$A$8:$GA$500,152,FALSE)</f>
        <v>4.6561041990668739E-2</v>
      </c>
      <c r="AA363" s="23">
        <f>VLOOKUP($B363,Data!$A$8:$GA$500,153,FALSE)</f>
        <v>4.6305385139740966E-2</v>
      </c>
      <c r="AB363" s="23">
        <f>VLOOKUP($B363,Data!$A$8:$GA$500,154,FALSE)</f>
        <v>5.0664184952978059E-2</v>
      </c>
      <c r="AC363" s="23">
        <f>VLOOKUP($B363,Data!$A$8:$GA$500,155,FALSE)</f>
        <v>5.0473540324155436E-2</v>
      </c>
      <c r="AD363" s="23">
        <f>VLOOKUP($B363,Data!$A$8:$GA$500,156,FALSE)</f>
        <v>5.3359016873110308E-2</v>
      </c>
      <c r="AE363" s="52">
        <f>VLOOKUP($B363,Data!$A$8:$GA$500,157,FALSE)</f>
        <v>5.2773482798608426E-2</v>
      </c>
      <c r="AF363" s="52">
        <f>VLOOKUP($B363,Data!$A$8:$GA$500,158,FALSE)</f>
        <v>5.6952170147242805E-2</v>
      </c>
      <c r="AG363" s="52">
        <f>VLOOKUP($B363,Data!$A$8:$GA$500,159,FALSE)</f>
        <v>5.2584668521538903E-2</v>
      </c>
      <c r="AH363" s="52">
        <f>VLOOKUP($B363,Data!$A$8:$GA$500,160,FALSE)</f>
        <v>5.1391850723533888E-2</v>
      </c>
    </row>
    <row r="364" spans="1:34" x14ac:dyDescent="0.25">
      <c r="A364" s="1"/>
      <c r="B364" s="17" t="s">
        <v>30</v>
      </c>
      <c r="C364" s="3"/>
      <c r="H364" s="23">
        <f>VLOOKUP($B364,Data!$A$8:$GA$500,134,FALSE)</f>
        <v>1.2515994094488189E-2</v>
      </c>
      <c r="I364" s="23">
        <f>VLOOKUP($B364,Data!$A$8:$GA$500,135,FALSE)</f>
        <v>1.1340836799608515E-2</v>
      </c>
      <c r="J364" s="23">
        <f>VLOOKUP($B364,Data!$A$8:$GA$500,136,FALSE)</f>
        <v>1.1955409356725146E-2</v>
      </c>
      <c r="K364" s="23">
        <f>VLOOKUP($B364,Data!$A$8:$GA$500,137,FALSE)</f>
        <v>1.0984223300970875E-2</v>
      </c>
      <c r="L364" s="23">
        <f>VLOOKUP($B364,Data!$A$8:$GA$500,138,FALSE)</f>
        <v>1.1510328068043743E-2</v>
      </c>
      <c r="M364" s="23">
        <f>VLOOKUP($B364,Data!$A$8:$GA$500,139,FALSE)</f>
        <v>1.0382880136568712E-2</v>
      </c>
      <c r="N364" s="23">
        <f>VLOOKUP($B364,Data!$A$8:$GA$500,140,FALSE)</f>
        <v>9.3417195896433811E-3</v>
      </c>
      <c r="O364" s="23">
        <f>VLOOKUP($B364,Data!$A$8:$GA$500,141,FALSE)</f>
        <v>8.6181640624999993E-3</v>
      </c>
      <c r="P364" s="23">
        <f>VLOOKUP($B364,Data!$A$8:$GA$500,142,FALSE)</f>
        <v>9.3094192288921424E-3</v>
      </c>
      <c r="Q364" s="23">
        <f>VLOOKUP($B364,Data!$A$8:$GA$500,143,FALSE)</f>
        <v>1.0270601199951022E-2</v>
      </c>
      <c r="R364" s="23">
        <f>VLOOKUP($B364,Data!$A$8:$GA$500,144,FALSE)</f>
        <v>1.2320305757613118E-2</v>
      </c>
      <c r="S364" s="23">
        <f>VLOOKUP($B364,Data!$A$8:$GA$500,145,FALSE)</f>
        <v>1.6140782672901796E-2</v>
      </c>
      <c r="T364" s="23">
        <f>VLOOKUP($B364,Data!$A$8:$GA$500,146,FALSE)</f>
        <v>2.5019016071647651E-2</v>
      </c>
      <c r="U364" s="23">
        <f>VLOOKUP($B364,Data!$A$8:$GA$500,147,FALSE)</f>
        <v>2.6231776624660242E-2</v>
      </c>
      <c r="V364" s="23">
        <f>VLOOKUP($B364,Data!$A$8:$GA$500,148,FALSE)</f>
        <v>2.6773633998265396E-2</v>
      </c>
      <c r="W364" s="23">
        <f>VLOOKUP($B364,Data!$A$8:$GA$500,149,FALSE)</f>
        <v>2.6333209830801532E-2</v>
      </c>
      <c r="X364" s="23">
        <f>VLOOKUP($B364,Data!$A$8:$GA$500,150,FALSE)</f>
        <v>2.6797385620915031E-2</v>
      </c>
      <c r="Y364" s="23">
        <f>VLOOKUP($B364,Data!$A$8:$GA$500,151,FALSE)</f>
        <v>2.222689075630252E-2</v>
      </c>
      <c r="Z364" s="23">
        <f>VLOOKUP($B364,Data!$A$8:$GA$500,152,FALSE)</f>
        <v>2.1668726823238567E-2</v>
      </c>
      <c r="AA364" s="23">
        <f>VLOOKUP($B364,Data!$A$8:$GA$500,153,FALSE)</f>
        <v>2.1013438540253976E-2</v>
      </c>
      <c r="AB364" s="23">
        <f>VLOOKUP($B364,Data!$A$8:$GA$500,154,FALSE)</f>
        <v>2.2431333908116764E-2</v>
      </c>
      <c r="AC364" s="23">
        <f>VLOOKUP($B364,Data!$A$8:$GA$500,155,FALSE)</f>
        <v>2.1322253452279116E-2</v>
      </c>
      <c r="AD364" s="23">
        <f>VLOOKUP($B364,Data!$A$8:$GA$500,156,FALSE)</f>
        <v>2.2044848484848487E-2</v>
      </c>
      <c r="AE364" s="52">
        <f>VLOOKUP($B364,Data!$A$8:$GA$500,157,FALSE)</f>
        <v>2.1347751710654936E-2</v>
      </c>
      <c r="AF364" s="52">
        <f>VLOOKUP($B364,Data!$A$8:$GA$500,158,FALSE)</f>
        <v>2.3185068476548297E-2</v>
      </c>
      <c r="AG364" s="52">
        <f>VLOOKUP($B364,Data!$A$8:$GA$500,159,FALSE)</f>
        <v>2.102162293488824E-2</v>
      </c>
      <c r="AH364" s="52">
        <f>VLOOKUP($B364,Data!$A$8:$GA$500,160,FALSE)</f>
        <v>2.0453828418881204E-2</v>
      </c>
    </row>
    <row r="365" spans="1:34" x14ac:dyDescent="0.25">
      <c r="A365" s="1"/>
      <c r="B365" s="17" t="s">
        <v>31</v>
      </c>
      <c r="C365" s="3"/>
      <c r="H365" s="23">
        <f>VLOOKUP($B365,Data!$A$8:$GA$500,134,FALSE)</f>
        <v>5.6349393332548001E-2</v>
      </c>
      <c r="I365" s="23">
        <f>VLOOKUP($B365,Data!$A$8:$GA$500,135,FALSE)</f>
        <v>5.5123008434864104E-2</v>
      </c>
      <c r="J365" s="23">
        <f>VLOOKUP($B365,Data!$A$8:$GA$500,136,FALSE)</f>
        <v>5.4612631335873456E-2</v>
      </c>
      <c r="K365" s="23">
        <f>VLOOKUP($B365,Data!$A$8:$GA$500,137,FALSE)</f>
        <v>5.2521739130434786E-2</v>
      </c>
      <c r="L365" s="23">
        <f>VLOOKUP($B365,Data!$A$8:$GA$500,138,FALSE)</f>
        <v>5.4097254004576656E-2</v>
      </c>
      <c r="M365" s="23">
        <f>VLOOKUP($B365,Data!$A$8:$GA$500,139,FALSE)</f>
        <v>5.0170422051927253E-2</v>
      </c>
      <c r="N365" s="23">
        <f>VLOOKUP($B365,Data!$A$8:$GA$500,140,FALSE)</f>
        <v>5.0402808148233398E-2</v>
      </c>
      <c r="O365" s="23">
        <f>VLOOKUP($B365,Data!$A$8:$GA$500,141,FALSE)</f>
        <v>4.7721914008321778E-2</v>
      </c>
      <c r="P365" s="23">
        <f>VLOOKUP($B365,Data!$A$8:$GA$500,142,FALSE)</f>
        <v>4.8997026532479414E-2</v>
      </c>
      <c r="Q365" s="23">
        <f>VLOOKUP($B365,Data!$A$8:$GA$500,143,FALSE)</f>
        <v>4.9514040114613182E-2</v>
      </c>
      <c r="R365" s="23">
        <f>VLOOKUP($B365,Data!$A$8:$GA$500,144,FALSE)</f>
        <v>5.5324735145094429E-2</v>
      </c>
      <c r="S365" s="23">
        <f>VLOOKUP($B365,Data!$A$8:$GA$500,145,FALSE)</f>
        <v>6.3641763765135945E-2</v>
      </c>
      <c r="T365" s="23">
        <f>VLOOKUP($B365,Data!$A$8:$GA$500,146,FALSE)</f>
        <v>8.0676433558429669E-2</v>
      </c>
      <c r="U365" s="23">
        <f>VLOOKUP($B365,Data!$A$8:$GA$500,147,FALSE)</f>
        <v>8.1837415200643901E-2</v>
      </c>
      <c r="V365" s="23">
        <f>VLOOKUP($B365,Data!$A$8:$GA$500,148,FALSE)</f>
        <v>8.4787512817591434E-2</v>
      </c>
      <c r="W365" s="23">
        <f>VLOOKUP($B365,Data!$A$8:$GA$500,149,FALSE)</f>
        <v>8.2379480132829502E-2</v>
      </c>
      <c r="X365" s="23">
        <f>VLOOKUP($B365,Data!$A$8:$GA$500,150,FALSE)</f>
        <v>8.2414420561810531E-2</v>
      </c>
      <c r="Y365" s="23">
        <f>VLOOKUP($B365,Data!$A$8:$GA$500,151,FALSE)</f>
        <v>7.2972181551976573E-2</v>
      </c>
      <c r="Z365" s="23">
        <f>VLOOKUP($B365,Data!$A$8:$GA$500,152,FALSE)</f>
        <v>7.3386566995129687E-2</v>
      </c>
      <c r="AA365" s="23">
        <f>VLOOKUP($B365,Data!$A$8:$GA$500,153,FALSE)</f>
        <v>7.1981477246741365E-2</v>
      </c>
      <c r="AB365" s="23">
        <f>VLOOKUP($B365,Data!$A$8:$GA$500,154,FALSE)</f>
        <v>7.5345479546235813E-2</v>
      </c>
      <c r="AC365" s="23">
        <f>VLOOKUP($B365,Data!$A$8:$GA$500,155,FALSE)</f>
        <v>7.5759272218334506E-2</v>
      </c>
      <c r="AD365" s="23">
        <f>VLOOKUP($B365,Data!$A$8:$GA$500,156,FALSE)</f>
        <v>8.1718477121900099E-2</v>
      </c>
      <c r="AE365" s="52">
        <f>VLOOKUP($B365,Data!$A$8:$GA$500,157,FALSE)</f>
        <v>7.9126984126984129E-2</v>
      </c>
      <c r="AF365" s="52">
        <f>VLOOKUP($B365,Data!$A$8:$GA$500,158,FALSE)</f>
        <v>8.2305901524851593E-2</v>
      </c>
      <c r="AG365" s="52">
        <f>VLOOKUP($B365,Data!$A$8:$GA$500,159,FALSE)</f>
        <v>7.7252849499883688E-2</v>
      </c>
      <c r="AH365" s="52">
        <f>VLOOKUP($B365,Data!$A$8:$GA$500,160,FALSE)</f>
        <v>7.731684876365727E-2</v>
      </c>
    </row>
    <row r="366" spans="1:34" x14ac:dyDescent="0.25">
      <c r="A366" s="1"/>
      <c r="B366" s="17" t="s">
        <v>32</v>
      </c>
      <c r="C366" s="3"/>
      <c r="H366" s="23">
        <f>VLOOKUP($B366,Data!$A$8:$GA$500,134,FALSE)</f>
        <v>2.0482844278838688E-2</v>
      </c>
      <c r="I366" s="23">
        <f>VLOOKUP($B366,Data!$A$8:$GA$500,135,FALSE)</f>
        <v>2.0683123738549913E-2</v>
      </c>
      <c r="J366" s="23">
        <f>VLOOKUP($B366,Data!$A$8:$GA$500,136,FALSE)</f>
        <v>1.9503469545104086E-2</v>
      </c>
      <c r="K366" s="23">
        <f>VLOOKUP($B366,Data!$A$8:$GA$500,137,FALSE)</f>
        <v>1.961792235691269E-2</v>
      </c>
      <c r="L366" s="23">
        <f>VLOOKUP($B366,Data!$A$8:$GA$500,138,FALSE)</f>
        <v>2.1083486801718846E-2</v>
      </c>
      <c r="M366" s="23">
        <f>VLOOKUP($B366,Data!$A$8:$GA$500,139,FALSE)</f>
        <v>1.8686355945239194E-2</v>
      </c>
      <c r="N366" s="23">
        <f>VLOOKUP($B366,Data!$A$8:$GA$500,140,FALSE)</f>
        <v>1.8114055478072214E-2</v>
      </c>
      <c r="O366" s="23">
        <f>VLOOKUP($B366,Data!$A$8:$GA$500,141,FALSE)</f>
        <v>1.6868935776990605E-2</v>
      </c>
      <c r="P366" s="23">
        <f>VLOOKUP($B366,Data!$A$8:$GA$500,142,FALSE)</f>
        <v>1.8279684178560584E-2</v>
      </c>
      <c r="Q366" s="23">
        <f>VLOOKUP($B366,Data!$A$8:$GA$500,143,FALSE)</f>
        <v>1.8066331964095541E-2</v>
      </c>
      <c r="R366" s="23">
        <f>VLOOKUP($B366,Data!$A$8:$GA$500,144,FALSE)</f>
        <v>1.9944007263922519E-2</v>
      </c>
      <c r="S366" s="23">
        <f>VLOOKUP($B366,Data!$A$8:$GA$500,145,FALSE)</f>
        <v>2.5774754346182916E-2</v>
      </c>
      <c r="T366" s="23">
        <f>VLOOKUP($B366,Data!$A$8:$GA$500,146,FALSE)</f>
        <v>3.6776785714285713E-2</v>
      </c>
      <c r="U366" s="23">
        <f>VLOOKUP($B366,Data!$A$8:$GA$500,147,FALSE)</f>
        <v>3.730128014289967E-2</v>
      </c>
      <c r="V366" s="23">
        <f>VLOOKUP($B366,Data!$A$8:$GA$500,148,FALSE)</f>
        <v>3.7038311882669858E-2</v>
      </c>
      <c r="W366" s="23">
        <f>VLOOKUP($B366,Data!$A$8:$GA$500,149,FALSE)</f>
        <v>3.620731156912893E-2</v>
      </c>
      <c r="X366" s="23">
        <f>VLOOKUP($B366,Data!$A$8:$GA$500,150,FALSE)</f>
        <v>3.7431859479103574E-2</v>
      </c>
      <c r="Y366" s="23">
        <f>VLOOKUP($B366,Data!$A$8:$GA$500,151,FALSE)</f>
        <v>3.2279808268424207E-2</v>
      </c>
      <c r="Z366" s="23">
        <f>VLOOKUP($B366,Data!$A$8:$GA$500,152,FALSE)</f>
        <v>3.1154765461607409E-2</v>
      </c>
      <c r="AA366" s="23">
        <f>VLOOKUP($B366,Data!$A$8:$GA$500,153,FALSE)</f>
        <v>3.0262290167865708E-2</v>
      </c>
      <c r="AB366" s="23">
        <f>VLOOKUP($B366,Data!$A$8:$GA$500,154,FALSE)</f>
        <v>3.3093922651933699E-2</v>
      </c>
      <c r="AC366" s="23">
        <f>VLOOKUP($B366,Data!$A$8:$GA$500,155,FALSE)</f>
        <v>3.1553626599970575E-2</v>
      </c>
      <c r="AD366" s="23">
        <f>VLOOKUP($B366,Data!$A$8:$GA$500,156,FALSE)</f>
        <v>3.3198404491062199E-2</v>
      </c>
      <c r="AE366" s="52">
        <f>VLOOKUP($B366,Data!$A$8:$GA$500,157,FALSE)</f>
        <v>3.2487904999266973E-2</v>
      </c>
      <c r="AF366" s="52">
        <f>VLOOKUP($B366,Data!$A$8:$GA$500,158,FALSE)</f>
        <v>3.6313160987074031E-2</v>
      </c>
      <c r="AG366" s="52">
        <f>VLOOKUP($B366,Data!$A$8:$GA$500,159,FALSE)</f>
        <v>3.4448265550239235E-2</v>
      </c>
      <c r="AH366" s="52">
        <f>VLOOKUP($B366,Data!$A$8:$GA$500,160,FALSE)</f>
        <v>3.4489735637276621E-2</v>
      </c>
    </row>
    <row r="367" spans="1:34" x14ac:dyDescent="0.25">
      <c r="A367" s="1"/>
      <c r="B367" s="17" t="s">
        <v>33</v>
      </c>
      <c r="C367" s="3"/>
      <c r="H367" s="23">
        <f>VLOOKUP($B367,Data!$A$8:$GA$500,134,FALSE)</f>
        <v>3.6499959339676341E-2</v>
      </c>
      <c r="I367" s="23">
        <f>VLOOKUP($B367,Data!$A$8:$GA$500,135,FALSE)</f>
        <v>3.5968433832456494E-2</v>
      </c>
      <c r="J367" s="23">
        <f>VLOOKUP($B367,Data!$A$8:$GA$500,136,FALSE)</f>
        <v>3.6253421349219127E-2</v>
      </c>
      <c r="K367" s="23">
        <f>VLOOKUP($B367,Data!$A$8:$GA$500,137,FALSE)</f>
        <v>3.4758576363782434E-2</v>
      </c>
      <c r="L367" s="23">
        <f>VLOOKUP($B367,Data!$A$8:$GA$500,138,FALSE)</f>
        <v>3.7078272061781034E-2</v>
      </c>
      <c r="M367" s="23">
        <f>VLOOKUP($B367,Data!$A$8:$GA$500,139,FALSE)</f>
        <v>3.374889903114741E-2</v>
      </c>
      <c r="N367" s="23">
        <f>VLOOKUP($B367,Data!$A$8:$GA$500,140,FALSE)</f>
        <v>3.3665172855313702E-2</v>
      </c>
      <c r="O367" s="23">
        <f>VLOOKUP($B367,Data!$A$8:$GA$500,141,FALSE)</f>
        <v>3.1791643275322801E-2</v>
      </c>
      <c r="P367" s="23">
        <f>VLOOKUP($B367,Data!$A$8:$GA$500,142,FALSE)</f>
        <v>3.4368000000000003E-2</v>
      </c>
      <c r="Q367" s="23">
        <f>VLOOKUP($B367,Data!$A$8:$GA$500,143,FALSE)</f>
        <v>3.4952251023192361E-2</v>
      </c>
      <c r="R367" s="23">
        <f>VLOOKUP($B367,Data!$A$8:$GA$500,144,FALSE)</f>
        <v>3.9484066767830048E-2</v>
      </c>
      <c r="S367" s="23">
        <f>VLOOKUP($B367,Data!$A$8:$GA$500,145,FALSE)</f>
        <v>4.6771760930605699E-2</v>
      </c>
      <c r="T367" s="23">
        <f>VLOOKUP($B367,Data!$A$8:$GA$500,146,FALSE)</f>
        <v>6.0985813897571531E-2</v>
      </c>
      <c r="U367" s="23">
        <f>VLOOKUP($B367,Data!$A$8:$GA$500,147,FALSE)</f>
        <v>6.1963136569476447E-2</v>
      </c>
      <c r="V367" s="23">
        <f>VLOOKUP($B367,Data!$A$8:$GA$500,148,FALSE)</f>
        <v>6.5388391796658479E-2</v>
      </c>
      <c r="W367" s="23">
        <f>VLOOKUP($B367,Data!$A$8:$GA$500,149,FALSE)</f>
        <v>6.3793757408139071E-2</v>
      </c>
      <c r="X367" s="23">
        <f>VLOOKUP($B367,Data!$A$8:$GA$500,150,FALSE)</f>
        <v>6.5146860897791148E-2</v>
      </c>
      <c r="Y367" s="23">
        <f>VLOOKUP($B367,Data!$A$8:$GA$500,151,FALSE)</f>
        <v>5.9009830347233234E-2</v>
      </c>
      <c r="Z367" s="23">
        <f>VLOOKUP($B367,Data!$A$8:$GA$500,152,FALSE)</f>
        <v>5.9211861718997782E-2</v>
      </c>
      <c r="AA367" s="23">
        <f>VLOOKUP($B367,Data!$A$8:$GA$500,153,FALSE)</f>
        <v>5.6255834190333046E-2</v>
      </c>
      <c r="AB367" s="23">
        <f>VLOOKUP($B367,Data!$A$8:$GA$500,154,FALSE)</f>
        <v>6.0155790477704474E-2</v>
      </c>
      <c r="AC367" s="23">
        <f>VLOOKUP($B367,Data!$A$8:$GA$500,155,FALSE)</f>
        <v>6.0704671417260492E-2</v>
      </c>
      <c r="AD367" s="23">
        <f>VLOOKUP($B367,Data!$A$8:$GA$500,156,FALSE)</f>
        <v>6.5377358490566043E-2</v>
      </c>
      <c r="AE367" s="52">
        <f>VLOOKUP($B367,Data!$A$8:$GA$500,157,FALSE)</f>
        <v>6.4455103003616926E-2</v>
      </c>
      <c r="AF367" s="52">
        <f>VLOOKUP($B367,Data!$A$8:$GA$500,158,FALSE)</f>
        <v>6.8446449588073749E-2</v>
      </c>
      <c r="AG367" s="52">
        <f>VLOOKUP($B367,Data!$A$8:$GA$500,159,FALSE)</f>
        <v>6.5291228070175442E-2</v>
      </c>
      <c r="AH367" s="52">
        <f>VLOOKUP($B367,Data!$A$8:$GA$500,160,FALSE)</f>
        <v>6.5841346153846153E-2</v>
      </c>
    </row>
    <row r="368" spans="1:34" x14ac:dyDescent="0.25">
      <c r="A368" s="1"/>
      <c r="B368" s="17" t="s">
        <v>34</v>
      </c>
      <c r="C368" s="3"/>
      <c r="H368" s="23">
        <f>VLOOKUP($B368,Data!$A$8:$GA$500,134,FALSE)</f>
        <v>2.1120353522225112E-2</v>
      </c>
      <c r="I368" s="23">
        <f>VLOOKUP($B368,Data!$A$8:$GA$500,135,FALSE)</f>
        <v>1.9732165851146021E-2</v>
      </c>
      <c r="J368" s="23">
        <f>VLOOKUP($B368,Data!$A$8:$GA$500,136,FALSE)</f>
        <v>1.9632862644415917E-2</v>
      </c>
      <c r="K368" s="23">
        <f>VLOOKUP($B368,Data!$A$8:$GA$500,137,FALSE)</f>
        <v>1.9938563931908359E-2</v>
      </c>
      <c r="L368" s="23">
        <f>VLOOKUP($B368,Data!$A$8:$GA$500,138,FALSE)</f>
        <v>2.0937340804890472E-2</v>
      </c>
      <c r="M368" s="23">
        <f>VLOOKUP($B368,Data!$A$8:$GA$500,139,FALSE)</f>
        <v>1.7845066868533939E-2</v>
      </c>
      <c r="N368" s="23">
        <f>VLOOKUP($B368,Data!$A$8:$GA$500,140,FALSE)</f>
        <v>1.6012793176972281E-2</v>
      </c>
      <c r="O368" s="23">
        <f>VLOOKUP($B368,Data!$A$8:$GA$500,141,FALSE)</f>
        <v>1.5816723078851697E-2</v>
      </c>
      <c r="P368" s="23">
        <f>VLOOKUP($B368,Data!$A$8:$GA$500,142,FALSE)</f>
        <v>1.715524827152734E-2</v>
      </c>
      <c r="Q368" s="23">
        <f>VLOOKUP($B368,Data!$A$8:$GA$500,143,FALSE)</f>
        <v>1.6135199300262401E-2</v>
      </c>
      <c r="R368" s="23">
        <f>VLOOKUP($B368,Data!$A$8:$GA$500,144,FALSE)</f>
        <v>1.9570948886954358E-2</v>
      </c>
      <c r="S368" s="23">
        <f>VLOOKUP($B368,Data!$A$8:$GA$500,145,FALSE)</f>
        <v>2.6949173605070213E-2</v>
      </c>
      <c r="T368" s="23">
        <f>VLOOKUP($B368,Data!$A$8:$GA$500,146,FALSE)</f>
        <v>3.6537320810677211E-2</v>
      </c>
      <c r="U368" s="23">
        <f>VLOOKUP($B368,Data!$A$8:$GA$500,147,FALSE)</f>
        <v>3.5107860153731713E-2</v>
      </c>
      <c r="V368" s="23">
        <f>VLOOKUP($B368,Data!$A$8:$GA$500,148,FALSE)</f>
        <v>3.4748290863890613E-2</v>
      </c>
      <c r="W368" s="23">
        <f>VLOOKUP($B368,Data!$A$8:$GA$500,149,FALSE)</f>
        <v>3.3046572605818454E-2</v>
      </c>
      <c r="X368" s="23">
        <f>VLOOKUP($B368,Data!$A$8:$GA$500,150,FALSE)</f>
        <v>3.6151518971385355E-2</v>
      </c>
      <c r="Y368" s="23">
        <f>VLOOKUP($B368,Data!$A$8:$GA$500,151,FALSE)</f>
        <v>3.0093599797622061E-2</v>
      </c>
      <c r="Z368" s="23">
        <f>VLOOKUP($B368,Data!$A$8:$GA$500,152,FALSE)</f>
        <v>3.0151168699186992E-2</v>
      </c>
      <c r="AA368" s="23">
        <f>VLOOKUP($B368,Data!$A$8:$GA$500,153,FALSE)</f>
        <v>3.1473550031867428E-2</v>
      </c>
      <c r="AB368" s="23">
        <f>VLOOKUP($B368,Data!$A$8:$GA$500,154,FALSE)</f>
        <v>3.5411372096008212E-2</v>
      </c>
      <c r="AC368" s="23">
        <f>VLOOKUP($B368,Data!$A$8:$GA$500,155,FALSE)</f>
        <v>3.2604247604247606E-2</v>
      </c>
      <c r="AD368" s="23">
        <f>VLOOKUP($B368,Data!$A$8:$GA$500,156,FALSE)</f>
        <v>3.507583547557841E-2</v>
      </c>
      <c r="AE368" s="52">
        <f>VLOOKUP($B368,Data!$A$8:$GA$500,157,FALSE)</f>
        <v>3.5232558139534881E-2</v>
      </c>
      <c r="AF368" s="52">
        <f>VLOOKUP($B368,Data!$A$8:$GA$500,158,FALSE)</f>
        <v>3.8064803049555271E-2</v>
      </c>
      <c r="AG368" s="52">
        <f>VLOOKUP($B368,Data!$A$8:$GA$500,159,FALSE)</f>
        <v>3.3111587982832619E-2</v>
      </c>
      <c r="AH368" s="52">
        <f>VLOOKUP($B368,Data!$A$8:$GA$500,160,FALSE)</f>
        <v>3.2537617954603415E-2</v>
      </c>
    </row>
    <row r="369" spans="1:34" x14ac:dyDescent="0.25">
      <c r="A369" s="1"/>
      <c r="B369" s="17" t="s">
        <v>17</v>
      </c>
      <c r="C369" s="3"/>
      <c r="H369" s="23">
        <f>VLOOKUP($B369,Data!$A$8:$GA$500,134,FALSE)</f>
        <v>1.9196153148248955E-2</v>
      </c>
      <c r="I369" s="23">
        <f>VLOOKUP($B369,Data!$A$8:$GA$500,135,FALSE)</f>
        <v>1.8527982724491632E-2</v>
      </c>
      <c r="J369" s="23">
        <f>VLOOKUP($B369,Data!$A$8:$GA$500,136,FALSE)</f>
        <v>1.9296436968710435E-2</v>
      </c>
      <c r="K369" s="23">
        <f>VLOOKUP($B369,Data!$A$8:$GA$500,137,FALSE)</f>
        <v>1.7362637362637361E-2</v>
      </c>
      <c r="L369" s="23">
        <f>VLOOKUP($B369,Data!$A$8:$GA$500,138,FALSE)</f>
        <v>1.8350193121206549E-2</v>
      </c>
      <c r="M369" s="23">
        <f>VLOOKUP($B369,Data!$A$8:$GA$500,139,FALSE)</f>
        <v>1.6829268292682928E-2</v>
      </c>
      <c r="N369" s="23">
        <f>VLOOKUP($B369,Data!$A$8:$GA$500,140,FALSE)</f>
        <v>1.5740534521158128E-2</v>
      </c>
      <c r="O369" s="23">
        <f>VLOOKUP($B369,Data!$A$8:$GA$500,141,FALSE)</f>
        <v>1.3731644640234948E-2</v>
      </c>
      <c r="P369" s="23">
        <f>VLOOKUP($B369,Data!$A$8:$GA$500,142,FALSE)</f>
        <v>1.5223149492017416E-2</v>
      </c>
      <c r="Q369" s="23">
        <f>VLOOKUP($B369,Data!$A$8:$GA$500,143,FALSE)</f>
        <v>1.4935181850918256E-2</v>
      </c>
      <c r="R369" s="23">
        <f>VLOOKUP($B369,Data!$A$8:$GA$500,144,FALSE)</f>
        <v>1.7562949640287769E-2</v>
      </c>
      <c r="S369" s="23">
        <f>VLOOKUP($B369,Data!$A$8:$GA$500,145,FALSE)</f>
        <v>2.1844763423710792E-2</v>
      </c>
      <c r="T369" s="23">
        <f>VLOOKUP($B369,Data!$A$8:$GA$500,146,FALSE)</f>
        <v>3.2288195675292453E-2</v>
      </c>
      <c r="U369" s="23">
        <f>VLOOKUP($B369,Data!$A$8:$GA$500,147,FALSE)</f>
        <v>3.4438122332859172E-2</v>
      </c>
      <c r="V369" s="23">
        <f>VLOOKUP($B369,Data!$A$8:$GA$500,148,FALSE)</f>
        <v>3.4923212709620476E-2</v>
      </c>
      <c r="W369" s="23">
        <f>VLOOKUP($B369,Data!$A$8:$GA$500,149,FALSE)</f>
        <v>3.3722666666666665E-2</v>
      </c>
      <c r="X369" s="23">
        <f>VLOOKUP($B369,Data!$A$8:$GA$500,150,FALSE)</f>
        <v>3.4968197879858658E-2</v>
      </c>
      <c r="Y369" s="23">
        <f>VLOOKUP($B369,Data!$A$8:$GA$500,151,FALSE)</f>
        <v>3.1099384344766931E-2</v>
      </c>
      <c r="Z369" s="23">
        <f>VLOOKUP($B369,Data!$A$8:$GA$500,152,FALSE)</f>
        <v>3.0930518909410731E-2</v>
      </c>
      <c r="AA369" s="23">
        <f>VLOOKUP($B369,Data!$A$8:$GA$500,153,FALSE)</f>
        <v>2.9580530973451327E-2</v>
      </c>
      <c r="AB369" s="23">
        <f>VLOOKUP($B369,Data!$A$8:$GA$500,154,FALSE)</f>
        <v>3.1850995732574681E-2</v>
      </c>
      <c r="AC369" s="23">
        <f>VLOOKUP($B369,Data!$A$8:$GA$500,155,FALSE)</f>
        <v>3.0915542938254079E-2</v>
      </c>
      <c r="AD369" s="23">
        <f>VLOOKUP($B369,Data!$A$8:$GA$500,156,FALSE)</f>
        <v>3.2627956230144722E-2</v>
      </c>
      <c r="AE369" s="52">
        <f>VLOOKUP($B369,Data!$A$8:$GA$500,157,FALSE)</f>
        <v>3.1419320966048304E-2</v>
      </c>
      <c r="AF369" s="52">
        <f>VLOOKUP($B369,Data!$A$8:$GA$500,158,FALSE)</f>
        <v>3.3252781641168287E-2</v>
      </c>
      <c r="AG369" s="52">
        <f>VLOOKUP($B369,Data!$A$8:$GA$500,159,FALSE)</f>
        <v>3.0024200518582542E-2</v>
      </c>
      <c r="AH369" s="52">
        <f>VLOOKUP($B369,Data!$A$8:$GA$500,160,FALSE)</f>
        <v>3.0332294911734163E-2</v>
      </c>
    </row>
    <row r="370" spans="1:34" x14ac:dyDescent="0.25">
      <c r="A370" s="1"/>
      <c r="B370" s="17" t="s">
        <v>35</v>
      </c>
      <c r="C370" s="3"/>
      <c r="H370" s="23">
        <f>VLOOKUP($B370,Data!$A$8:$GA$500,134,FALSE)</f>
        <v>2.6954781479878839E-2</v>
      </c>
      <c r="I370" s="23">
        <f>VLOOKUP($B370,Data!$A$8:$GA$500,135,FALSE)</f>
        <v>2.5460252178148169E-2</v>
      </c>
      <c r="J370" s="23">
        <f>VLOOKUP($B370,Data!$A$8:$GA$500,136,FALSE)</f>
        <v>2.5012401596031488E-2</v>
      </c>
      <c r="K370" s="23">
        <f>VLOOKUP($B370,Data!$A$8:$GA$500,137,FALSE)</f>
        <v>2.4507746933505489E-2</v>
      </c>
      <c r="L370" s="23">
        <f>VLOOKUP($B370,Data!$A$8:$GA$500,138,FALSE)</f>
        <v>2.5520291642095107E-2</v>
      </c>
      <c r="M370" s="23">
        <f>VLOOKUP($B370,Data!$A$8:$GA$500,139,FALSE)</f>
        <v>2.2613307618129221E-2</v>
      </c>
      <c r="N370" s="23">
        <f>VLOOKUP($B370,Data!$A$8:$GA$500,140,FALSE)</f>
        <v>2.1204909284951973E-2</v>
      </c>
      <c r="O370" s="23">
        <f>VLOOKUP($B370,Data!$A$8:$GA$500,141,FALSE)</f>
        <v>2.0267153361900228E-2</v>
      </c>
      <c r="P370" s="23">
        <f>VLOOKUP($B370,Data!$A$8:$GA$500,142,FALSE)</f>
        <v>2.1315317217354586E-2</v>
      </c>
      <c r="Q370" s="23">
        <f>VLOOKUP($B370,Data!$A$8:$GA$500,143,FALSE)</f>
        <v>2.0836886151902732E-2</v>
      </c>
      <c r="R370" s="23">
        <f>VLOOKUP($B370,Data!$A$8:$GA$500,144,FALSE)</f>
        <v>2.389396902584703E-2</v>
      </c>
      <c r="S370" s="23">
        <f>VLOOKUP($B370,Data!$A$8:$GA$500,145,FALSE)</f>
        <v>3.1236359783875411E-2</v>
      </c>
      <c r="T370" s="23">
        <f>VLOOKUP($B370,Data!$A$8:$GA$500,146,FALSE)</f>
        <v>4.2954916092377296E-2</v>
      </c>
      <c r="U370" s="23">
        <f>VLOOKUP($B370,Data!$A$8:$GA$500,147,FALSE)</f>
        <v>4.2926726852823852E-2</v>
      </c>
      <c r="V370" s="23">
        <f>VLOOKUP($B370,Data!$A$8:$GA$500,148,FALSE)</f>
        <v>4.3276595744680853E-2</v>
      </c>
      <c r="W370" s="23">
        <f>VLOOKUP($B370,Data!$A$8:$GA$500,149,FALSE)</f>
        <v>4.30407556228148E-2</v>
      </c>
      <c r="X370" s="23">
        <f>VLOOKUP($B370,Data!$A$8:$GA$500,150,FALSE)</f>
        <v>4.517543859649123E-2</v>
      </c>
      <c r="Y370" s="23">
        <f>VLOOKUP($B370,Data!$A$8:$GA$500,151,FALSE)</f>
        <v>3.9503490264000421E-2</v>
      </c>
      <c r="Z370" s="23">
        <f>VLOOKUP($B370,Data!$A$8:$GA$500,152,FALSE)</f>
        <v>3.8322991083068261E-2</v>
      </c>
      <c r="AA370" s="23">
        <f>VLOOKUP($B370,Data!$A$8:$GA$500,153,FALSE)</f>
        <v>3.8370725105408357E-2</v>
      </c>
      <c r="AB370" s="23">
        <f>VLOOKUP($B370,Data!$A$8:$GA$500,154,FALSE)</f>
        <v>4.0899127363390818E-2</v>
      </c>
      <c r="AC370" s="23">
        <f>VLOOKUP($B370,Data!$A$8:$GA$500,155,FALSE)</f>
        <v>3.996307660304748E-2</v>
      </c>
      <c r="AD370" s="23">
        <f>VLOOKUP($B370,Data!$A$8:$GA$500,156,FALSE)</f>
        <v>4.2298754754337517E-2</v>
      </c>
      <c r="AE370" s="52">
        <f>VLOOKUP($B370,Data!$A$8:$GA$500,157,FALSE)</f>
        <v>4.2916015421485883E-2</v>
      </c>
      <c r="AF370" s="52">
        <f>VLOOKUP($B370,Data!$A$8:$GA$500,158,FALSE)</f>
        <v>4.561410788381743E-2</v>
      </c>
      <c r="AG370" s="52">
        <f>VLOOKUP($B370,Data!$A$8:$GA$500,159,FALSE)</f>
        <v>4.1921179708188379E-2</v>
      </c>
      <c r="AH370" s="52">
        <f>VLOOKUP($B370,Data!$A$8:$GA$500,160,FALSE)</f>
        <v>4.0956905503634476E-2</v>
      </c>
    </row>
    <row r="371" spans="1:34" x14ac:dyDescent="0.25">
      <c r="A371" s="1"/>
      <c r="B371" s="17" t="s">
        <v>36</v>
      </c>
      <c r="C371" s="3"/>
      <c r="H371" s="23">
        <f>VLOOKUP($B371,Data!$A$8:$GA$500,134,FALSE)</f>
        <v>3.3737173589979477E-2</v>
      </c>
      <c r="I371" s="23">
        <f>VLOOKUP($B371,Data!$A$8:$GA$500,135,FALSE)</f>
        <v>3.2418529679725278E-2</v>
      </c>
      <c r="J371" s="23">
        <f>VLOOKUP($B371,Data!$A$8:$GA$500,136,FALSE)</f>
        <v>3.2809604043807922E-2</v>
      </c>
      <c r="K371" s="23">
        <f>VLOOKUP($B371,Data!$A$8:$GA$500,137,FALSE)</f>
        <v>3.1391806357376366E-2</v>
      </c>
      <c r="L371" s="23">
        <f>VLOOKUP($B371,Data!$A$8:$GA$500,138,FALSE)</f>
        <v>3.2790746289457183E-2</v>
      </c>
      <c r="M371" s="23">
        <f>VLOOKUP($B371,Data!$A$8:$GA$500,139,FALSE)</f>
        <v>2.987118785684445E-2</v>
      </c>
      <c r="N371" s="23">
        <f>VLOOKUP($B371,Data!$A$8:$GA$500,140,FALSE)</f>
        <v>2.8916533463062062E-2</v>
      </c>
      <c r="O371" s="23">
        <f>VLOOKUP($B371,Data!$A$8:$GA$500,141,FALSE)</f>
        <v>2.7597212543554007E-2</v>
      </c>
      <c r="P371" s="23">
        <f>VLOOKUP($B371,Data!$A$8:$GA$500,142,FALSE)</f>
        <v>2.9820562560620757E-2</v>
      </c>
      <c r="Q371" s="23">
        <f>VLOOKUP($B371,Data!$A$8:$GA$500,143,FALSE)</f>
        <v>3.0150812867519888E-2</v>
      </c>
      <c r="R371" s="23">
        <f>VLOOKUP($B371,Data!$A$8:$GA$500,144,FALSE)</f>
        <v>3.4181158428043271E-2</v>
      </c>
      <c r="S371" s="23">
        <f>VLOOKUP($B371,Data!$A$8:$GA$500,145,FALSE)</f>
        <v>4.1733077292366777E-2</v>
      </c>
      <c r="T371" s="23">
        <f>VLOOKUP($B371,Data!$A$8:$GA$500,146,FALSE)</f>
        <v>5.4143287258792937E-2</v>
      </c>
      <c r="U371" s="23">
        <f>VLOOKUP($B371,Data!$A$8:$GA$500,147,FALSE)</f>
        <v>5.6530877721484324E-2</v>
      </c>
      <c r="V371" s="23">
        <f>VLOOKUP($B371,Data!$A$8:$GA$500,148,FALSE)</f>
        <v>5.7561075754465202E-2</v>
      </c>
      <c r="W371" s="23">
        <f>VLOOKUP($B371,Data!$A$8:$GA$500,149,FALSE)</f>
        <v>5.6128899554336649E-2</v>
      </c>
      <c r="X371" s="23">
        <f>VLOOKUP($B371,Data!$A$8:$GA$500,150,FALSE)</f>
        <v>5.7871656290620507E-2</v>
      </c>
      <c r="Y371" s="23">
        <f>VLOOKUP($B371,Data!$A$8:$GA$500,151,FALSE)</f>
        <v>5.147813688212928E-2</v>
      </c>
      <c r="Z371" s="23">
        <f>VLOOKUP($B371,Data!$A$8:$GA$500,152,FALSE)</f>
        <v>5.2982118294360385E-2</v>
      </c>
      <c r="AA371" s="23">
        <f>VLOOKUP($B371,Data!$A$8:$GA$500,153,FALSE)</f>
        <v>5.2255103438827236E-2</v>
      </c>
      <c r="AB371" s="23">
        <f>VLOOKUP($B371,Data!$A$8:$GA$500,154,FALSE)</f>
        <v>5.5833563345293956E-2</v>
      </c>
      <c r="AC371" s="23">
        <f>VLOOKUP($B371,Data!$A$8:$GA$500,155,FALSE)</f>
        <v>5.431621864418492E-2</v>
      </c>
      <c r="AD371" s="23">
        <f>VLOOKUP($B371,Data!$A$8:$GA$500,156,FALSE)</f>
        <v>5.7990159229139616E-2</v>
      </c>
      <c r="AE371" s="52">
        <f>VLOOKUP($B371,Data!$A$8:$GA$500,157,FALSE)</f>
        <v>5.8393541324575804E-2</v>
      </c>
      <c r="AF371" s="52">
        <f>VLOOKUP($B371,Data!$A$8:$GA$500,158,FALSE)</f>
        <v>6.1659539808592956E-2</v>
      </c>
      <c r="AG371" s="52">
        <f>VLOOKUP($B371,Data!$A$8:$GA$500,159,FALSE)</f>
        <v>5.9298768106132396E-2</v>
      </c>
      <c r="AH371" s="52">
        <f>VLOOKUP($B371,Data!$A$8:$GA$500,160,FALSE)</f>
        <v>5.8906997104182103E-2</v>
      </c>
    </row>
    <row r="372" spans="1:34" x14ac:dyDescent="0.25">
      <c r="A372" s="1"/>
      <c r="B372" s="17" t="s">
        <v>37</v>
      </c>
      <c r="C372" s="3"/>
      <c r="H372" s="23">
        <f>VLOOKUP($B372,Data!$A$8:$GA$500,134,FALSE)</f>
        <v>3.1685036032217041E-2</v>
      </c>
      <c r="I372" s="23">
        <f>VLOOKUP($B372,Data!$A$8:$GA$500,135,FALSE)</f>
        <v>3.028281975517096E-2</v>
      </c>
      <c r="J372" s="23">
        <f>VLOOKUP($B372,Data!$A$8:$GA$500,136,FALSE)</f>
        <v>3.0977191881146685E-2</v>
      </c>
      <c r="K372" s="23">
        <f>VLOOKUP($B372,Data!$A$8:$GA$500,137,FALSE)</f>
        <v>2.8428541967415961E-2</v>
      </c>
      <c r="L372" s="23">
        <f>VLOOKUP($B372,Data!$A$8:$GA$500,138,FALSE)</f>
        <v>2.9664109475430231E-2</v>
      </c>
      <c r="M372" s="23">
        <f>VLOOKUP($B372,Data!$A$8:$GA$500,139,FALSE)</f>
        <v>2.8279859242392881E-2</v>
      </c>
      <c r="N372" s="23">
        <f>VLOOKUP($B372,Data!$A$8:$GA$500,140,FALSE)</f>
        <v>2.6154322261192492E-2</v>
      </c>
      <c r="O372" s="23">
        <f>VLOOKUP($B372,Data!$A$8:$GA$500,141,FALSE)</f>
        <v>2.4080016670139613E-2</v>
      </c>
      <c r="P372" s="23">
        <f>VLOOKUP($B372,Data!$A$8:$GA$500,142,FALSE)</f>
        <v>2.5523038605230385E-2</v>
      </c>
      <c r="Q372" s="23">
        <f>VLOOKUP($B372,Data!$A$8:$GA$500,143,FALSE)</f>
        <v>2.5973377703826954E-2</v>
      </c>
      <c r="R372" s="23">
        <f>VLOOKUP($B372,Data!$A$8:$GA$500,144,FALSE)</f>
        <v>2.9805060141020325E-2</v>
      </c>
      <c r="S372" s="23">
        <f>VLOOKUP($B372,Data!$A$8:$GA$500,145,FALSE)</f>
        <v>3.4781172584640793E-2</v>
      </c>
      <c r="T372" s="23">
        <f>VLOOKUP($B372,Data!$A$8:$GA$500,146,FALSE)</f>
        <v>4.7867357512953367E-2</v>
      </c>
      <c r="U372" s="23">
        <f>VLOOKUP($B372,Data!$A$8:$GA$500,147,FALSE)</f>
        <v>5.0381408920383494E-2</v>
      </c>
      <c r="V372" s="23">
        <f>VLOOKUP($B372,Data!$A$8:$GA$500,148,FALSE)</f>
        <v>5.226843100189036E-2</v>
      </c>
      <c r="W372" s="23">
        <f>VLOOKUP($B372,Data!$A$8:$GA$500,149,FALSE)</f>
        <v>4.9351464435146444E-2</v>
      </c>
      <c r="X372" s="23">
        <f>VLOOKUP($B372,Data!$A$8:$GA$500,150,FALSE)</f>
        <v>5.0862653666807971E-2</v>
      </c>
      <c r="Y372" s="23">
        <f>VLOOKUP($B372,Data!$A$8:$GA$500,151,FALSE)</f>
        <v>4.4918137359132471E-2</v>
      </c>
      <c r="Z372" s="23">
        <f>VLOOKUP($B372,Data!$A$8:$GA$500,152,FALSE)</f>
        <v>4.4132991233696815E-2</v>
      </c>
      <c r="AA372" s="23">
        <f>VLOOKUP($B372,Data!$A$8:$GA$500,153,FALSE)</f>
        <v>4.2387931034482761E-2</v>
      </c>
      <c r="AB372" s="23">
        <f>VLOOKUP($B372,Data!$A$8:$GA$500,154,FALSE)</f>
        <v>4.5883482714468633E-2</v>
      </c>
      <c r="AC372" s="23">
        <f>VLOOKUP($B372,Data!$A$8:$GA$500,155,FALSE)</f>
        <v>4.590608324439701E-2</v>
      </c>
      <c r="AD372" s="23">
        <f>VLOOKUP($B372,Data!$A$8:$GA$500,156,FALSE)</f>
        <v>4.7360235393022275E-2</v>
      </c>
      <c r="AE372" s="52">
        <f>VLOOKUP($B372,Data!$A$8:$GA$500,157,FALSE)</f>
        <v>4.5732912723449003E-2</v>
      </c>
      <c r="AF372" s="52">
        <f>VLOOKUP($B372,Data!$A$8:$GA$500,158,FALSE)</f>
        <v>4.928883343730505E-2</v>
      </c>
      <c r="AG372" s="52">
        <f>VLOOKUP($B372,Data!$A$8:$GA$500,159,FALSE)</f>
        <v>4.6962025316455699E-2</v>
      </c>
      <c r="AH372" s="52">
        <f>VLOOKUP($B372,Data!$A$8:$GA$500,160,FALSE)</f>
        <v>4.6598710214270853E-2</v>
      </c>
    </row>
    <row r="373" spans="1:34" x14ac:dyDescent="0.25">
      <c r="A373" s="1"/>
      <c r="B373" s="17" t="s">
        <v>38</v>
      </c>
      <c r="C373" s="3"/>
      <c r="H373" s="23">
        <f>VLOOKUP($B373,Data!$A$8:$GA$500,134,FALSE)</f>
        <v>3.2505245488879564E-2</v>
      </c>
      <c r="I373" s="23">
        <f>VLOOKUP($B373,Data!$A$8:$GA$500,135,FALSE)</f>
        <v>2.9317568969093551E-2</v>
      </c>
      <c r="J373" s="23">
        <f>VLOOKUP($B373,Data!$A$8:$GA$500,136,FALSE)</f>
        <v>2.8990976210008203E-2</v>
      </c>
      <c r="K373" s="23">
        <f>VLOOKUP($B373,Data!$A$8:$GA$500,137,FALSE)</f>
        <v>3.0355309098377491E-2</v>
      </c>
      <c r="L373" s="23">
        <f>VLOOKUP($B373,Data!$A$8:$GA$500,138,FALSE)</f>
        <v>3.152660776659133E-2</v>
      </c>
      <c r="M373" s="23">
        <f>VLOOKUP($B373,Data!$A$8:$GA$500,139,FALSE)</f>
        <v>2.8436596447748864E-2</v>
      </c>
      <c r="N373" s="23">
        <f>VLOOKUP($B373,Data!$A$8:$GA$500,140,FALSE)</f>
        <v>2.839252720180661E-2</v>
      </c>
      <c r="O373" s="23">
        <f>VLOOKUP($B373,Data!$A$8:$GA$500,141,FALSE)</f>
        <v>2.7602375102375103E-2</v>
      </c>
      <c r="P373" s="23">
        <f>VLOOKUP($B373,Data!$A$8:$GA$500,142,FALSE)</f>
        <v>2.7444557477110883E-2</v>
      </c>
      <c r="Q373" s="23">
        <f>VLOOKUP($B373,Data!$A$8:$GA$500,143,FALSE)</f>
        <v>2.673353596757852E-2</v>
      </c>
      <c r="R373" s="23">
        <f>VLOOKUP($B373,Data!$A$8:$GA$500,144,FALSE)</f>
        <v>3.0427644912849616E-2</v>
      </c>
      <c r="S373" s="23">
        <f>VLOOKUP($B373,Data!$A$8:$GA$500,145,FALSE)</f>
        <v>4.0514541387024608E-2</v>
      </c>
      <c r="T373" s="23">
        <f>VLOOKUP($B373,Data!$A$8:$GA$500,146,FALSE)</f>
        <v>5.2276739889139806E-2</v>
      </c>
      <c r="U373" s="23">
        <f>VLOOKUP($B373,Data!$A$8:$GA$500,147,FALSE)</f>
        <v>5.2049448304045773E-2</v>
      </c>
      <c r="V373" s="23">
        <f>VLOOKUP($B373,Data!$A$8:$GA$500,148,FALSE)</f>
        <v>5.207454433749744E-2</v>
      </c>
      <c r="W373" s="23">
        <f>VLOOKUP($B373,Data!$A$8:$GA$500,149,FALSE)</f>
        <v>5.5590341722938405E-2</v>
      </c>
      <c r="X373" s="23">
        <f>VLOOKUP($B373,Data!$A$8:$GA$500,150,FALSE)</f>
        <v>5.6098663926002053E-2</v>
      </c>
      <c r="Y373" s="23">
        <f>VLOOKUP($B373,Data!$A$8:$GA$500,151,FALSE)</f>
        <v>4.8458213256484146E-2</v>
      </c>
      <c r="Z373" s="23">
        <f>VLOOKUP($B373,Data!$A$8:$GA$500,152,FALSE)</f>
        <v>4.7115029731392248E-2</v>
      </c>
      <c r="AA373" s="23">
        <f>VLOOKUP($B373,Data!$A$8:$GA$500,153,FALSE)</f>
        <v>4.8708622803432772E-2</v>
      </c>
      <c r="AB373" s="23">
        <f>VLOOKUP($B373,Data!$A$8:$GA$500,154,FALSE)</f>
        <v>5.095402066032003E-2</v>
      </c>
      <c r="AC373" s="23">
        <f>VLOOKUP($B373,Data!$A$8:$GA$500,155,FALSE)</f>
        <v>4.8044839426378508E-2</v>
      </c>
      <c r="AD373" s="23">
        <f>VLOOKUP($B373,Data!$A$8:$GA$500,156,FALSE)</f>
        <v>5.122875281589187E-2</v>
      </c>
      <c r="AE373" s="52">
        <f>VLOOKUP($B373,Data!$A$8:$GA$500,157,FALSE)</f>
        <v>5.418352748824852E-2</v>
      </c>
      <c r="AF373" s="52">
        <f>VLOOKUP($B373,Data!$A$8:$GA$500,158,FALSE)</f>
        <v>5.8253608247422678E-2</v>
      </c>
      <c r="AG373" s="52">
        <f>VLOOKUP($B373,Data!$A$8:$GA$500,159,FALSE)</f>
        <v>5.3200330783543519E-2</v>
      </c>
      <c r="AH373" s="52">
        <f>VLOOKUP($B373,Data!$A$8:$GA$500,160,FALSE)</f>
        <v>5.1394438722966014E-2</v>
      </c>
    </row>
    <row r="374" spans="1:34" x14ac:dyDescent="0.25">
      <c r="A374" s="1"/>
      <c r="B374" s="17" t="s">
        <v>39</v>
      </c>
      <c r="C374" s="3"/>
      <c r="H374" s="23">
        <f>VLOOKUP($B374,Data!$A$8:$GA$500,134,FALSE)</f>
        <v>5.8150029886431559E-2</v>
      </c>
      <c r="I374" s="23">
        <f>VLOOKUP($B374,Data!$A$8:$GA$500,135,FALSE)</f>
        <v>5.7299489336136981E-2</v>
      </c>
      <c r="J374" s="23">
        <f>VLOOKUP($B374,Data!$A$8:$GA$500,136,FALSE)</f>
        <v>5.7023436333781159E-2</v>
      </c>
      <c r="K374" s="23">
        <f>VLOOKUP($B374,Data!$A$8:$GA$500,137,FALSE)</f>
        <v>5.6389470535447205E-2</v>
      </c>
      <c r="L374" s="23">
        <f>VLOOKUP($B374,Data!$A$8:$GA$500,138,FALSE)</f>
        <v>5.6592460670822201E-2</v>
      </c>
      <c r="M374" s="23">
        <f>VLOOKUP($B374,Data!$A$8:$GA$500,139,FALSE)</f>
        <v>5.1631174208813961E-2</v>
      </c>
      <c r="N374" s="23">
        <f>VLOOKUP($B374,Data!$A$8:$GA$500,140,FALSE)</f>
        <v>5.1593578118031815E-2</v>
      </c>
      <c r="O374" s="23">
        <f>VLOOKUP($B374,Data!$A$8:$GA$500,141,FALSE)</f>
        <v>5.0797518830305713E-2</v>
      </c>
      <c r="P374" s="23">
        <f>VLOOKUP($B374,Data!$A$8:$GA$500,142,FALSE)</f>
        <v>5.4566741237882174E-2</v>
      </c>
      <c r="Q374" s="23">
        <f>VLOOKUP($B374,Data!$A$8:$GA$500,143,FALSE)</f>
        <v>5.373758651820644E-2</v>
      </c>
      <c r="R374" s="23">
        <f>VLOOKUP($B374,Data!$A$8:$GA$500,144,FALSE)</f>
        <v>5.922634367903104E-2</v>
      </c>
      <c r="S374" s="23">
        <f>VLOOKUP($B374,Data!$A$8:$GA$500,145,FALSE)</f>
        <v>6.8866747794341349E-2</v>
      </c>
      <c r="T374" s="23">
        <f>VLOOKUP($B374,Data!$A$8:$GA$500,146,FALSE)</f>
        <v>8.1648567119155357E-2</v>
      </c>
      <c r="U374" s="23">
        <f>VLOOKUP($B374,Data!$A$8:$GA$500,147,FALSE)</f>
        <v>8.4364747986877417E-2</v>
      </c>
      <c r="V374" s="23">
        <f>VLOOKUP($B374,Data!$A$8:$GA$500,148,FALSE)</f>
        <v>8.4690423162583517E-2</v>
      </c>
      <c r="W374" s="23">
        <f>VLOOKUP($B374,Data!$A$8:$GA$500,149,FALSE)</f>
        <v>8.2591607565011826E-2</v>
      </c>
      <c r="X374" s="23">
        <f>VLOOKUP($B374,Data!$A$8:$GA$500,150,FALSE)</f>
        <v>8.1868002357100761E-2</v>
      </c>
      <c r="Y374" s="23">
        <f>VLOOKUP($B374,Data!$A$8:$GA$500,151,FALSE)</f>
        <v>7.3835314839277855E-2</v>
      </c>
      <c r="Z374" s="23">
        <f>VLOOKUP($B374,Data!$A$8:$GA$500,152,FALSE)</f>
        <v>7.3473837209302326E-2</v>
      </c>
      <c r="AA374" s="23">
        <f>VLOOKUP($B374,Data!$A$8:$GA$500,153,FALSE)</f>
        <v>7.348714953271028E-2</v>
      </c>
      <c r="AB374" s="23">
        <f>VLOOKUP($B374,Data!$A$8:$GA$500,154,FALSE)</f>
        <v>7.8298743057585496E-2</v>
      </c>
      <c r="AC374" s="23">
        <f>VLOOKUP($B374,Data!$A$8:$GA$500,155,FALSE)</f>
        <v>7.7315582714971631E-2</v>
      </c>
      <c r="AD374" s="23">
        <f>VLOOKUP($B374,Data!$A$8:$GA$500,156,FALSE)</f>
        <v>8.1738493110524779E-2</v>
      </c>
      <c r="AE374" s="52">
        <f>VLOOKUP($B374,Data!$A$8:$GA$500,157,FALSE)</f>
        <v>7.9700879765395888E-2</v>
      </c>
      <c r="AF374" s="52">
        <f>VLOOKUP($B374,Data!$A$8:$GA$500,158,FALSE)</f>
        <v>8.4224137931034476E-2</v>
      </c>
      <c r="AG374" s="52">
        <f>VLOOKUP($B374,Data!$A$8:$GA$500,159,FALSE)</f>
        <v>8.0013200352009387E-2</v>
      </c>
      <c r="AH374" s="52">
        <f>VLOOKUP($B374,Data!$A$8:$GA$500,160,FALSE)</f>
        <v>7.8724684473143527E-2</v>
      </c>
    </row>
    <row r="375" spans="1:34" x14ac:dyDescent="0.25">
      <c r="A375" s="1"/>
      <c r="B375" s="17" t="s">
        <v>40</v>
      </c>
      <c r="C375" s="3"/>
      <c r="H375" s="23">
        <f>VLOOKUP($B375,Data!$A$8:$GA$500,134,FALSE)</f>
        <v>2.9110593394545702E-2</v>
      </c>
      <c r="I375" s="23">
        <f>VLOOKUP($B375,Data!$A$8:$GA$500,135,FALSE)</f>
        <v>2.6239945466939332E-2</v>
      </c>
      <c r="J375" s="23">
        <f>VLOOKUP($B375,Data!$A$8:$GA$500,136,FALSE)</f>
        <v>2.5888586956521738E-2</v>
      </c>
      <c r="K375" s="23">
        <f>VLOOKUP($B375,Data!$A$8:$GA$500,137,FALSE)</f>
        <v>2.7021854214741414E-2</v>
      </c>
      <c r="L375" s="23">
        <f>VLOOKUP($B375,Data!$A$8:$GA$500,138,FALSE)</f>
        <v>2.8432805521721477E-2</v>
      </c>
      <c r="M375" s="23">
        <f>VLOOKUP($B375,Data!$A$8:$GA$500,139,FALSE)</f>
        <v>2.3788659793814435E-2</v>
      </c>
      <c r="N375" s="23">
        <f>VLOOKUP($B375,Data!$A$8:$GA$500,140,FALSE)</f>
        <v>2.2797970100123442E-2</v>
      </c>
      <c r="O375" s="23">
        <f>VLOOKUP($B375,Data!$A$8:$GA$500,141,FALSE)</f>
        <v>2.2425629290617848E-2</v>
      </c>
      <c r="P375" s="23">
        <f>VLOOKUP($B375,Data!$A$8:$GA$500,142,FALSE)</f>
        <v>2.4410580021482275E-2</v>
      </c>
      <c r="Q375" s="23">
        <f>VLOOKUP($B375,Data!$A$8:$GA$500,143,FALSE)</f>
        <v>2.3581526861451461E-2</v>
      </c>
      <c r="R375" s="23">
        <f>VLOOKUP($B375,Data!$A$8:$GA$500,144,FALSE)</f>
        <v>2.5377005347593583E-2</v>
      </c>
      <c r="S375" s="23">
        <f>VLOOKUP($B375,Data!$A$8:$GA$500,145,FALSE)</f>
        <v>3.235317779565567E-2</v>
      </c>
      <c r="T375" s="23">
        <f>VLOOKUP($B375,Data!$A$8:$GA$500,146,FALSE)</f>
        <v>4.442024173196972E-2</v>
      </c>
      <c r="U375" s="23">
        <f>VLOOKUP($B375,Data!$A$8:$GA$500,147,FALSE)</f>
        <v>4.075684169176378E-2</v>
      </c>
      <c r="V375" s="23">
        <f>VLOOKUP($B375,Data!$A$8:$GA$500,148,FALSE)</f>
        <v>4.0164892235782915E-2</v>
      </c>
      <c r="W375" s="23">
        <f>VLOOKUP($B375,Data!$A$8:$GA$500,149,FALSE)</f>
        <v>4.1114169615939181E-2</v>
      </c>
      <c r="X375" s="23">
        <f>VLOOKUP($B375,Data!$A$8:$GA$500,150,FALSE)</f>
        <v>4.3010809385710516E-2</v>
      </c>
      <c r="Y375" s="23">
        <f>VLOOKUP($B375,Data!$A$8:$GA$500,151,FALSE)</f>
        <v>3.6927270309799226E-2</v>
      </c>
      <c r="Z375" s="23">
        <f>VLOOKUP($B375,Data!$A$8:$GA$500,152,FALSE)</f>
        <v>3.7066472071115832E-2</v>
      </c>
      <c r="AA375" s="23">
        <f>VLOOKUP($B375,Data!$A$8:$GA$500,153,FALSE)</f>
        <v>3.7576442435522467E-2</v>
      </c>
      <c r="AB375" s="23">
        <f>VLOOKUP($B375,Data!$A$8:$GA$500,154,FALSE)</f>
        <v>4.0906814287597203E-2</v>
      </c>
      <c r="AC375" s="23">
        <f>VLOOKUP($B375,Data!$A$8:$GA$500,155,FALSE)</f>
        <v>3.7790865070017013E-2</v>
      </c>
      <c r="AD375" s="23">
        <f>VLOOKUP($B375,Data!$A$8:$GA$500,156,FALSE)</f>
        <v>3.9314136125654452E-2</v>
      </c>
      <c r="AE375" s="52">
        <f>VLOOKUP($B375,Data!$A$8:$GA$500,157,FALSE)</f>
        <v>4.047655649500384E-2</v>
      </c>
      <c r="AF375" s="52">
        <f>VLOOKUP($B375,Data!$A$8:$GA$500,158,FALSE)</f>
        <v>4.3433635088614052E-2</v>
      </c>
      <c r="AG375" s="52">
        <f>VLOOKUP($B375,Data!$A$8:$GA$500,159,FALSE)</f>
        <v>3.9387207966296439E-2</v>
      </c>
      <c r="AH375" s="52">
        <f>VLOOKUP($B375,Data!$A$8:$GA$500,160,FALSE)</f>
        <v>3.8302961275626421E-2</v>
      </c>
    </row>
    <row r="376" spans="1:34" x14ac:dyDescent="0.25">
      <c r="A376" s="1"/>
      <c r="B376" s="17" t="s">
        <v>41</v>
      </c>
      <c r="C376" s="3"/>
      <c r="H376" s="23">
        <f>VLOOKUP($B376,Data!$A$8:$GA$500,134,FALSE)</f>
        <v>4.1051155485752749E-2</v>
      </c>
      <c r="I376" s="23">
        <f>VLOOKUP($B376,Data!$A$8:$GA$500,135,FALSE)</f>
        <v>3.9156613047363717E-2</v>
      </c>
      <c r="J376" s="23">
        <f>VLOOKUP($B376,Data!$A$8:$GA$500,136,FALSE)</f>
        <v>3.850072134058373E-2</v>
      </c>
      <c r="K376" s="23">
        <f>VLOOKUP($B376,Data!$A$8:$GA$500,137,FALSE)</f>
        <v>3.9274211339069047E-2</v>
      </c>
      <c r="L376" s="23">
        <f>VLOOKUP($B376,Data!$A$8:$GA$500,138,FALSE)</f>
        <v>4.0996160175534833E-2</v>
      </c>
      <c r="M376" s="23">
        <f>VLOOKUP($B376,Data!$A$8:$GA$500,139,FALSE)</f>
        <v>3.6846069868995635E-2</v>
      </c>
      <c r="N376" s="23">
        <f>VLOOKUP($B376,Data!$A$8:$GA$500,140,FALSE)</f>
        <v>3.5217628449874548E-2</v>
      </c>
      <c r="O376" s="23">
        <f>VLOOKUP($B376,Data!$A$8:$GA$500,141,FALSE)</f>
        <v>3.5023469053596767E-2</v>
      </c>
      <c r="P376" s="23">
        <f>VLOOKUP($B376,Data!$A$8:$GA$500,142,FALSE)</f>
        <v>3.8514926999346263E-2</v>
      </c>
      <c r="Q376" s="23">
        <f>VLOOKUP($B376,Data!$A$8:$GA$500,143,FALSE)</f>
        <v>3.7423513986013984E-2</v>
      </c>
      <c r="R376" s="23">
        <f>VLOOKUP($B376,Data!$A$8:$GA$500,144,FALSE)</f>
        <v>4.1812459301063601E-2</v>
      </c>
      <c r="S376" s="23">
        <f>VLOOKUP($B376,Data!$A$8:$GA$500,145,FALSE)</f>
        <v>5.1857652014256399E-2</v>
      </c>
      <c r="T376" s="23">
        <f>VLOOKUP($B376,Data!$A$8:$GA$500,146,FALSE)</f>
        <v>6.5080098914095261E-2</v>
      </c>
      <c r="U376" s="23">
        <f>VLOOKUP($B376,Data!$A$8:$GA$500,147,FALSE)</f>
        <v>6.4713039732960054E-2</v>
      </c>
      <c r="V376" s="23">
        <f>VLOOKUP($B376,Data!$A$8:$GA$500,148,FALSE)</f>
        <v>6.4626284478096263E-2</v>
      </c>
      <c r="W376" s="23">
        <f>VLOOKUP($B376,Data!$A$8:$GA$500,149,FALSE)</f>
        <v>6.4626930606917557E-2</v>
      </c>
      <c r="X376" s="23">
        <f>VLOOKUP($B376,Data!$A$8:$GA$500,150,FALSE)</f>
        <v>6.5770491803278694E-2</v>
      </c>
      <c r="Y376" s="23">
        <f>VLOOKUP($B376,Data!$A$8:$GA$500,151,FALSE)</f>
        <v>5.787371829465731E-2</v>
      </c>
      <c r="Z376" s="23">
        <f>VLOOKUP($B376,Data!$A$8:$GA$500,152,FALSE)</f>
        <v>5.8381831847954473E-2</v>
      </c>
      <c r="AA376" s="23">
        <f>VLOOKUP($B376,Data!$A$8:$GA$500,153,FALSE)</f>
        <v>5.8476692862525569E-2</v>
      </c>
      <c r="AB376" s="23">
        <f>VLOOKUP($B376,Data!$A$8:$GA$500,154,FALSE)</f>
        <v>6.150155964289556E-2</v>
      </c>
      <c r="AC376" s="23">
        <f>VLOOKUP($B376,Data!$A$8:$GA$500,155,FALSE)</f>
        <v>6.0476497794987628E-2</v>
      </c>
      <c r="AD376" s="23">
        <f>VLOOKUP($B376,Data!$A$8:$GA$500,156,FALSE)</f>
        <v>6.6178157809286722E-2</v>
      </c>
      <c r="AE376" s="52">
        <f>VLOOKUP($B376,Data!$A$8:$GA$500,157,FALSE)</f>
        <v>6.7057806591031874E-2</v>
      </c>
      <c r="AF376" s="52">
        <f>VLOOKUP($B376,Data!$A$8:$GA$500,158,FALSE)</f>
        <v>7.0588046616059025E-2</v>
      </c>
      <c r="AG376" s="52">
        <f>VLOOKUP($B376,Data!$A$8:$GA$500,159,FALSE)</f>
        <v>6.823140848071596E-2</v>
      </c>
      <c r="AH376" s="52">
        <f>VLOOKUP($B376,Data!$A$8:$GA$500,160,FALSE)</f>
        <v>6.8323791348600504E-2</v>
      </c>
    </row>
    <row r="377" spans="1:34" x14ac:dyDescent="0.25">
      <c r="A377" s="1"/>
      <c r="B377" s="17" t="s">
        <v>18</v>
      </c>
      <c r="C377" s="3"/>
      <c r="H377" s="23">
        <f>VLOOKUP($B377,Data!$A$8:$GA$500,134,FALSE)</f>
        <v>1.4294587400177462E-2</v>
      </c>
      <c r="I377" s="23">
        <f>VLOOKUP($B377,Data!$A$8:$GA$500,135,FALSE)</f>
        <v>1.2963512310886978E-2</v>
      </c>
      <c r="J377" s="23">
        <f>VLOOKUP($B377,Data!$A$8:$GA$500,136,FALSE)</f>
        <v>1.3098549866824504E-2</v>
      </c>
      <c r="K377" s="23">
        <f>VLOOKUP($B377,Data!$A$8:$GA$500,137,FALSE)</f>
        <v>1.240381747688637E-2</v>
      </c>
      <c r="L377" s="23">
        <f>VLOOKUP($B377,Data!$A$8:$GA$500,138,FALSE)</f>
        <v>1.3240407673860911E-2</v>
      </c>
      <c r="M377" s="23">
        <f>VLOOKUP($B377,Data!$A$8:$GA$500,139,FALSE)</f>
        <v>1.1805389221556887E-2</v>
      </c>
      <c r="N377" s="23">
        <f>VLOOKUP($B377,Data!$A$8:$GA$500,140,FALSE)</f>
        <v>1.1102764423076924E-2</v>
      </c>
      <c r="O377" s="23">
        <f>VLOOKUP($B377,Data!$A$8:$GA$500,141,FALSE)</f>
        <v>1.0353154240869303E-2</v>
      </c>
      <c r="P377" s="23">
        <f>VLOOKUP($B377,Data!$A$8:$GA$500,142,FALSE)</f>
        <v>1.1304086538461539E-2</v>
      </c>
      <c r="Q377" s="23">
        <f>VLOOKUP($B377,Data!$A$8:$GA$500,143,FALSE)</f>
        <v>1.1680168016801681E-2</v>
      </c>
      <c r="R377" s="23">
        <f>VLOOKUP($B377,Data!$A$8:$GA$500,144,FALSE)</f>
        <v>1.3128524784802613E-2</v>
      </c>
      <c r="S377" s="23">
        <f>VLOOKUP($B377,Data!$A$8:$GA$500,145,FALSE)</f>
        <v>1.7115044247787609E-2</v>
      </c>
      <c r="T377" s="23">
        <f>VLOOKUP($B377,Data!$A$8:$GA$500,146,FALSE)</f>
        <v>2.6871704745166959E-2</v>
      </c>
      <c r="U377" s="23">
        <f>VLOOKUP($B377,Data!$A$8:$GA$500,147,FALSE)</f>
        <v>2.7304270462633451E-2</v>
      </c>
      <c r="V377" s="23">
        <f>VLOOKUP($B377,Data!$A$8:$GA$500,148,FALSE)</f>
        <v>2.7623318385650224E-2</v>
      </c>
      <c r="W377" s="23">
        <f>VLOOKUP($B377,Data!$A$8:$GA$500,149,FALSE)</f>
        <v>2.5323216995447647E-2</v>
      </c>
      <c r="X377" s="23">
        <f>VLOOKUP($B377,Data!$A$8:$GA$500,150,FALSE)</f>
        <v>2.6477483035163479E-2</v>
      </c>
      <c r="Y377" s="23">
        <f>VLOOKUP($B377,Data!$A$8:$GA$500,151,FALSE)</f>
        <v>2.2590546347452424E-2</v>
      </c>
      <c r="Z377" s="23">
        <f>VLOOKUP($B377,Data!$A$8:$GA$500,152,FALSE)</f>
        <v>2.2942437232088182E-2</v>
      </c>
      <c r="AA377" s="23">
        <f>VLOOKUP($B377,Data!$A$8:$GA$500,153,FALSE)</f>
        <v>2.1975535168195719E-2</v>
      </c>
      <c r="AB377" s="23">
        <f>VLOOKUP($B377,Data!$A$8:$GA$500,154,FALSE)</f>
        <v>2.35716431360769E-2</v>
      </c>
      <c r="AC377" s="23">
        <f>VLOOKUP($B377,Data!$A$8:$GA$500,155,FALSE)</f>
        <v>2.2494814814814815E-2</v>
      </c>
      <c r="AD377" s="23">
        <f>VLOOKUP($B377,Data!$A$8:$GA$500,156,FALSE)</f>
        <v>2.3246027074749855E-2</v>
      </c>
      <c r="AE377" s="52">
        <f>VLOOKUP($B377,Data!$A$8:$GA$500,157,FALSE)</f>
        <v>2.2352422907488987E-2</v>
      </c>
      <c r="AF377" s="52">
        <f>VLOOKUP($B377,Data!$A$8:$GA$500,158,FALSE)</f>
        <v>2.3812351543942994E-2</v>
      </c>
      <c r="AG377" s="52">
        <f>VLOOKUP($B377,Data!$A$8:$GA$500,159,FALSE)</f>
        <v>2.0651790957134469E-2</v>
      </c>
      <c r="AH377" s="52">
        <f>VLOOKUP($B377,Data!$A$8:$GA$500,160,FALSE)</f>
        <v>1.9740718915733646E-2</v>
      </c>
    </row>
    <row r="378" spans="1:34" x14ac:dyDescent="0.25">
      <c r="A378" s="1"/>
      <c r="B378" s="17" t="s">
        <v>42</v>
      </c>
      <c r="C378" s="3"/>
      <c r="H378" s="23">
        <f>VLOOKUP($B378,Data!$A$8:$GA$500,134,FALSE)</f>
        <v>4.5089879014110608E-2</v>
      </c>
      <c r="I378" s="23">
        <f>VLOOKUP($B378,Data!$A$8:$GA$500,135,FALSE)</f>
        <v>4.4527670120488277E-2</v>
      </c>
      <c r="J378" s="23">
        <f>VLOOKUP($B378,Data!$A$8:$GA$500,136,FALSE)</f>
        <v>4.4617836072482091E-2</v>
      </c>
      <c r="K378" s="23">
        <f>VLOOKUP($B378,Data!$A$8:$GA$500,137,FALSE)</f>
        <v>4.1936401106067722E-2</v>
      </c>
      <c r="L378" s="23">
        <f>VLOOKUP($B378,Data!$A$8:$GA$500,138,FALSE)</f>
        <v>4.1090422769294692E-2</v>
      </c>
      <c r="M378" s="23">
        <f>VLOOKUP($B378,Data!$A$8:$GA$500,139,FALSE)</f>
        <v>3.7556999042467842E-2</v>
      </c>
      <c r="N378" s="23">
        <f>VLOOKUP($B378,Data!$A$8:$GA$500,140,FALSE)</f>
        <v>3.6581174461036779E-2</v>
      </c>
      <c r="O378" s="23">
        <f>VLOOKUP($B378,Data!$A$8:$GA$500,141,FALSE)</f>
        <v>3.3932877917507633E-2</v>
      </c>
      <c r="P378" s="23">
        <f>VLOOKUP($B378,Data!$A$8:$GA$500,142,FALSE)</f>
        <v>3.399623798603417E-2</v>
      </c>
      <c r="Q378" s="23">
        <f>VLOOKUP($B378,Data!$A$8:$GA$500,143,FALSE)</f>
        <v>3.3566619736336872E-2</v>
      </c>
      <c r="R378" s="23">
        <f>VLOOKUP($B378,Data!$A$8:$GA$500,144,FALSE)</f>
        <v>3.6386723725100614E-2</v>
      </c>
      <c r="S378" s="23">
        <f>VLOOKUP($B378,Data!$A$8:$GA$500,145,FALSE)</f>
        <v>4.0637201391180724E-2</v>
      </c>
      <c r="T378" s="23">
        <f>VLOOKUP($B378,Data!$A$8:$GA$500,146,FALSE)</f>
        <v>5.1251772331375331E-2</v>
      </c>
      <c r="U378" s="23">
        <f>VLOOKUP($B378,Data!$A$8:$GA$500,147,FALSE)</f>
        <v>5.4393785797556896E-2</v>
      </c>
      <c r="V378" s="23">
        <f>VLOOKUP($B378,Data!$A$8:$GA$500,148,FALSE)</f>
        <v>5.7288396507343665E-2</v>
      </c>
      <c r="W378" s="23">
        <f>VLOOKUP($B378,Data!$A$8:$GA$500,149,FALSE)</f>
        <v>5.5173490544827758E-2</v>
      </c>
      <c r="X378" s="23">
        <f>VLOOKUP($B378,Data!$A$8:$GA$500,150,FALSE)</f>
        <v>5.6922460629428406E-2</v>
      </c>
      <c r="Y378" s="23">
        <f>VLOOKUP($B378,Data!$A$8:$GA$500,151,FALSE)</f>
        <v>5.3129018538440369E-2</v>
      </c>
      <c r="Z378" s="23">
        <f>VLOOKUP($B378,Data!$A$8:$GA$500,152,FALSE)</f>
        <v>5.3933458411507193E-2</v>
      </c>
      <c r="AA378" s="23">
        <f>VLOOKUP($B378,Data!$A$8:$GA$500,153,FALSE)</f>
        <v>5.2545167514471143E-2</v>
      </c>
      <c r="AB378" s="23">
        <f>VLOOKUP($B378,Data!$A$8:$GA$500,154,FALSE)</f>
        <v>5.5220031486618186E-2</v>
      </c>
      <c r="AC378" s="23">
        <f>VLOOKUP($B378,Data!$A$8:$GA$500,155,FALSE)</f>
        <v>5.5794548120169971E-2</v>
      </c>
      <c r="AD378" s="23">
        <f>VLOOKUP($B378,Data!$A$8:$GA$500,156,FALSE)</f>
        <v>5.8876248543881828E-2</v>
      </c>
      <c r="AE378" s="52">
        <f>VLOOKUP($B378,Data!$A$8:$GA$500,157,FALSE)</f>
        <v>5.7769784172661869E-2</v>
      </c>
      <c r="AF378" s="52">
        <f>VLOOKUP($B378,Data!$A$8:$GA$500,158,FALSE)</f>
        <v>5.848760636330004E-2</v>
      </c>
      <c r="AG378" s="52">
        <f>VLOOKUP($B378,Data!$A$8:$GA$500,159,FALSE)</f>
        <v>5.5033750492707922E-2</v>
      </c>
      <c r="AH378" s="52">
        <f>VLOOKUP($B378,Data!$A$8:$GA$500,160,FALSE)</f>
        <v>5.4228897096592718E-2</v>
      </c>
    </row>
    <row r="379" spans="1:34" x14ac:dyDescent="0.25">
      <c r="A379" s="1"/>
      <c r="B379" s="17" t="s">
        <v>43</v>
      </c>
      <c r="C379" s="3"/>
      <c r="H379" s="23">
        <f>VLOOKUP($B379,Data!$A$8:$GA$500,134,FALSE)</f>
        <v>3.9216107043675841E-2</v>
      </c>
      <c r="I379" s="23">
        <f>VLOOKUP($B379,Data!$A$8:$GA$500,135,FALSE)</f>
        <v>3.6413098236775819E-2</v>
      </c>
      <c r="J379" s="23">
        <f>VLOOKUP($B379,Data!$A$8:$GA$500,136,FALSE)</f>
        <v>3.6849280484726077E-2</v>
      </c>
      <c r="K379" s="23">
        <f>VLOOKUP($B379,Data!$A$8:$GA$500,137,FALSE)</f>
        <v>3.4821338701560144E-2</v>
      </c>
      <c r="L379" s="23">
        <f>VLOOKUP($B379,Data!$A$8:$GA$500,138,FALSE)</f>
        <v>3.6414929471976033E-2</v>
      </c>
      <c r="M379" s="23">
        <f>VLOOKUP($B379,Data!$A$8:$GA$500,139,FALSE)</f>
        <v>3.2605157736604905E-2</v>
      </c>
      <c r="N379" s="23">
        <f>VLOOKUP($B379,Data!$A$8:$GA$500,140,FALSE)</f>
        <v>3.112414223331254E-2</v>
      </c>
      <c r="O379" s="23">
        <f>VLOOKUP($B379,Data!$A$8:$GA$500,141,FALSE)</f>
        <v>2.9211180124223603E-2</v>
      </c>
      <c r="P379" s="23">
        <f>VLOOKUP($B379,Data!$A$8:$GA$500,142,FALSE)</f>
        <v>3.2221807783165489E-2</v>
      </c>
      <c r="Q379" s="23">
        <f>VLOOKUP($B379,Data!$A$8:$GA$500,143,FALSE)</f>
        <v>3.2221671826625387E-2</v>
      </c>
      <c r="R379" s="23">
        <f>VLOOKUP($B379,Data!$A$8:$GA$500,144,FALSE)</f>
        <v>3.7413622902270481E-2</v>
      </c>
      <c r="S379" s="23">
        <f>VLOOKUP($B379,Data!$A$8:$GA$500,145,FALSE)</f>
        <v>4.6070504129175398E-2</v>
      </c>
      <c r="T379" s="23">
        <f>VLOOKUP($B379,Data!$A$8:$GA$500,146,FALSE)</f>
        <v>6.0528370957901159E-2</v>
      </c>
      <c r="U379" s="23">
        <f>VLOOKUP($B379,Data!$A$8:$GA$500,147,FALSE)</f>
        <v>6.1703462420074795E-2</v>
      </c>
      <c r="V379" s="23">
        <f>VLOOKUP($B379,Data!$A$8:$GA$500,148,FALSE)</f>
        <v>6.4082131508188714E-2</v>
      </c>
      <c r="W379" s="23">
        <f>VLOOKUP($B379,Data!$A$8:$GA$500,149,FALSE)</f>
        <v>6.3460211874846018E-2</v>
      </c>
      <c r="X379" s="23">
        <f>VLOOKUP($B379,Data!$A$8:$GA$500,150,FALSE)</f>
        <v>6.539095156134743E-2</v>
      </c>
      <c r="Y379" s="23">
        <f>VLOOKUP($B379,Data!$A$8:$GA$500,151,FALSE)</f>
        <v>5.7737100737100734E-2</v>
      </c>
      <c r="Z379" s="23">
        <f>VLOOKUP($B379,Data!$A$8:$GA$500,152,FALSE)</f>
        <v>5.6557538461538465E-2</v>
      </c>
      <c r="AA379" s="23">
        <f>VLOOKUP($B379,Data!$A$8:$GA$500,153,FALSE)</f>
        <v>5.5114233353695787E-2</v>
      </c>
      <c r="AB379" s="23">
        <f>VLOOKUP($B379,Data!$A$8:$GA$500,154,FALSE)</f>
        <v>6.0021905805038335E-2</v>
      </c>
      <c r="AC379" s="23">
        <f>VLOOKUP($B379,Data!$A$8:$GA$500,155,FALSE)</f>
        <v>6.0316819571865445E-2</v>
      </c>
      <c r="AD379" s="23">
        <f>VLOOKUP($B379,Data!$A$8:$GA$500,156,FALSE)</f>
        <v>6.3568575233022631E-2</v>
      </c>
      <c r="AE379" s="52">
        <f>VLOOKUP($B379,Data!$A$8:$GA$500,157,FALSE)</f>
        <v>6.2119309262166404E-2</v>
      </c>
      <c r="AF379" s="52">
        <f>VLOOKUP($B379,Data!$A$8:$GA$500,158,FALSE)</f>
        <v>6.7695493300852616E-2</v>
      </c>
      <c r="AG379" s="52">
        <f>VLOOKUP($B379,Data!$A$8:$GA$500,159,FALSE)</f>
        <v>6.4227563715424568E-2</v>
      </c>
      <c r="AH379" s="52">
        <f>VLOOKUP($B379,Data!$A$8:$GA$500,160,FALSE)</f>
        <v>6.2935145445875057E-2</v>
      </c>
    </row>
    <row r="380" spans="1:34" x14ac:dyDescent="0.25">
      <c r="A380" s="1"/>
      <c r="B380" s="17" t="s">
        <v>44</v>
      </c>
      <c r="C380" s="3"/>
      <c r="H380" s="23">
        <f>VLOOKUP($B380,Data!$A$8:$GA$500,134,FALSE)</f>
        <v>2.1934217650243639E-2</v>
      </c>
      <c r="I380" s="23">
        <f>VLOOKUP($B380,Data!$A$8:$GA$500,135,FALSE)</f>
        <v>1.9918142780461622E-2</v>
      </c>
      <c r="J380" s="23">
        <f>VLOOKUP($B380,Data!$A$8:$GA$500,136,FALSE)</f>
        <v>2.0504359490274984E-2</v>
      </c>
      <c r="K380" s="23">
        <f>VLOOKUP($B380,Data!$A$8:$GA$500,137,FALSE)</f>
        <v>2.0219075607801229E-2</v>
      </c>
      <c r="L380" s="23">
        <f>VLOOKUP($B380,Data!$A$8:$GA$500,138,FALSE)</f>
        <v>2.108187134502924E-2</v>
      </c>
      <c r="M380" s="23">
        <f>VLOOKUP($B380,Data!$A$8:$GA$500,139,FALSE)</f>
        <v>1.8480574773815858E-2</v>
      </c>
      <c r="N380" s="23">
        <f>VLOOKUP($B380,Data!$A$8:$GA$500,140,FALSE)</f>
        <v>1.6716259298618492E-2</v>
      </c>
      <c r="O380" s="23">
        <f>VLOOKUP($B380,Data!$A$8:$GA$500,141,FALSE)</f>
        <v>1.6945845500398196E-2</v>
      </c>
      <c r="P380" s="23">
        <f>VLOOKUP($B380,Data!$A$8:$GA$500,142,FALSE)</f>
        <v>1.8445747800586509E-2</v>
      </c>
      <c r="Q380" s="23">
        <f>VLOOKUP($B380,Data!$A$8:$GA$500,143,FALSE)</f>
        <v>1.8359893758300133E-2</v>
      </c>
      <c r="R380" s="23">
        <f>VLOOKUP($B380,Data!$A$8:$GA$500,144,FALSE)</f>
        <v>2.1094389438943893E-2</v>
      </c>
      <c r="S380" s="23">
        <f>VLOOKUP($B380,Data!$A$8:$GA$500,145,FALSE)</f>
        <v>2.7555496828752642E-2</v>
      </c>
      <c r="T380" s="23">
        <f>VLOOKUP($B380,Data!$A$8:$GA$500,146,FALSE)</f>
        <v>3.7513499275648621E-2</v>
      </c>
      <c r="U380" s="23">
        <f>VLOOKUP($B380,Data!$A$8:$GA$500,147,FALSE)</f>
        <v>3.7674418604651164E-2</v>
      </c>
      <c r="V380" s="23">
        <f>VLOOKUP($B380,Data!$A$8:$GA$500,148,FALSE)</f>
        <v>3.8376520359598099E-2</v>
      </c>
      <c r="W380" s="23">
        <f>VLOOKUP($B380,Data!$A$8:$GA$500,149,FALSE)</f>
        <v>3.8825003296848216E-2</v>
      </c>
      <c r="X380" s="23">
        <f>VLOOKUP($B380,Data!$A$8:$GA$500,150,FALSE)</f>
        <v>3.7977350539899923E-2</v>
      </c>
      <c r="Y380" s="23">
        <f>VLOOKUP($B380,Data!$A$8:$GA$500,151,FALSE)</f>
        <v>3.1893889402138047E-2</v>
      </c>
      <c r="Z380" s="23">
        <f>VLOOKUP($B380,Data!$A$8:$GA$500,152,FALSE)</f>
        <v>3.063508864779042E-2</v>
      </c>
      <c r="AA380" s="23">
        <f>VLOOKUP($B380,Data!$A$8:$GA$500,153,FALSE)</f>
        <v>3.0812162695800973E-2</v>
      </c>
      <c r="AB380" s="23">
        <f>VLOOKUP($B380,Data!$A$8:$GA$500,154,FALSE)</f>
        <v>3.3813291139240503E-2</v>
      </c>
      <c r="AC380" s="23">
        <f>VLOOKUP($B380,Data!$A$8:$GA$500,155,FALSE)</f>
        <v>3.0644397685428721E-2</v>
      </c>
      <c r="AD380" s="23">
        <f>VLOOKUP($B380,Data!$A$8:$GA$500,156,FALSE)</f>
        <v>3.3302595178500857E-2</v>
      </c>
      <c r="AE380" s="52">
        <f>VLOOKUP($B380,Data!$A$8:$GA$500,157,FALSE)</f>
        <v>3.5245052463806617E-2</v>
      </c>
      <c r="AF380" s="52">
        <f>VLOOKUP($B380,Data!$A$8:$GA$500,158,FALSE)</f>
        <v>3.8203259573340399E-2</v>
      </c>
      <c r="AG380" s="52">
        <f>VLOOKUP($B380,Data!$A$8:$GA$500,159,FALSE)</f>
        <v>3.3324966974900921E-2</v>
      </c>
      <c r="AH380" s="52">
        <f>VLOOKUP($B380,Data!$A$8:$GA$500,160,FALSE)</f>
        <v>3.2448176331671477E-2</v>
      </c>
    </row>
    <row r="381" spans="1:34" x14ac:dyDescent="0.25">
      <c r="A381" s="1"/>
      <c r="B381" s="17" t="s">
        <v>45</v>
      </c>
      <c r="C381" s="3"/>
      <c r="H381" s="23">
        <f>VLOOKUP($B381,Data!$A$8:$GA$500,134,FALSE)</f>
        <v>2.4896138950827366E-2</v>
      </c>
      <c r="I381" s="23">
        <f>VLOOKUP($B381,Data!$A$8:$GA$500,135,FALSE)</f>
        <v>2.4067159798050956E-2</v>
      </c>
      <c r="J381" s="23">
        <f>VLOOKUP($B381,Data!$A$8:$GA$500,136,FALSE)</f>
        <v>2.3979328165374677E-2</v>
      </c>
      <c r="K381" s="23">
        <f>VLOOKUP($B381,Data!$A$8:$GA$500,137,FALSE)</f>
        <v>2.2738039399624765E-2</v>
      </c>
      <c r="L381" s="23">
        <f>VLOOKUP($B381,Data!$A$8:$GA$500,138,FALSE)</f>
        <v>2.4561650257852789E-2</v>
      </c>
      <c r="M381" s="23">
        <f>VLOOKUP($B381,Data!$A$8:$GA$500,139,FALSE)</f>
        <v>2.2201856148491881E-2</v>
      </c>
      <c r="N381" s="23">
        <f>VLOOKUP($B381,Data!$A$8:$GA$500,140,FALSE)</f>
        <v>2.0997229916897509E-2</v>
      </c>
      <c r="O381" s="23">
        <f>VLOOKUP($B381,Data!$A$8:$GA$500,141,FALSE)</f>
        <v>1.8520826122072228E-2</v>
      </c>
      <c r="P381" s="23">
        <f>VLOOKUP($B381,Data!$A$8:$GA$500,142,FALSE)</f>
        <v>2.1328857506655863E-2</v>
      </c>
      <c r="Q381" s="23">
        <f>VLOOKUP($B381,Data!$A$8:$GA$500,143,FALSE)</f>
        <v>2.2050388946940672E-2</v>
      </c>
      <c r="R381" s="23">
        <f>VLOOKUP($B381,Data!$A$8:$GA$500,144,FALSE)</f>
        <v>2.4992524439332951E-2</v>
      </c>
      <c r="S381" s="23">
        <f>VLOOKUP($B381,Data!$A$8:$GA$500,145,FALSE)</f>
        <v>2.9981811981357281E-2</v>
      </c>
      <c r="T381" s="23">
        <f>VLOOKUP($B381,Data!$A$8:$GA$500,146,FALSE)</f>
        <v>4.4953525277714804E-2</v>
      </c>
      <c r="U381" s="23">
        <f>VLOOKUP($B381,Data!$A$8:$GA$500,147,FALSE)</f>
        <v>4.6119486948694867E-2</v>
      </c>
      <c r="V381" s="23">
        <f>VLOOKUP($B381,Data!$A$8:$GA$500,148,FALSE)</f>
        <v>4.7028532454245764E-2</v>
      </c>
      <c r="W381" s="23">
        <f>VLOOKUP($B381,Data!$A$8:$GA$500,149,FALSE)</f>
        <v>4.3729958772331656E-2</v>
      </c>
      <c r="X381" s="23">
        <f>VLOOKUP($B381,Data!$A$8:$GA$500,150,FALSE)</f>
        <v>4.5534102593396547E-2</v>
      </c>
      <c r="Y381" s="23">
        <f>VLOOKUP($B381,Data!$A$8:$GA$500,151,FALSE)</f>
        <v>3.9939373141157627E-2</v>
      </c>
      <c r="Z381" s="23">
        <f>VLOOKUP($B381,Data!$A$8:$GA$500,152,FALSE)</f>
        <v>3.8939031339031337E-2</v>
      </c>
      <c r="AA381" s="23">
        <f>VLOOKUP($B381,Data!$A$8:$GA$500,153,FALSE)</f>
        <v>3.5817105113312833E-2</v>
      </c>
      <c r="AB381" s="23">
        <f>VLOOKUP($B381,Data!$A$8:$GA$500,154,FALSE)</f>
        <v>4.0431073703366696E-2</v>
      </c>
      <c r="AC381" s="23">
        <f>VLOOKUP($B381,Data!$A$8:$GA$500,155,FALSE)</f>
        <v>3.9483424159854674E-2</v>
      </c>
      <c r="AD381" s="23">
        <f>VLOOKUP($B381,Data!$A$8:$GA$500,156,FALSE)</f>
        <v>4.1947505965231224E-2</v>
      </c>
      <c r="AE381" s="52">
        <f>VLOOKUP($B381,Data!$A$8:$GA$500,157,FALSE)</f>
        <v>3.9804900181488204E-2</v>
      </c>
      <c r="AF381" s="52">
        <f>VLOOKUP($B381,Data!$A$8:$GA$500,158,FALSE)</f>
        <v>4.3999548328816619E-2</v>
      </c>
      <c r="AG381" s="52">
        <f>VLOOKUP($B381,Data!$A$8:$GA$500,159,FALSE)</f>
        <v>4.1623691025785385E-2</v>
      </c>
      <c r="AH381" s="52">
        <f>VLOOKUP($B381,Data!$A$8:$GA$500,160,FALSE)</f>
        <v>4.0588566918480097E-2</v>
      </c>
    </row>
    <row r="382" spans="1:34" x14ac:dyDescent="0.25">
      <c r="A382" s="1"/>
      <c r="B382" s="17" t="s">
        <v>46</v>
      </c>
      <c r="C382" s="3"/>
      <c r="H382" s="23">
        <f>VLOOKUP($B382,Data!$A$8:$GA$500,134,FALSE)</f>
        <v>2.8744656043528955E-2</v>
      </c>
      <c r="I382" s="23">
        <f>VLOOKUP($B382,Data!$A$8:$GA$500,135,FALSE)</f>
        <v>2.6908985730813729E-2</v>
      </c>
      <c r="J382" s="23">
        <f>VLOOKUP($B382,Data!$A$8:$GA$500,136,FALSE)</f>
        <v>2.6553911205073995E-2</v>
      </c>
      <c r="K382" s="23">
        <f>VLOOKUP($B382,Data!$A$8:$GA$500,137,FALSE)</f>
        <v>2.5596083701286236E-2</v>
      </c>
      <c r="L382" s="23">
        <f>VLOOKUP($B382,Data!$A$8:$GA$500,138,FALSE)</f>
        <v>2.7131960335621663E-2</v>
      </c>
      <c r="M382" s="23">
        <f>VLOOKUP($B382,Data!$A$8:$GA$500,139,FALSE)</f>
        <v>2.3341626794258372E-2</v>
      </c>
      <c r="N382" s="23">
        <f>VLOOKUP($B382,Data!$A$8:$GA$500,140,FALSE)</f>
        <v>2.2690443884473735E-2</v>
      </c>
      <c r="O382" s="23">
        <f>VLOOKUP($B382,Data!$A$8:$GA$500,141,FALSE)</f>
        <v>2.2162317728319263E-2</v>
      </c>
      <c r="P382" s="23">
        <f>VLOOKUP($B382,Data!$A$8:$GA$500,142,FALSE)</f>
        <v>2.5126098586167368E-2</v>
      </c>
      <c r="Q382" s="23">
        <f>VLOOKUP($B382,Data!$A$8:$GA$500,143,FALSE)</f>
        <v>2.4558517678200036E-2</v>
      </c>
      <c r="R382" s="23">
        <f>VLOOKUP($B382,Data!$A$8:$GA$500,144,FALSE)</f>
        <v>2.8726066350710899E-2</v>
      </c>
      <c r="S382" s="23">
        <f>VLOOKUP($B382,Data!$A$8:$GA$500,145,FALSE)</f>
        <v>3.8530635400907717E-2</v>
      </c>
      <c r="T382" s="23">
        <f>VLOOKUP($B382,Data!$A$8:$GA$500,146,FALSE)</f>
        <v>5.4029710417450166E-2</v>
      </c>
      <c r="U382" s="23">
        <f>VLOOKUP($B382,Data!$A$8:$GA$500,147,FALSE)</f>
        <v>5.218099204846649E-2</v>
      </c>
      <c r="V382" s="23">
        <f>VLOOKUP($B382,Data!$A$8:$GA$500,148,FALSE)</f>
        <v>5.1573708920187797E-2</v>
      </c>
      <c r="W382" s="23">
        <f>VLOOKUP($B382,Data!$A$8:$GA$500,149,FALSE)</f>
        <v>5.0143450358625899E-2</v>
      </c>
      <c r="X382" s="23">
        <f>VLOOKUP($B382,Data!$A$8:$GA$500,150,FALSE)</f>
        <v>5.0689785863179834E-2</v>
      </c>
      <c r="Y382" s="23">
        <f>VLOOKUP($B382,Data!$A$8:$GA$500,151,FALSE)</f>
        <v>4.2766761095372995E-2</v>
      </c>
      <c r="Z382" s="23">
        <f>VLOOKUP($B382,Data!$A$8:$GA$500,152,FALSE)</f>
        <v>4.2170572416442564E-2</v>
      </c>
      <c r="AA382" s="23">
        <f>VLOOKUP($B382,Data!$A$8:$GA$500,153,FALSE)</f>
        <v>4.1175329712955781E-2</v>
      </c>
      <c r="AB382" s="23">
        <f>VLOOKUP($B382,Data!$A$8:$GA$500,154,FALSE)</f>
        <v>4.5262647799961232E-2</v>
      </c>
      <c r="AC382" s="23">
        <f>VLOOKUP($B382,Data!$A$8:$GA$500,155,FALSE)</f>
        <v>4.2271494965143298E-2</v>
      </c>
      <c r="AD382" s="23">
        <f>VLOOKUP($B382,Data!$A$8:$GA$500,156,FALSE)</f>
        <v>4.4230471771075017E-2</v>
      </c>
      <c r="AE382" s="52">
        <f>VLOOKUP($B382,Data!$A$8:$GA$500,157,FALSE)</f>
        <v>4.3772929136899015E-2</v>
      </c>
      <c r="AF382" s="52">
        <f>VLOOKUP($B382,Data!$A$8:$GA$500,158,FALSE)</f>
        <v>4.7438480914551447E-2</v>
      </c>
      <c r="AG382" s="52">
        <f>VLOOKUP($B382,Data!$A$8:$GA$500,159,FALSE)</f>
        <v>4.3399411187438668E-2</v>
      </c>
      <c r="AH382" s="52">
        <f>VLOOKUP($B382,Data!$A$8:$GA$500,160,FALSE)</f>
        <v>4.2024409143742739E-2</v>
      </c>
    </row>
    <row r="383" spans="1:34" x14ac:dyDescent="0.25">
      <c r="A383" s="1"/>
      <c r="B383" s="17" t="s">
        <v>47</v>
      </c>
      <c r="C383" s="3"/>
      <c r="H383" s="23">
        <f>VLOOKUP($B383,Data!$A$8:$GA$500,134,FALSE)</f>
        <v>5.1888961892247044E-2</v>
      </c>
      <c r="I383" s="23">
        <f>VLOOKUP($B383,Data!$A$8:$GA$500,135,FALSE)</f>
        <v>4.954038082731451E-2</v>
      </c>
      <c r="J383" s="23">
        <f>VLOOKUP($B383,Data!$A$8:$GA$500,136,FALSE)</f>
        <v>4.9385017991494931E-2</v>
      </c>
      <c r="K383" s="23">
        <f>VLOOKUP($B383,Data!$A$8:$GA$500,137,FALSE)</f>
        <v>5.1211626387981712E-2</v>
      </c>
      <c r="L383" s="23">
        <f>VLOOKUP($B383,Data!$A$8:$GA$500,138,FALSE)</f>
        <v>5.3483912902177445E-2</v>
      </c>
      <c r="M383" s="23">
        <f>VLOOKUP($B383,Data!$A$8:$GA$500,139,FALSE)</f>
        <v>4.7374717103136114E-2</v>
      </c>
      <c r="N383" s="23">
        <f>VLOOKUP($B383,Data!$A$8:$GA$500,140,FALSE)</f>
        <v>4.6993166287015949E-2</v>
      </c>
      <c r="O383" s="23">
        <f>VLOOKUP($B383,Data!$A$8:$GA$500,141,FALSE)</f>
        <v>4.781005221932115E-2</v>
      </c>
      <c r="P383" s="23">
        <f>VLOOKUP($B383,Data!$A$8:$GA$500,142,FALSE)</f>
        <v>5.088620013080445E-2</v>
      </c>
      <c r="Q383" s="23">
        <f>VLOOKUP($B383,Data!$A$8:$GA$500,143,FALSE)</f>
        <v>4.9686157912124218E-2</v>
      </c>
      <c r="R383" s="23">
        <f>VLOOKUP($B383,Data!$A$8:$GA$500,144,FALSE)</f>
        <v>5.5159487010851695E-2</v>
      </c>
      <c r="S383" s="23">
        <f>VLOOKUP($B383,Data!$A$8:$GA$500,145,FALSE)</f>
        <v>6.4270696452036799E-2</v>
      </c>
      <c r="T383" s="23">
        <f>VLOOKUP($B383,Data!$A$8:$GA$500,146,FALSE)</f>
        <v>7.817793827971109E-2</v>
      </c>
      <c r="U383" s="23">
        <f>VLOOKUP($B383,Data!$A$8:$GA$500,147,FALSE)</f>
        <v>7.9846103470857896E-2</v>
      </c>
      <c r="V383" s="23">
        <f>VLOOKUP($B383,Data!$A$8:$GA$500,148,FALSE)</f>
        <v>8.2747468147664163E-2</v>
      </c>
      <c r="W383" s="23">
        <f>VLOOKUP($B383,Data!$A$8:$GA$500,149,FALSE)</f>
        <v>8.5952771400459163E-2</v>
      </c>
      <c r="X383" s="23">
        <f>VLOOKUP($B383,Data!$A$8:$GA$500,150,FALSE)</f>
        <v>8.5563517915309445E-2</v>
      </c>
      <c r="Y383" s="23">
        <f>VLOOKUP($B383,Data!$A$8:$GA$500,151,FALSE)</f>
        <v>8.0055248618784533E-2</v>
      </c>
      <c r="Z383" s="23">
        <f>VLOOKUP($B383,Data!$A$8:$GA$500,152,FALSE)</f>
        <v>7.9333979954736497E-2</v>
      </c>
      <c r="AA383" s="23">
        <f>VLOOKUP($B383,Data!$A$8:$GA$500,153,FALSE)</f>
        <v>8.1276320051830261E-2</v>
      </c>
      <c r="AB383" s="23">
        <f>VLOOKUP($B383,Data!$A$8:$GA$500,154,FALSE)</f>
        <v>8.6049581455247909E-2</v>
      </c>
      <c r="AC383" s="23">
        <f>VLOOKUP($B383,Data!$A$8:$GA$500,155,FALSE)</f>
        <v>8.5301837270341213E-2</v>
      </c>
      <c r="AD383" s="23">
        <f>VLOOKUP($B383,Data!$A$8:$GA$500,156,FALSE)</f>
        <v>8.8741787122207622E-2</v>
      </c>
      <c r="AE383" s="52">
        <f>VLOOKUP($B383,Data!$A$8:$GA$500,157,FALSE)</f>
        <v>8.9022164276401569E-2</v>
      </c>
      <c r="AF383" s="52">
        <f>VLOOKUP($B383,Data!$A$8:$GA$500,158,FALSE)</f>
        <v>9.5355512067840834E-2</v>
      </c>
      <c r="AG383" s="52">
        <f>VLOOKUP($B383,Data!$A$8:$GA$500,159,FALSE)</f>
        <v>8.9996790757381262E-2</v>
      </c>
      <c r="AH383" s="52">
        <f>VLOOKUP($B383,Data!$A$8:$GA$500,160,FALSE)</f>
        <v>9.1856594110115236E-2</v>
      </c>
    </row>
    <row r="384" spans="1:34" x14ac:dyDescent="0.25">
      <c r="A384" s="1"/>
      <c r="B384" s="17" t="s">
        <v>48</v>
      </c>
      <c r="C384" s="3"/>
      <c r="H384" s="23">
        <f>VLOOKUP($B384,Data!$A$8:$GA$500,134,FALSE)</f>
        <v>1.8389580973952435E-2</v>
      </c>
      <c r="I384" s="23">
        <f>VLOOKUP($B384,Data!$A$8:$GA$500,135,FALSE)</f>
        <v>2.0374829622898681E-2</v>
      </c>
      <c r="J384" s="23">
        <f>VLOOKUP($B384,Data!$A$8:$GA$500,136,FALSE)</f>
        <v>1.9909624943515589E-2</v>
      </c>
      <c r="K384" s="23">
        <f>VLOOKUP($B384,Data!$A$8:$GA$500,137,FALSE)</f>
        <v>1.7649043869516309E-2</v>
      </c>
      <c r="L384" s="23">
        <f>VLOOKUP($B384,Data!$A$8:$GA$500,138,FALSE)</f>
        <v>1.7475113122171947E-2</v>
      </c>
      <c r="M384" s="23">
        <f>VLOOKUP($B384,Data!$A$8:$GA$500,139,FALSE)</f>
        <v>1.5294117647058824E-2</v>
      </c>
      <c r="N384" s="23">
        <f>VLOOKUP($B384,Data!$A$8:$GA$500,140,FALSE)</f>
        <v>1.5363899399065212E-2</v>
      </c>
      <c r="O384" s="23">
        <f>VLOOKUP($B384,Data!$A$8:$GA$500,141,FALSE)</f>
        <v>1.3418594306049822E-2</v>
      </c>
      <c r="P384" s="23">
        <f>VLOOKUP($B384,Data!$A$8:$GA$500,142,FALSE)</f>
        <v>1.3736702127659574E-2</v>
      </c>
      <c r="Q384" s="23">
        <f>VLOOKUP($B384,Data!$A$8:$GA$500,143,FALSE)</f>
        <v>1.3119911991199121E-2</v>
      </c>
      <c r="R384" s="23">
        <f>VLOOKUP($B384,Data!$A$8:$GA$500,144,FALSE)</f>
        <v>1.5754202139270902E-2</v>
      </c>
      <c r="S384" s="23">
        <f>VLOOKUP($B384,Data!$A$8:$GA$500,145,FALSE)</f>
        <v>2.0343394575678041E-2</v>
      </c>
      <c r="T384" s="23">
        <f>VLOOKUP($B384,Data!$A$8:$GA$500,146,FALSE)</f>
        <v>3.2101827676240209E-2</v>
      </c>
      <c r="U384" s="23">
        <f>VLOOKUP($B384,Data!$A$8:$GA$500,147,FALSE)</f>
        <v>3.4883366034445168E-2</v>
      </c>
      <c r="V384" s="23">
        <f>VLOOKUP($B384,Data!$A$8:$GA$500,148,FALSE)</f>
        <v>3.5054442508710801E-2</v>
      </c>
      <c r="W384" s="23">
        <f>VLOOKUP($B384,Data!$A$8:$GA$500,149,FALSE)</f>
        <v>3.2668845315904138E-2</v>
      </c>
      <c r="X384" s="23">
        <f>VLOOKUP($B384,Data!$A$8:$GA$500,150,FALSE)</f>
        <v>3.4310645724258293E-2</v>
      </c>
      <c r="Y384" s="23">
        <f>VLOOKUP($B384,Data!$A$8:$GA$500,151,FALSE)</f>
        <v>3.0444493102693235E-2</v>
      </c>
      <c r="Z384" s="23">
        <f>VLOOKUP($B384,Data!$A$8:$GA$500,152,FALSE)</f>
        <v>2.9984682713347921E-2</v>
      </c>
      <c r="AA384" s="23">
        <f>VLOOKUP($B384,Data!$A$8:$GA$500,153,FALSE)</f>
        <v>2.8112178088171104E-2</v>
      </c>
      <c r="AB384" s="23">
        <f>VLOOKUP($B384,Data!$A$8:$GA$500,154,FALSE)</f>
        <v>3.0290202923849006E-2</v>
      </c>
      <c r="AC384" s="23">
        <f>VLOOKUP($B384,Data!$A$8:$GA$500,155,FALSE)</f>
        <v>2.8570806100217866E-2</v>
      </c>
      <c r="AD384" s="23">
        <f>VLOOKUP($B384,Data!$A$8:$GA$500,156,FALSE)</f>
        <v>3.0501964207769534E-2</v>
      </c>
      <c r="AE384" s="52">
        <f>VLOOKUP($B384,Data!$A$8:$GA$500,157,FALSE)</f>
        <v>2.9494883518397561E-2</v>
      </c>
      <c r="AF384" s="52">
        <f>VLOOKUP($B384,Data!$A$8:$GA$500,158,FALSE)</f>
        <v>3.0931393834129395E-2</v>
      </c>
      <c r="AG384" s="52">
        <f>VLOOKUP($B384,Data!$A$8:$GA$500,159,FALSE)</f>
        <v>2.9117837837837838E-2</v>
      </c>
      <c r="AH384" s="52">
        <f>VLOOKUP($B384,Data!$A$8:$GA$500,160,FALSE)</f>
        <v>2.864923276421007E-2</v>
      </c>
    </row>
    <row r="385" spans="1:34" x14ac:dyDescent="0.25">
      <c r="A385" s="1"/>
      <c r="B385" s="17" t="s">
        <v>49</v>
      </c>
      <c r="C385" s="3"/>
      <c r="H385" s="23">
        <f>VLOOKUP($B385,Data!$A$8:$GA$500,134,FALSE)</f>
        <v>2.2746181345466365E-2</v>
      </c>
      <c r="I385" s="23">
        <f>VLOOKUP($B385,Data!$A$8:$GA$500,135,FALSE)</f>
        <v>2.2187602492620532E-2</v>
      </c>
      <c r="J385" s="23">
        <f>VLOOKUP($B385,Data!$A$8:$GA$500,136,FALSE)</f>
        <v>2.1681877444589309E-2</v>
      </c>
      <c r="K385" s="23">
        <f>VLOOKUP($B385,Data!$A$8:$GA$500,137,FALSE)</f>
        <v>2.0884265279583876E-2</v>
      </c>
      <c r="L385" s="23">
        <f>VLOOKUP($B385,Data!$A$8:$GA$500,138,FALSE)</f>
        <v>2.2597911227154047E-2</v>
      </c>
      <c r="M385" s="23">
        <f>VLOOKUP($B385,Data!$A$8:$GA$500,139,FALSE)</f>
        <v>2.0307390451275345E-2</v>
      </c>
      <c r="N385" s="23">
        <f>VLOOKUP($B385,Data!$A$8:$GA$500,140,FALSE)</f>
        <v>1.9923689449236896E-2</v>
      </c>
      <c r="O385" s="23">
        <f>VLOOKUP($B385,Data!$A$8:$GA$500,141,FALSE)</f>
        <v>1.8804780876494023E-2</v>
      </c>
      <c r="P385" s="23">
        <f>VLOOKUP($B385,Data!$A$8:$GA$500,142,FALSE)</f>
        <v>2.0185369083085072E-2</v>
      </c>
      <c r="Q385" s="23">
        <f>VLOOKUP($B385,Data!$A$8:$GA$500,143,FALSE)</f>
        <v>2.0218109715796431E-2</v>
      </c>
      <c r="R385" s="23">
        <f>VLOOKUP($B385,Data!$A$8:$GA$500,144,FALSE)</f>
        <v>2.3665008291873964E-2</v>
      </c>
      <c r="S385" s="23">
        <f>VLOOKUP($B385,Data!$A$8:$GA$500,145,FALSE)</f>
        <v>3.0433355219960604E-2</v>
      </c>
      <c r="T385" s="23">
        <f>VLOOKUP($B385,Data!$A$8:$GA$500,146,FALSE)</f>
        <v>4.2469055374592835E-2</v>
      </c>
      <c r="U385" s="23">
        <f>VLOOKUP($B385,Data!$A$8:$GA$500,147,FALSE)</f>
        <v>4.1993485342019542E-2</v>
      </c>
      <c r="V385" s="23">
        <f>VLOOKUP($B385,Data!$A$8:$GA$500,148,FALSE)</f>
        <v>4.1058064516129034E-2</v>
      </c>
      <c r="W385" s="23">
        <f>VLOOKUP($B385,Data!$A$8:$GA$500,149,FALSE)</f>
        <v>3.9497060744611366E-2</v>
      </c>
      <c r="X385" s="23">
        <f>VLOOKUP($B385,Data!$A$8:$GA$500,150,FALSE)</f>
        <v>4.2231675392670157E-2</v>
      </c>
      <c r="Y385" s="23">
        <f>VLOOKUP($B385,Data!$A$8:$GA$500,151,FALSE)</f>
        <v>3.6332789559543228E-2</v>
      </c>
      <c r="Z385" s="23">
        <f>VLOOKUP($B385,Data!$A$8:$GA$500,152,FALSE)</f>
        <v>3.6405163853028798E-2</v>
      </c>
      <c r="AA385" s="23">
        <f>VLOOKUP($B385,Data!$A$8:$GA$500,153,FALSE)</f>
        <v>3.5930693069306928E-2</v>
      </c>
      <c r="AB385" s="23">
        <f>VLOOKUP($B385,Data!$A$8:$GA$500,154,FALSE)</f>
        <v>3.9392430278884463E-2</v>
      </c>
      <c r="AC385" s="23">
        <f>VLOOKUP($B385,Data!$A$8:$GA$500,155,FALSE)</f>
        <v>3.8831385642737894E-2</v>
      </c>
      <c r="AD385" s="23">
        <f>VLOOKUP($B385,Data!$A$8:$GA$500,156,FALSE)</f>
        <v>4.0275290215588726E-2</v>
      </c>
      <c r="AE385" s="52">
        <f>VLOOKUP($B385,Data!$A$8:$GA$500,157,FALSE)</f>
        <v>3.9847631666114609E-2</v>
      </c>
      <c r="AF385" s="52">
        <f>VLOOKUP($B385,Data!$A$8:$GA$500,158,FALSE)</f>
        <v>4.2966017815902341E-2</v>
      </c>
      <c r="AG385" s="52">
        <f>VLOOKUP($B385,Data!$A$8:$GA$500,159,FALSE)</f>
        <v>3.9196310935441368E-2</v>
      </c>
      <c r="AH385" s="52">
        <f>VLOOKUP($B385,Data!$A$8:$GA$500,160,FALSE)</f>
        <v>3.9722772277227723E-2</v>
      </c>
    </row>
    <row r="386" spans="1:34" x14ac:dyDescent="0.25">
      <c r="A386" s="1"/>
      <c r="B386" s="17" t="s">
        <v>50</v>
      </c>
      <c r="C386" s="3"/>
      <c r="H386" s="23">
        <f>VLOOKUP($B386,Data!$A$8:$GA$500,134,FALSE)</f>
        <v>1.9606897830521046E-2</v>
      </c>
      <c r="I386" s="23">
        <f>VLOOKUP($B386,Data!$A$8:$GA$500,135,FALSE)</f>
        <v>2.0046116952591772E-2</v>
      </c>
      <c r="J386" s="23">
        <f>VLOOKUP($B386,Data!$A$8:$GA$500,136,FALSE)</f>
        <v>2.0411059907834102E-2</v>
      </c>
      <c r="K386" s="23">
        <f>VLOOKUP($B386,Data!$A$8:$GA$500,137,FALSE)</f>
        <v>1.8747256766642281E-2</v>
      </c>
      <c r="L386" s="23">
        <f>VLOOKUP($B386,Data!$A$8:$GA$500,138,FALSE)</f>
        <v>1.9741583257506825E-2</v>
      </c>
      <c r="M386" s="23">
        <f>VLOOKUP($B386,Data!$A$8:$GA$500,139,FALSE)</f>
        <v>1.7385454545454544E-2</v>
      </c>
      <c r="N386" s="23">
        <f>VLOOKUP($B386,Data!$A$8:$GA$500,140,FALSE)</f>
        <v>1.5821757171206929E-2</v>
      </c>
      <c r="O386" s="23">
        <f>VLOOKUP($B386,Data!$A$8:$GA$500,141,FALSE)</f>
        <v>1.383435582822086E-2</v>
      </c>
      <c r="P386" s="23">
        <f>VLOOKUP($B386,Data!$A$8:$GA$500,142,FALSE)</f>
        <v>1.5299068767908309E-2</v>
      </c>
      <c r="Q386" s="23">
        <f>VLOOKUP($B386,Data!$A$8:$GA$500,143,FALSE)</f>
        <v>1.5796610169491524E-2</v>
      </c>
      <c r="R386" s="23">
        <f>VLOOKUP($B386,Data!$A$8:$GA$500,144,FALSE)</f>
        <v>1.8910838227442606E-2</v>
      </c>
      <c r="S386" s="23">
        <f>VLOOKUP($B386,Data!$A$8:$GA$500,145,FALSE)</f>
        <v>2.3467043647287508E-2</v>
      </c>
      <c r="T386" s="23">
        <f>VLOOKUP($B386,Data!$A$8:$GA$500,146,FALSE)</f>
        <v>3.5156028368794327E-2</v>
      </c>
      <c r="U386" s="23">
        <f>VLOOKUP($B386,Data!$A$8:$GA$500,147,FALSE)</f>
        <v>3.6432480141218006E-2</v>
      </c>
      <c r="V386" s="23">
        <f>VLOOKUP($B386,Data!$A$8:$GA$500,148,FALSE)</f>
        <v>3.6412146743900295E-2</v>
      </c>
      <c r="W386" s="23">
        <f>VLOOKUP($B386,Data!$A$8:$GA$500,149,FALSE)</f>
        <v>3.4077125328659072E-2</v>
      </c>
      <c r="X386" s="23">
        <f>VLOOKUP($B386,Data!$A$8:$GA$500,150,FALSE)</f>
        <v>3.5820189274447953E-2</v>
      </c>
      <c r="Y386" s="23">
        <f>VLOOKUP($B386,Data!$A$8:$GA$500,151,FALSE)</f>
        <v>3.1729061466132684E-2</v>
      </c>
      <c r="Z386" s="23">
        <f>VLOOKUP($B386,Data!$A$8:$GA$500,152,FALSE)</f>
        <v>3.1608500345542502E-2</v>
      </c>
      <c r="AA386" s="23">
        <f>VLOOKUP($B386,Data!$A$8:$GA$500,153,FALSE)</f>
        <v>3.0759297520661158E-2</v>
      </c>
      <c r="AB386" s="23">
        <f>VLOOKUP($B386,Data!$A$8:$GA$500,154,FALSE)</f>
        <v>3.4605263157894736E-2</v>
      </c>
      <c r="AC386" s="23">
        <f>VLOOKUP($B386,Data!$A$8:$GA$500,155,FALSE)</f>
        <v>3.3626072041166383E-2</v>
      </c>
      <c r="AD386" s="23">
        <f>VLOOKUP($B386,Data!$A$8:$GA$500,156,FALSE)</f>
        <v>3.7847341337907375E-2</v>
      </c>
      <c r="AE386" s="52">
        <f>VLOOKUP($B386,Data!$A$8:$GA$500,157,FALSE)</f>
        <v>3.684974093264249E-2</v>
      </c>
      <c r="AF386" s="52">
        <f>VLOOKUP($B386,Data!$A$8:$GA$500,158,FALSE)</f>
        <v>4.0039634671721523E-2</v>
      </c>
      <c r="AG386" s="52">
        <f>VLOOKUP($B386,Data!$A$8:$GA$500,159,FALSE)</f>
        <v>3.7630167791039615E-2</v>
      </c>
      <c r="AH386" s="52">
        <f>VLOOKUP($B386,Data!$A$8:$GA$500,160,FALSE)</f>
        <v>3.7171403962101633E-2</v>
      </c>
    </row>
    <row r="387" spans="1:34" x14ac:dyDescent="0.25">
      <c r="A387" s="1"/>
      <c r="B387" s="17" t="s">
        <v>16</v>
      </c>
      <c r="C387" s="3"/>
      <c r="H387" s="23">
        <f>VLOOKUP($B387,Data!$A$8:$GA$500,134,FALSE)</f>
        <v>2.4103571428571429E-2</v>
      </c>
      <c r="I387" s="23">
        <f>VLOOKUP($B387,Data!$A$8:$GA$500,135,FALSE)</f>
        <v>2.1805755395683454E-2</v>
      </c>
      <c r="J387" s="23">
        <f>VLOOKUP($B387,Data!$A$8:$GA$500,136,FALSE)</f>
        <v>2.1612441902037899E-2</v>
      </c>
      <c r="K387" s="23">
        <f>VLOOKUP($B387,Data!$A$8:$GA$500,137,FALSE)</f>
        <v>2.1350584898971996E-2</v>
      </c>
      <c r="L387" s="23">
        <f>VLOOKUP($B387,Data!$A$8:$GA$500,138,FALSE)</f>
        <v>2.3739406779661017E-2</v>
      </c>
      <c r="M387" s="23">
        <f>VLOOKUP($B387,Data!$A$8:$GA$500,139,FALSE)</f>
        <v>2.0530815817598861E-2</v>
      </c>
      <c r="N387" s="23">
        <f>VLOOKUP($B387,Data!$A$8:$GA$500,140,FALSE)</f>
        <v>2.067193675889328E-2</v>
      </c>
      <c r="O387" s="23">
        <f>VLOOKUP($B387,Data!$A$8:$GA$500,141,FALSE)</f>
        <v>1.8562162162162162E-2</v>
      </c>
      <c r="P387" s="23">
        <f>VLOOKUP($B387,Data!$A$8:$GA$500,142,FALSE)</f>
        <v>2.0090810025426807E-2</v>
      </c>
      <c r="Q387" s="23">
        <f>VLOOKUP($B387,Data!$A$8:$GA$500,143,FALSE)</f>
        <v>1.9378859426080638E-2</v>
      </c>
      <c r="R387" s="23">
        <f>VLOOKUP($B387,Data!$A$8:$GA$500,144,FALSE)</f>
        <v>2.3433429811866861E-2</v>
      </c>
      <c r="S387" s="23">
        <f>VLOOKUP($B387,Data!$A$8:$GA$500,145,FALSE)</f>
        <v>3.1728971962616821E-2</v>
      </c>
      <c r="T387" s="23">
        <f>VLOOKUP($B387,Data!$A$8:$GA$500,146,FALSE)</f>
        <v>4.6044749188018763E-2</v>
      </c>
      <c r="U387" s="23">
        <f>VLOOKUP($B387,Data!$A$8:$GA$500,147,FALSE)</f>
        <v>4.7066999287241625E-2</v>
      </c>
      <c r="V387" s="23">
        <f>VLOOKUP($B387,Data!$A$8:$GA$500,148,FALSE)</f>
        <v>4.6625044595076701E-2</v>
      </c>
      <c r="W387" s="23">
        <f>VLOOKUP($B387,Data!$A$8:$GA$500,149,FALSE)</f>
        <v>4.2854100106496269E-2</v>
      </c>
      <c r="X387" s="23">
        <f>VLOOKUP($B387,Data!$A$8:$GA$500,150,FALSE)</f>
        <v>4.4399436421275099E-2</v>
      </c>
      <c r="Y387" s="23">
        <f>VLOOKUP($B387,Data!$A$8:$GA$500,151,FALSE)</f>
        <v>3.8500894454382824E-2</v>
      </c>
      <c r="Z387" s="23">
        <f>VLOOKUP($B387,Data!$A$8:$GA$500,152,FALSE)</f>
        <v>3.8413891872538491E-2</v>
      </c>
      <c r="AA387" s="23">
        <f>VLOOKUP($B387,Data!$A$8:$GA$500,153,FALSE)</f>
        <v>3.7033285094066573E-2</v>
      </c>
      <c r="AB387" s="23">
        <f>VLOOKUP($B387,Data!$A$8:$GA$500,154,FALSE)</f>
        <v>4.0967623252391464E-2</v>
      </c>
      <c r="AC387" s="23">
        <f>VLOOKUP($B387,Data!$A$8:$GA$500,155,FALSE)</f>
        <v>3.9070548712206048E-2</v>
      </c>
      <c r="AD387" s="23">
        <f>VLOOKUP($B387,Data!$A$8:$GA$500,156,FALSE)</f>
        <v>4.1819543242231375E-2</v>
      </c>
      <c r="AE387" s="52">
        <f>VLOOKUP($B387,Data!$A$8:$GA$500,157,FALSE)</f>
        <v>4.0228721409823774E-2</v>
      </c>
      <c r="AF387" s="52">
        <f>VLOOKUP($B387,Data!$A$8:$GA$500,158,FALSE)</f>
        <v>4.1748714180749449E-2</v>
      </c>
      <c r="AG387" s="52">
        <f>VLOOKUP($B387,Data!$A$8:$GA$500,159,FALSE)</f>
        <v>3.7946298984034836E-2</v>
      </c>
      <c r="AH387" s="52">
        <f>VLOOKUP($B387,Data!$A$8:$GA$500,160,FALSE)</f>
        <v>3.7750452079566003E-2</v>
      </c>
    </row>
    <row r="388" spans="1:34" x14ac:dyDescent="0.25">
      <c r="A388" s="1"/>
      <c r="B388" s="17" t="s">
        <v>51</v>
      </c>
      <c r="C388" s="3"/>
      <c r="H388" s="23">
        <f>VLOOKUP($B388,Data!$A$8:$GA$500,134,FALSE)</f>
        <v>2.2018967718402335E-2</v>
      </c>
      <c r="I388" s="23">
        <f>VLOOKUP($B388,Data!$A$8:$GA$500,135,FALSE)</f>
        <v>2.0400363967242947E-2</v>
      </c>
      <c r="J388" s="23">
        <f>VLOOKUP($B388,Data!$A$8:$GA$500,136,FALSE)</f>
        <v>2.1012404232032104E-2</v>
      </c>
      <c r="K388" s="23">
        <f>VLOOKUP($B388,Data!$A$8:$GA$500,137,FALSE)</f>
        <v>2.1252275209319257E-2</v>
      </c>
      <c r="L388" s="23">
        <f>VLOOKUP($B388,Data!$A$8:$GA$500,138,FALSE)</f>
        <v>2.1062431544359255E-2</v>
      </c>
      <c r="M388" s="23">
        <f>VLOOKUP($B388,Data!$A$8:$GA$500,139,FALSE)</f>
        <v>1.7931918008784773E-2</v>
      </c>
      <c r="N388" s="23">
        <f>VLOOKUP($B388,Data!$A$8:$GA$500,140,FALSE)</f>
        <v>1.7834000728066981E-2</v>
      </c>
      <c r="O388" s="23">
        <f>VLOOKUP($B388,Data!$A$8:$GA$500,141,FALSE)</f>
        <v>1.767870302137067E-2</v>
      </c>
      <c r="P388" s="23">
        <f>VLOOKUP($B388,Data!$A$8:$GA$500,142,FALSE)</f>
        <v>1.83728936401522E-2</v>
      </c>
      <c r="Q388" s="23">
        <f>VLOOKUP($B388,Data!$A$8:$GA$500,143,FALSE)</f>
        <v>1.7124230351321986E-2</v>
      </c>
      <c r="R388" s="23">
        <f>VLOOKUP($B388,Data!$A$8:$GA$500,144,FALSE)</f>
        <v>2.0343777976723366E-2</v>
      </c>
      <c r="S388" s="23">
        <f>VLOOKUP($B388,Data!$A$8:$GA$500,145,FALSE)</f>
        <v>2.7489719291972109E-2</v>
      </c>
      <c r="T388" s="23">
        <f>VLOOKUP($B388,Data!$A$8:$GA$500,146,FALSE)</f>
        <v>3.6975242195909579E-2</v>
      </c>
      <c r="U388" s="23">
        <f>VLOOKUP($B388,Data!$A$8:$GA$500,147,FALSE)</f>
        <v>3.5256064690026956E-2</v>
      </c>
      <c r="V388" s="23">
        <f>VLOOKUP($B388,Data!$A$8:$GA$500,148,FALSE)</f>
        <v>3.5780659103187465E-2</v>
      </c>
      <c r="W388" s="23">
        <f>VLOOKUP($B388,Data!$A$8:$GA$500,149,FALSE)</f>
        <v>3.8165765765765768E-2</v>
      </c>
      <c r="X388" s="23">
        <f>VLOOKUP($B388,Data!$A$8:$GA$500,150,FALSE)</f>
        <v>3.8919992775871409E-2</v>
      </c>
      <c r="Y388" s="23">
        <f>VLOOKUP($B388,Data!$A$8:$GA$500,151,FALSE)</f>
        <v>3.227117424923575E-2</v>
      </c>
      <c r="Z388" s="23">
        <f>VLOOKUP($B388,Data!$A$8:$GA$500,152,FALSE)</f>
        <v>3.1768204758471523E-2</v>
      </c>
      <c r="AA388" s="23">
        <f>VLOOKUP($B388,Data!$A$8:$GA$500,153,FALSE)</f>
        <v>3.3758316849487505E-2</v>
      </c>
      <c r="AB388" s="23">
        <f>VLOOKUP($B388,Data!$A$8:$GA$500,154,FALSE)</f>
        <v>3.5598060344827584E-2</v>
      </c>
      <c r="AC388" s="23">
        <f>VLOOKUP($B388,Data!$A$8:$GA$500,155,FALSE)</f>
        <v>3.2611111111111112E-2</v>
      </c>
      <c r="AD388" s="23">
        <f>VLOOKUP($B388,Data!$A$8:$GA$500,156,FALSE)</f>
        <v>3.4654031825496159E-2</v>
      </c>
      <c r="AE388" s="52">
        <f>VLOOKUP($B388,Data!$A$8:$GA$500,157,FALSE)</f>
        <v>3.6231987190891303E-2</v>
      </c>
      <c r="AF388" s="52">
        <f>VLOOKUP($B388,Data!$A$8:$GA$500,158,FALSE)</f>
        <v>3.7829757298628211E-2</v>
      </c>
      <c r="AG388" s="52">
        <f>VLOOKUP($B388,Data!$A$8:$GA$500,159,FALSE)</f>
        <v>3.3168803794133145E-2</v>
      </c>
      <c r="AH388" s="52">
        <f>VLOOKUP($B388,Data!$A$8:$GA$500,160,FALSE)</f>
        <v>3.1927962415173136E-2</v>
      </c>
    </row>
    <row r="389" spans="1:34" x14ac:dyDescent="0.25">
      <c r="A389" s="1"/>
      <c r="B389" s="17" t="s">
        <v>14</v>
      </c>
      <c r="C389" s="3"/>
      <c r="H389" s="23">
        <f>VLOOKUP($B389,Data!$A$8:$GA$500,134,FALSE)</f>
        <v>2.6016995118423432E-2</v>
      </c>
      <c r="I389" s="23">
        <f>VLOOKUP($B389,Data!$A$8:$GA$500,135,FALSE)</f>
        <v>2.4773706896551725E-2</v>
      </c>
      <c r="J389" s="23">
        <f>VLOOKUP($B389,Data!$A$8:$GA$500,136,FALSE)</f>
        <v>2.4211282788357887E-2</v>
      </c>
      <c r="K389" s="23">
        <f>VLOOKUP($B389,Data!$A$8:$GA$500,137,FALSE)</f>
        <v>2.3985650224215248E-2</v>
      </c>
      <c r="L389" s="23">
        <f>VLOOKUP($B389,Data!$A$8:$GA$500,138,FALSE)</f>
        <v>2.5615870153291254E-2</v>
      </c>
      <c r="M389" s="23">
        <f>VLOOKUP($B389,Data!$A$8:$GA$500,139,FALSE)</f>
        <v>2.187132418463732E-2</v>
      </c>
      <c r="N389" s="23">
        <f>VLOOKUP($B389,Data!$A$8:$GA$500,140,FALSE)</f>
        <v>2.2249598286020352E-2</v>
      </c>
      <c r="O389" s="23">
        <f>VLOOKUP($B389,Data!$A$8:$GA$500,141,FALSE)</f>
        <v>2.127956230144723E-2</v>
      </c>
      <c r="P389" s="23">
        <f>VLOOKUP($B389,Data!$A$8:$GA$500,142,FALSE)</f>
        <v>2.3123128412894135E-2</v>
      </c>
      <c r="Q389" s="23">
        <f>VLOOKUP($B389,Data!$A$8:$GA$500,143,FALSE)</f>
        <v>2.2461349262122277E-2</v>
      </c>
      <c r="R389" s="23">
        <f>VLOOKUP($B389,Data!$A$8:$GA$500,144,FALSE)</f>
        <v>2.6394788506157417E-2</v>
      </c>
      <c r="S389" s="23">
        <f>VLOOKUP($B389,Data!$A$8:$GA$500,145,FALSE)</f>
        <v>3.3974497126436784E-2</v>
      </c>
      <c r="T389" s="23">
        <f>VLOOKUP($B389,Data!$A$8:$GA$500,146,FALSE)</f>
        <v>4.4880460183354308E-2</v>
      </c>
      <c r="U389" s="23">
        <f>VLOOKUP($B389,Data!$A$8:$GA$500,147,FALSE)</f>
        <v>4.4563879840752808E-2</v>
      </c>
      <c r="V389" s="23">
        <f>VLOOKUP($B389,Data!$A$8:$GA$500,148,FALSE)</f>
        <v>4.4272825694695053E-2</v>
      </c>
      <c r="W389" s="23">
        <f>VLOOKUP($B389,Data!$A$8:$GA$500,149,FALSE)</f>
        <v>4.3047358834244077E-2</v>
      </c>
      <c r="X389" s="23">
        <f>VLOOKUP($B389,Data!$A$8:$GA$500,150,FALSE)</f>
        <v>4.2855583848672246E-2</v>
      </c>
      <c r="Y389" s="23">
        <f>VLOOKUP($B389,Data!$A$8:$GA$500,151,FALSE)</f>
        <v>3.7139765554553651E-2</v>
      </c>
      <c r="Z389" s="23">
        <f>VLOOKUP($B389,Data!$A$8:$GA$500,152,FALSE)</f>
        <v>3.6986155484558039E-2</v>
      </c>
      <c r="AA389" s="23">
        <f>VLOOKUP($B389,Data!$A$8:$GA$500,153,FALSE)</f>
        <v>3.529917529391121E-2</v>
      </c>
      <c r="AB389" s="23">
        <f>VLOOKUP($B389,Data!$A$8:$GA$500,154,FALSE)</f>
        <v>3.8884203127745563E-2</v>
      </c>
      <c r="AC389" s="23">
        <f>VLOOKUP($B389,Data!$A$8:$GA$500,155,FALSE)</f>
        <v>3.8566595441595443E-2</v>
      </c>
      <c r="AD389" s="23">
        <f>VLOOKUP($B389,Data!$A$8:$GA$500,156,FALSE)</f>
        <v>4.2386444286728178E-2</v>
      </c>
      <c r="AE389" s="52">
        <f>VLOOKUP($B389,Data!$A$8:$GA$500,157,FALSE)</f>
        <v>4.0944676409185803E-2</v>
      </c>
      <c r="AF389" s="52">
        <f>VLOOKUP($B389,Data!$A$8:$GA$500,158,FALSE)</f>
        <v>4.407187718073971E-2</v>
      </c>
      <c r="AG389" s="52">
        <f>VLOOKUP($B389,Data!$A$8:$GA$500,159,FALSE)</f>
        <v>4.0403044455976478E-2</v>
      </c>
      <c r="AH389" s="52">
        <f>VLOOKUP($B389,Data!$A$8:$GA$500,160,FALSE)</f>
        <v>4.0903508771929824E-2</v>
      </c>
    </row>
    <row r="390" spans="1:34" x14ac:dyDescent="0.25">
      <c r="A390" s="1"/>
      <c r="B390" s="17" t="s">
        <v>20</v>
      </c>
      <c r="C390" s="3"/>
      <c r="H390" s="23">
        <f>VLOOKUP($B390,Data!$A$8:$GA$500,134,FALSE)</f>
        <v>2.0946361462248035E-2</v>
      </c>
      <c r="I390" s="23">
        <f>VLOOKUP($B390,Data!$A$8:$GA$500,135,FALSE)</f>
        <v>1.9734693877551019E-2</v>
      </c>
      <c r="J390" s="23">
        <f>VLOOKUP($B390,Data!$A$8:$GA$500,136,FALSE)</f>
        <v>2.0445426725603535E-2</v>
      </c>
      <c r="K390" s="23">
        <f>VLOOKUP($B390,Data!$A$8:$GA$500,137,FALSE)</f>
        <v>1.9167509268621503E-2</v>
      </c>
      <c r="L390" s="23">
        <f>VLOOKUP($B390,Data!$A$8:$GA$500,138,FALSE)</f>
        <v>1.9805695142378558E-2</v>
      </c>
      <c r="M390" s="23">
        <f>VLOOKUP($B390,Data!$A$8:$GA$500,139,FALSE)</f>
        <v>1.7898047004303211E-2</v>
      </c>
      <c r="N390" s="23">
        <f>VLOOKUP($B390,Data!$A$8:$GA$500,140,FALSE)</f>
        <v>1.713020662512299E-2</v>
      </c>
      <c r="O390" s="23">
        <f>VLOOKUP($B390,Data!$A$8:$GA$500,141,FALSE)</f>
        <v>1.5892444737710325E-2</v>
      </c>
      <c r="P390" s="23">
        <f>VLOOKUP($B390,Data!$A$8:$GA$500,142,FALSE)</f>
        <v>1.6845024469820554E-2</v>
      </c>
      <c r="Q390" s="23">
        <f>VLOOKUP($B390,Data!$A$8:$GA$500,143,FALSE)</f>
        <v>1.7725490196078431E-2</v>
      </c>
      <c r="R390" s="23">
        <f>VLOOKUP($B390,Data!$A$8:$GA$500,144,FALSE)</f>
        <v>2.09721767594108E-2</v>
      </c>
      <c r="S390" s="23">
        <f>VLOOKUP($B390,Data!$A$8:$GA$500,145,FALSE)</f>
        <v>2.7592096450100467E-2</v>
      </c>
      <c r="T390" s="23">
        <f>VLOOKUP($B390,Data!$A$8:$GA$500,146,FALSE)</f>
        <v>4.0814963259853038E-2</v>
      </c>
      <c r="U390" s="23">
        <f>VLOOKUP($B390,Data!$A$8:$GA$500,147,FALSE)</f>
        <v>4.2946580469547468E-2</v>
      </c>
      <c r="V390" s="23">
        <f>VLOOKUP($B390,Data!$A$8:$GA$500,148,FALSE)</f>
        <v>4.1790540540540544E-2</v>
      </c>
      <c r="W390" s="23">
        <f>VLOOKUP($B390,Data!$A$8:$GA$500,149,FALSE)</f>
        <v>3.8158687646468029E-2</v>
      </c>
      <c r="X390" s="23">
        <f>VLOOKUP($B390,Data!$A$8:$GA$500,150,FALSE)</f>
        <v>3.8933197000681666E-2</v>
      </c>
      <c r="Y390" s="23">
        <f>VLOOKUP($B390,Data!$A$8:$GA$500,151,FALSE)</f>
        <v>3.3160744500846023E-2</v>
      </c>
      <c r="Z390" s="23">
        <f>VLOOKUP($B390,Data!$A$8:$GA$500,152,FALSE)</f>
        <v>3.1551490514905148E-2</v>
      </c>
      <c r="AA390" s="23">
        <f>VLOOKUP($B390,Data!$A$8:$GA$500,153,FALSE)</f>
        <v>2.9319105691056911E-2</v>
      </c>
      <c r="AB390" s="23">
        <f>VLOOKUP($B390,Data!$A$8:$GA$500,154,FALSE)</f>
        <v>3.165267047363117E-2</v>
      </c>
      <c r="AC390" s="23">
        <f>VLOOKUP($B390,Data!$A$8:$GA$500,155,FALSE)</f>
        <v>2.8910791847644505E-2</v>
      </c>
      <c r="AD390" s="23">
        <f>VLOOKUP($B390,Data!$A$8:$GA$500,156,FALSE)</f>
        <v>3.2766522749916968E-2</v>
      </c>
      <c r="AE390" s="52">
        <f>VLOOKUP($B390,Data!$A$8:$GA$500,157,FALSE)</f>
        <v>3.2132936507936506E-2</v>
      </c>
      <c r="AF390" s="52">
        <f>VLOOKUP($B390,Data!$A$8:$GA$500,158,FALSE)</f>
        <v>3.6429752066115706E-2</v>
      </c>
      <c r="AG390" s="52">
        <f>VLOOKUP($B390,Data!$A$8:$GA$500,159,FALSE)</f>
        <v>3.3581746552856208E-2</v>
      </c>
      <c r="AH390" s="52">
        <f>VLOOKUP($B390,Data!$A$8:$GA$500,160,FALSE)</f>
        <v>3.3070891865403462E-2</v>
      </c>
    </row>
    <row r="391" spans="1:34" x14ac:dyDescent="0.25">
      <c r="A391" s="1"/>
      <c r="B391" s="17" t="s">
        <v>52</v>
      </c>
      <c r="C391" s="3"/>
      <c r="H391" s="23">
        <f>VLOOKUP($B391,Data!$A$8:$GA$500,134,FALSE)</f>
        <v>4.6980301274623409E-2</v>
      </c>
      <c r="I391" s="23">
        <f>VLOOKUP($B391,Data!$A$8:$GA$500,135,FALSE)</f>
        <v>4.4540203327171901E-2</v>
      </c>
      <c r="J391" s="23">
        <f>VLOOKUP($B391,Data!$A$8:$GA$500,136,FALSE)</f>
        <v>4.2930797433547205E-2</v>
      </c>
      <c r="K391" s="23">
        <f>VLOOKUP($B391,Data!$A$8:$GA$500,137,FALSE)</f>
        <v>4.3235561618917687E-2</v>
      </c>
      <c r="L391" s="23">
        <f>VLOOKUP($B391,Data!$A$8:$GA$500,138,FALSE)</f>
        <v>4.3726201269265637E-2</v>
      </c>
      <c r="M391" s="23">
        <f>VLOOKUP($B391,Data!$A$8:$GA$500,139,FALSE)</f>
        <v>4.0215712988192549E-2</v>
      </c>
      <c r="N391" s="23">
        <f>VLOOKUP($B391,Data!$A$8:$GA$500,140,FALSE)</f>
        <v>3.7844379099751191E-2</v>
      </c>
      <c r="O391" s="23">
        <f>VLOOKUP($B391,Data!$A$8:$GA$500,141,FALSE)</f>
        <v>3.6645640910114893E-2</v>
      </c>
      <c r="P391" s="23">
        <f>VLOOKUP($B391,Data!$A$8:$GA$500,142,FALSE)</f>
        <v>3.9048376107199634E-2</v>
      </c>
      <c r="Q391" s="23">
        <f>VLOOKUP($B391,Data!$A$8:$GA$500,143,FALSE)</f>
        <v>3.8712397447584319E-2</v>
      </c>
      <c r="R391" s="23">
        <f>VLOOKUP($B391,Data!$A$8:$GA$500,144,FALSE)</f>
        <v>4.3653977661271937E-2</v>
      </c>
      <c r="S391" s="23">
        <f>VLOOKUP($B391,Data!$A$8:$GA$500,145,FALSE)</f>
        <v>5.7774439565518837E-2</v>
      </c>
      <c r="T391" s="23">
        <f>VLOOKUP($B391,Data!$A$8:$GA$500,146,FALSE)</f>
        <v>7.0745824754060854E-2</v>
      </c>
      <c r="U391" s="23">
        <f>VLOOKUP($B391,Data!$A$8:$GA$500,147,FALSE)</f>
        <v>7.0553790285973667E-2</v>
      </c>
      <c r="V391" s="23">
        <f>VLOOKUP($B391,Data!$A$8:$GA$500,148,FALSE)</f>
        <v>7.0230873698506113E-2</v>
      </c>
      <c r="W391" s="23">
        <f>VLOOKUP($B391,Data!$A$8:$GA$500,149,FALSE)</f>
        <v>7.4051936422655021E-2</v>
      </c>
      <c r="X391" s="23">
        <f>VLOOKUP($B391,Data!$A$8:$GA$500,150,FALSE)</f>
        <v>7.5370078740157484E-2</v>
      </c>
      <c r="Y391" s="23">
        <f>VLOOKUP($B391,Data!$A$8:$GA$500,151,FALSE)</f>
        <v>6.6668909825033651E-2</v>
      </c>
      <c r="Z391" s="23">
        <f>VLOOKUP($B391,Data!$A$8:$GA$500,152,FALSE)</f>
        <v>6.4429785330948119E-2</v>
      </c>
      <c r="AA391" s="23">
        <f>VLOOKUP($B391,Data!$A$8:$GA$500,153,FALSE)</f>
        <v>6.6382222222222217E-2</v>
      </c>
      <c r="AB391" s="23">
        <f>VLOOKUP($B391,Data!$A$8:$GA$500,154,FALSE)</f>
        <v>6.9194260485651207E-2</v>
      </c>
      <c r="AC391" s="23">
        <f>VLOOKUP($B391,Data!$A$8:$GA$500,155,FALSE)</f>
        <v>7.0215029926845487E-2</v>
      </c>
      <c r="AD391" s="23">
        <f>VLOOKUP($B391,Data!$A$8:$GA$500,156,FALSE)</f>
        <v>7.1987978628673191E-2</v>
      </c>
      <c r="AE391" s="52">
        <f>VLOOKUP($B391,Data!$A$8:$GA$500,157,FALSE)</f>
        <v>7.4954251283195716E-2</v>
      </c>
      <c r="AF391" s="52">
        <f>VLOOKUP($B391,Data!$A$8:$GA$500,158,FALSE)</f>
        <v>7.8700919901278893E-2</v>
      </c>
      <c r="AG391" s="52">
        <f>VLOOKUP($B391,Data!$A$8:$GA$500,159,FALSE)</f>
        <v>7.3559246954595786E-2</v>
      </c>
      <c r="AH391" s="52">
        <f>VLOOKUP($B391,Data!$A$8:$GA$500,160,FALSE)</f>
        <v>7.2021276595744685E-2</v>
      </c>
    </row>
    <row r="392" spans="1:34" x14ac:dyDescent="0.25">
      <c r="A392" s="1"/>
      <c r="B392" s="17" t="s">
        <v>19</v>
      </c>
      <c r="C392" s="3"/>
      <c r="H392" s="23">
        <f>VLOOKUP($B392,Data!$A$8:$GA$500,134,FALSE)</f>
        <v>1.5423250564334086E-2</v>
      </c>
      <c r="I392" s="23">
        <f>VLOOKUP($B392,Data!$A$8:$GA$500,135,FALSE)</f>
        <v>1.3182326621923937E-2</v>
      </c>
      <c r="J392" s="23">
        <f>VLOOKUP($B392,Data!$A$8:$GA$500,136,FALSE)</f>
        <v>1.2599663110612015E-2</v>
      </c>
      <c r="K392" s="23">
        <f>VLOOKUP($B392,Data!$A$8:$GA$500,137,FALSE)</f>
        <v>1.3647450110864745E-2</v>
      </c>
      <c r="L392" s="23">
        <f>VLOOKUP($B392,Data!$A$8:$GA$500,138,FALSE)</f>
        <v>1.3573008849557523E-2</v>
      </c>
      <c r="M392" s="23">
        <f>VLOOKUP($B392,Data!$A$8:$GA$500,139,FALSE)</f>
        <v>9.382176052487699E-3</v>
      </c>
      <c r="N392" s="23">
        <f>VLOOKUP($B392,Data!$A$8:$GA$500,140,FALSE)</f>
        <v>9.3354943273906005E-3</v>
      </c>
      <c r="O392" s="23">
        <f>VLOOKUP($B392,Data!$A$8:$GA$500,141,FALSE)</f>
        <v>9.9946380697050943E-3</v>
      </c>
      <c r="P392" s="23">
        <f>VLOOKUP($B392,Data!$A$8:$GA$500,142,FALSE)</f>
        <v>1.0660888407367281E-2</v>
      </c>
      <c r="Q392" s="23">
        <f>VLOOKUP($B392,Data!$A$8:$GA$500,143,FALSE)</f>
        <v>9.4468546637744028E-3</v>
      </c>
      <c r="R392" s="23">
        <f>VLOOKUP($B392,Data!$A$8:$GA$500,144,FALSE)</f>
        <v>1.277992277992278E-2</v>
      </c>
      <c r="S392" s="23">
        <f>VLOOKUP($B392,Data!$A$8:$GA$500,145,FALSE)</f>
        <v>1.9004947773501923E-2</v>
      </c>
      <c r="T392" s="23">
        <f>VLOOKUP($B392,Data!$A$8:$GA$500,146,FALSE)</f>
        <v>2.7451949478308622E-2</v>
      </c>
      <c r="U392" s="23">
        <f>VLOOKUP($B392,Data!$A$8:$GA$500,147,FALSE)</f>
        <v>2.5365309537088678E-2</v>
      </c>
      <c r="V392" s="23">
        <f>VLOOKUP($B392,Data!$A$8:$GA$500,148,FALSE)</f>
        <v>2.512935883014623E-2</v>
      </c>
      <c r="W392" s="23">
        <f>VLOOKUP($B392,Data!$A$8:$GA$500,149,FALSE)</f>
        <v>2.8147935779816512E-2</v>
      </c>
      <c r="X392" s="23">
        <f>VLOOKUP($B392,Data!$A$8:$GA$500,150,FALSE)</f>
        <v>2.8900462962962965E-2</v>
      </c>
      <c r="Y392" s="23">
        <f>VLOOKUP($B392,Data!$A$8:$GA$500,151,FALSE)</f>
        <v>2.2221574344023325E-2</v>
      </c>
      <c r="Z392" s="23">
        <f>VLOOKUP($B392,Data!$A$8:$GA$500,152,FALSE)</f>
        <v>2.1619433198380566E-2</v>
      </c>
      <c r="AA392" s="23">
        <f>VLOOKUP($B392,Data!$A$8:$GA$500,153,FALSE)</f>
        <v>2.3937823834196893E-2</v>
      </c>
      <c r="AB392" s="23">
        <f>VLOOKUP($B392,Data!$A$8:$GA$500,154,FALSE)</f>
        <v>2.4224629418472064E-2</v>
      </c>
      <c r="AC392" s="23">
        <f>VLOOKUP($B392,Data!$A$8:$GA$500,155,FALSE)</f>
        <v>1.9842873176206508E-2</v>
      </c>
      <c r="AD392" s="23">
        <f>VLOOKUP($B392,Data!$A$8:$GA$500,156,FALSE)</f>
        <v>2.0959909655561829E-2</v>
      </c>
      <c r="AE392" s="52">
        <f>VLOOKUP($B392,Data!$A$8:$GA$500,157,FALSE)</f>
        <v>2.3905987688864018E-2</v>
      </c>
      <c r="AF392" s="52">
        <f>VLOOKUP($B392,Data!$A$8:$GA$500,158,FALSE)</f>
        <v>2.5191773207337408E-2</v>
      </c>
      <c r="AG392" s="52">
        <f>VLOOKUP($B392,Data!$A$8:$GA$500,159,FALSE)</f>
        <v>2.0409882088714207E-2</v>
      </c>
      <c r="AH392" s="52">
        <f>VLOOKUP($B392,Data!$A$8:$GA$500,160,FALSE)</f>
        <v>1.9371207942636515E-2</v>
      </c>
    </row>
    <row r="393" spans="1:34" x14ac:dyDescent="0.25">
      <c r="A393" s="1"/>
      <c r="B393" s="17" t="s">
        <v>53</v>
      </c>
      <c r="C393" s="3"/>
      <c r="H393" s="23">
        <f>VLOOKUP($B393,Data!$A$8:$GA$500,134,FALSE)</f>
        <v>1.5701970443349755E-2</v>
      </c>
      <c r="I393" s="23">
        <f>VLOOKUP($B393,Data!$A$8:$GA$500,135,FALSE)</f>
        <v>1.6257649938800491E-2</v>
      </c>
      <c r="J393" s="23">
        <f>VLOOKUP($B393,Data!$A$8:$GA$500,136,FALSE)</f>
        <v>1.6917431192660551E-2</v>
      </c>
      <c r="K393" s="23">
        <f>VLOOKUP($B393,Data!$A$8:$GA$500,137,FALSE)</f>
        <v>1.5035200489745944E-2</v>
      </c>
      <c r="L393" s="23">
        <f>VLOOKUP($B393,Data!$A$8:$GA$500,138,FALSE)</f>
        <v>1.6469150885766646E-2</v>
      </c>
      <c r="M393" s="23">
        <f>VLOOKUP($B393,Data!$A$8:$GA$500,139,FALSE)</f>
        <v>1.4397793441618142E-2</v>
      </c>
      <c r="N393" s="23">
        <f>VLOOKUP($B393,Data!$A$8:$GA$500,140,FALSE)</f>
        <v>1.3487588109102054E-2</v>
      </c>
      <c r="O393" s="23">
        <f>VLOOKUP($B393,Data!$A$8:$GA$500,141,FALSE)</f>
        <v>1.1928810465470034E-2</v>
      </c>
      <c r="P393" s="23">
        <f>VLOOKUP($B393,Data!$A$8:$GA$500,142,FALSE)</f>
        <v>1.3906581740976646E-2</v>
      </c>
      <c r="Q393" s="23">
        <f>VLOOKUP($B393,Data!$A$8:$GA$500,143,FALSE)</f>
        <v>1.6042617960426178E-2</v>
      </c>
      <c r="R393" s="23">
        <f>VLOOKUP($B393,Data!$A$8:$GA$500,144,FALSE)</f>
        <v>1.848421052631579E-2</v>
      </c>
      <c r="S393" s="23">
        <f>VLOOKUP($B393,Data!$A$8:$GA$500,145,FALSE)</f>
        <v>2.4104724646403852E-2</v>
      </c>
      <c r="T393" s="23">
        <f>VLOOKUP($B393,Data!$A$8:$GA$500,146,FALSE)</f>
        <v>4.0234163914740322E-2</v>
      </c>
      <c r="U393" s="23">
        <f>VLOOKUP($B393,Data!$A$8:$GA$500,147,FALSE)</f>
        <v>4.0724808485562758E-2</v>
      </c>
      <c r="V393" s="23">
        <f>VLOOKUP($B393,Data!$A$8:$GA$500,148,FALSE)</f>
        <v>3.9355027851070069E-2</v>
      </c>
      <c r="W393" s="23">
        <f>VLOOKUP($B393,Data!$A$8:$GA$500,149,FALSE)</f>
        <v>3.528642047106717E-2</v>
      </c>
      <c r="X393" s="23">
        <f>VLOOKUP($B393,Data!$A$8:$GA$500,150,FALSE)</f>
        <v>3.6016331291921846E-2</v>
      </c>
      <c r="Y393" s="23">
        <f>VLOOKUP($B393,Data!$A$8:$GA$500,151,FALSE)</f>
        <v>3.1816009557945044E-2</v>
      </c>
      <c r="Z393" s="23">
        <f>VLOOKUP($B393,Data!$A$8:$GA$500,152,FALSE)</f>
        <v>3.1131563065781534E-2</v>
      </c>
      <c r="AA393" s="23">
        <f>VLOOKUP($B393,Data!$A$8:$GA$500,153,FALSE)</f>
        <v>2.9083509195055774E-2</v>
      </c>
      <c r="AB393" s="23">
        <f>VLOOKUP($B393,Data!$A$8:$GA$500,154,FALSE)</f>
        <v>3.2012158054711248E-2</v>
      </c>
      <c r="AC393" s="23">
        <f>VLOOKUP($B393,Data!$A$8:$GA$500,155,FALSE)</f>
        <v>2.9107784431137724E-2</v>
      </c>
      <c r="AD393" s="23">
        <f>VLOOKUP($B393,Data!$A$8:$GA$500,156,FALSE)</f>
        <v>3.1922615476904621E-2</v>
      </c>
      <c r="AE393" s="52">
        <f>VLOOKUP($B393,Data!$A$8:$GA$500,157,FALSE)</f>
        <v>3.1969879518072286E-2</v>
      </c>
      <c r="AF393" s="52">
        <f>VLOOKUP($B393,Data!$A$8:$GA$500,158,FALSE)</f>
        <v>3.4658573596358121E-2</v>
      </c>
      <c r="AG393" s="52">
        <f>VLOOKUP($B393,Data!$A$8:$GA$500,159,FALSE)</f>
        <v>3.1717568793468404E-2</v>
      </c>
      <c r="AH393" s="52">
        <f>VLOOKUP($B393,Data!$A$8:$GA$500,160,FALSE)</f>
        <v>3.0420420420420421E-2</v>
      </c>
    </row>
    <row r="394" spans="1:34" x14ac:dyDescent="0.25">
      <c r="A394" s="1"/>
      <c r="B394" s="17" t="s">
        <v>15</v>
      </c>
      <c r="C394" s="3"/>
      <c r="H394" s="23">
        <f>VLOOKUP($B394,Data!$A$8:$GA$500,134,FALSE)</f>
        <v>2.4878190255220419E-2</v>
      </c>
      <c r="I394" s="23">
        <f>VLOOKUP($B394,Data!$A$8:$GA$500,135,FALSE)</f>
        <v>2.4108996539792388E-2</v>
      </c>
      <c r="J394" s="23">
        <f>VLOOKUP($B394,Data!$A$8:$GA$500,136,FALSE)</f>
        <v>2.3525492468134415E-2</v>
      </c>
      <c r="K394" s="23">
        <f>VLOOKUP($B394,Data!$A$8:$GA$500,137,FALSE)</f>
        <v>2.297159090909091E-2</v>
      </c>
      <c r="L394" s="23">
        <f>VLOOKUP($B394,Data!$A$8:$GA$500,138,FALSE)</f>
        <v>2.5641098216812905E-2</v>
      </c>
      <c r="M394" s="23">
        <f>VLOOKUP($B394,Data!$A$8:$GA$500,139,FALSE)</f>
        <v>2.3324873096446701E-2</v>
      </c>
      <c r="N394" s="23">
        <f>VLOOKUP($B394,Data!$A$8:$GA$500,140,FALSE)</f>
        <v>2.1894297635605006E-2</v>
      </c>
      <c r="O394" s="23">
        <f>VLOOKUP($B394,Data!$A$8:$GA$500,141,FALSE)</f>
        <v>1.905304082199389E-2</v>
      </c>
      <c r="P394" s="23">
        <f>VLOOKUP($B394,Data!$A$8:$GA$500,142,FALSE)</f>
        <v>2.2351800554016619E-2</v>
      </c>
      <c r="Q394" s="23">
        <f>VLOOKUP($B394,Data!$A$8:$GA$500,143,FALSE)</f>
        <v>2.3139013452914799E-2</v>
      </c>
      <c r="R394" s="23">
        <f>VLOOKUP($B394,Data!$A$8:$GA$500,144,FALSE)</f>
        <v>2.5942714126807563E-2</v>
      </c>
      <c r="S394" s="23">
        <f>VLOOKUP($B394,Data!$A$8:$GA$500,145,FALSE)</f>
        <v>3.3464765100671139E-2</v>
      </c>
      <c r="T394" s="23">
        <f>VLOOKUP($B394,Data!$A$8:$GA$500,146,FALSE)</f>
        <v>4.9494695700725851E-2</v>
      </c>
      <c r="U394" s="23">
        <f>VLOOKUP($B394,Data!$A$8:$GA$500,147,FALSE)</f>
        <v>5.093429442750208E-2</v>
      </c>
      <c r="V394" s="23">
        <f>VLOOKUP($B394,Data!$A$8:$GA$500,148,FALSE)</f>
        <v>5.0374197151633625E-2</v>
      </c>
      <c r="W394" s="23">
        <f>VLOOKUP($B394,Data!$A$8:$GA$500,149,FALSE)</f>
        <v>4.6350041539739685E-2</v>
      </c>
      <c r="X394" s="23">
        <f>VLOOKUP($B394,Data!$A$8:$GA$500,150,FALSE)</f>
        <v>4.7877345281433774E-2</v>
      </c>
      <c r="Y394" s="23">
        <f>VLOOKUP($B394,Data!$A$8:$GA$500,151,FALSE)</f>
        <v>4.1353089180877829E-2</v>
      </c>
      <c r="Z394" s="23">
        <f>VLOOKUP($B394,Data!$A$8:$GA$500,152,FALSE)</f>
        <v>3.9665178571428573E-2</v>
      </c>
      <c r="AA394" s="23">
        <f>VLOOKUP($B394,Data!$A$8:$GA$500,153,FALSE)</f>
        <v>3.7141242937853106E-2</v>
      </c>
      <c r="AB394" s="23">
        <f>VLOOKUP($B394,Data!$A$8:$GA$500,154,FALSE)</f>
        <v>4.1548315232525758E-2</v>
      </c>
      <c r="AC394" s="23">
        <f>VLOOKUP($B394,Data!$A$8:$GA$500,155,FALSE)</f>
        <v>4.0514603616133515E-2</v>
      </c>
      <c r="AD394" s="23">
        <f>VLOOKUP($B394,Data!$A$8:$GA$500,156,FALSE)</f>
        <v>4.1511271917617588E-2</v>
      </c>
      <c r="AE394" s="52">
        <f>VLOOKUP($B394,Data!$A$8:$GA$500,157,FALSE)</f>
        <v>3.9767184035476716E-2</v>
      </c>
      <c r="AF394" s="52">
        <f>VLOOKUP($B394,Data!$A$8:$GA$500,158,FALSE)</f>
        <v>4.5749378967706318E-2</v>
      </c>
      <c r="AG394" s="52">
        <f>VLOOKUP($B394,Data!$A$8:$GA$500,159,FALSE)</f>
        <v>4.4457461645746162E-2</v>
      </c>
      <c r="AH394" s="52">
        <f>VLOOKUP($B394,Data!$A$8:$GA$500,160,FALSE)</f>
        <v>4.3773006134969324E-2</v>
      </c>
    </row>
    <row r="395" spans="1:34" x14ac:dyDescent="0.25">
      <c r="A395" s="1"/>
      <c r="B395" s="17" t="s">
        <v>54</v>
      </c>
      <c r="C395" s="3"/>
      <c r="H395" s="23">
        <f>VLOOKUP($B395,Data!$A$8:$GA$500,134,FALSE)</f>
        <v>1.6312649164677805E-2</v>
      </c>
      <c r="I395" s="23">
        <f>VLOOKUP($B395,Data!$A$8:$GA$500,135,FALSE)</f>
        <v>1.3962639109697934E-2</v>
      </c>
      <c r="J395" s="23">
        <f>VLOOKUP($B395,Data!$A$8:$GA$500,136,FALSE)</f>
        <v>1.3926332288401254E-2</v>
      </c>
      <c r="K395" s="23">
        <f>VLOOKUP($B395,Data!$A$8:$GA$500,137,FALSE)</f>
        <v>1.3222843450479234E-2</v>
      </c>
      <c r="L395" s="23">
        <f>VLOOKUP($B395,Data!$A$8:$GA$500,138,FALSE)</f>
        <v>1.3664795509222134E-2</v>
      </c>
      <c r="M395" s="23">
        <f>VLOOKUP($B395,Data!$A$8:$GA$500,139,FALSE)</f>
        <v>1.207516993202719E-2</v>
      </c>
      <c r="N395" s="23">
        <f>VLOOKUP($B395,Data!$A$8:$GA$500,140,FALSE)</f>
        <v>1.1894780106863954E-2</v>
      </c>
      <c r="O395" s="23">
        <f>VLOOKUP($B395,Data!$A$8:$GA$500,141,FALSE)</f>
        <v>1.043050430504305E-2</v>
      </c>
      <c r="P395" s="23">
        <f>VLOOKUP($B395,Data!$A$8:$GA$500,142,FALSE)</f>
        <v>1.1203369434416365E-2</v>
      </c>
      <c r="Q395" s="23">
        <f>VLOOKUP($B395,Data!$A$8:$GA$500,143,FALSE)</f>
        <v>1.15066291683407E-2</v>
      </c>
      <c r="R395" s="23">
        <f>VLOOKUP($B395,Data!$A$8:$GA$500,144,FALSE)</f>
        <v>1.3965798045602607E-2</v>
      </c>
      <c r="S395" s="23">
        <f>VLOOKUP($B395,Data!$A$8:$GA$500,145,FALSE)</f>
        <v>1.7978468899521531E-2</v>
      </c>
      <c r="T395" s="23">
        <f>VLOOKUP($B395,Data!$A$8:$GA$500,146,FALSE)</f>
        <v>2.7346368715083801E-2</v>
      </c>
      <c r="U395" s="23">
        <f>VLOOKUP($B395,Data!$A$8:$GA$500,147,FALSE)</f>
        <v>2.849462365591398E-2</v>
      </c>
      <c r="V395" s="23">
        <f>VLOOKUP($B395,Data!$A$8:$GA$500,148,FALSE)</f>
        <v>2.9313764379214596E-2</v>
      </c>
      <c r="W395" s="23">
        <f>VLOOKUP($B395,Data!$A$8:$GA$500,149,FALSE)</f>
        <v>2.6082967690466693E-2</v>
      </c>
      <c r="X395" s="23">
        <f>VLOOKUP($B395,Data!$A$8:$GA$500,150,FALSE)</f>
        <v>2.7749800159872103E-2</v>
      </c>
      <c r="Y395" s="23">
        <f>VLOOKUP($B395,Data!$A$8:$GA$500,151,FALSE)</f>
        <v>2.3897415185783522E-2</v>
      </c>
      <c r="Z395" s="23">
        <f>VLOOKUP($B395,Data!$A$8:$GA$500,152,FALSE)</f>
        <v>2.3555733120255693E-2</v>
      </c>
      <c r="AA395" s="23">
        <f>VLOOKUP($B395,Data!$A$8:$GA$500,153,FALSE)</f>
        <v>2.2766129032258064E-2</v>
      </c>
      <c r="AB395" s="23">
        <f>VLOOKUP($B395,Data!$A$8:$GA$500,154,FALSE)</f>
        <v>2.5160642570281125E-2</v>
      </c>
      <c r="AC395" s="23">
        <f>VLOOKUP($B395,Data!$A$8:$GA$500,155,FALSE)</f>
        <v>2.3822363203806502E-2</v>
      </c>
      <c r="AD395" s="23">
        <f>VLOOKUP($B395,Data!$A$8:$GA$500,156,FALSE)</f>
        <v>2.5651821862348177E-2</v>
      </c>
      <c r="AE395" s="52">
        <f>VLOOKUP($B395,Data!$A$8:$GA$500,157,FALSE)</f>
        <v>2.4106570512820513E-2</v>
      </c>
      <c r="AF395" s="52">
        <f>VLOOKUP($B395,Data!$A$8:$GA$500,158,FALSE)</f>
        <v>2.6523999999999999E-2</v>
      </c>
      <c r="AG395" s="52">
        <f>VLOOKUP($B395,Data!$A$8:$GA$500,159,FALSE)</f>
        <v>2.4749190938511328E-2</v>
      </c>
      <c r="AH395" s="52">
        <f>VLOOKUP($B395,Data!$A$8:$GA$500,160,FALSE)</f>
        <v>2.4552000000000001E-2</v>
      </c>
    </row>
    <row r="396" spans="1:34" x14ac:dyDescent="0.25">
      <c r="A396" s="1"/>
      <c r="B396" s="2" t="s">
        <v>515</v>
      </c>
      <c r="C396" s="3"/>
      <c r="H396" s="23">
        <f>VLOOKUP($B396,Data!$A$8:$GA$500,134,FALSE)</f>
        <v>3.2236143265695218E-2</v>
      </c>
      <c r="I396" s="23">
        <f>VLOOKUP($B396,Data!$A$8:$GA$500,135,FALSE)</f>
        <v>3.1062951837058067E-2</v>
      </c>
      <c r="J396" s="23">
        <f>VLOOKUP($B396,Data!$A$8:$GA$500,136,FALSE)</f>
        <v>3.1110541990150956E-2</v>
      </c>
      <c r="K396" s="23">
        <f>VLOOKUP($B396,Data!$A$8:$GA$500,137,FALSE)</f>
        <v>3.0091270130437952E-2</v>
      </c>
      <c r="L396" s="23">
        <f>VLOOKUP($B396,Data!$A$8:$GA$500,138,FALSE)</f>
        <v>3.1022582685638254E-2</v>
      </c>
      <c r="M396" s="23">
        <f>VLOOKUP($B396,Data!$A$8:$GA$500,139,FALSE)</f>
        <v>2.7771477906314502E-2</v>
      </c>
      <c r="N396" s="23">
        <f>VLOOKUP($B396,Data!$A$8:$GA$500,140,FALSE)</f>
        <v>2.6867415697737675E-2</v>
      </c>
      <c r="O396" s="23">
        <f>VLOOKUP($B396,Data!$A$8:$GA$500,141,FALSE)</f>
        <v>2.5509697748963219E-2</v>
      </c>
      <c r="P396" s="23">
        <f>VLOOKUP($B396,Data!$A$8:$GA$500,142,FALSE)</f>
        <v>2.7045063130264616E-2</v>
      </c>
      <c r="Q396" s="23">
        <f>VLOOKUP($B396,Data!$A$8:$GA$500,143,FALSE)</f>
        <v>2.6823488701532294E-2</v>
      </c>
      <c r="R396" s="23">
        <f>VLOOKUP($B396,Data!$A$8:$GA$500,144,FALSE)</f>
        <v>3.0321122688930599E-2</v>
      </c>
      <c r="S396" s="23">
        <f>VLOOKUP($B396,Data!$A$8:$GA$500,145,FALSE)</f>
        <v>3.710461404787465E-2</v>
      </c>
      <c r="T396" s="23">
        <f>VLOOKUP($B396,Data!$A$8:$GA$500,146,FALSE)</f>
        <v>4.930651718394613E-2</v>
      </c>
      <c r="U396" s="23">
        <f>VLOOKUP($B396,Data!$A$8:$GA$500,147,FALSE)</f>
        <v>5.0174365577552442E-2</v>
      </c>
      <c r="V396" s="23">
        <f>VLOOKUP($B396,Data!$A$8:$GA$500,148,FALSE)</f>
        <v>5.127365575247822E-2</v>
      </c>
      <c r="W396" s="23">
        <f>VLOOKUP($B396,Data!$A$8:$GA$500,149,FALSE)</f>
        <v>5.0224621489730621E-2</v>
      </c>
      <c r="X396" s="23">
        <f>VLOOKUP($B396,Data!$A$8:$GA$500,150,FALSE)</f>
        <v>5.1499332189880079E-2</v>
      </c>
      <c r="Y396" s="23">
        <f>VLOOKUP($B396,Data!$A$8:$GA$500,151,FALSE)</f>
        <v>4.5696328067939336E-2</v>
      </c>
      <c r="Z396" s="23">
        <f>VLOOKUP($B396,Data!$A$8:$GA$500,152,FALSE)</f>
        <v>4.5444271127743151E-2</v>
      </c>
      <c r="AA396" s="23">
        <f>VLOOKUP($B396,Data!$A$8:$GA$500,153,FALSE)</f>
        <v>4.4705147792857426E-2</v>
      </c>
      <c r="AB396" s="23">
        <f>VLOOKUP($B396,Data!$A$8:$GA$500,154,FALSE)</f>
        <v>4.7950838140676022E-2</v>
      </c>
      <c r="AC396" s="23">
        <f>VLOOKUP($B396,Data!$A$8:$GA$500,155,FALSE)</f>
        <v>4.6902643170232454E-2</v>
      </c>
      <c r="AD396" s="23">
        <f>VLOOKUP($B396,Data!$A$8:$GA$500,156,FALSE)</f>
        <v>4.9855238584951812E-2</v>
      </c>
      <c r="AE396" s="23">
        <f>VLOOKUP($B396,Data!$A$8:$GA$500,157,FALSE)</f>
        <v>4.9447853852670851E-2</v>
      </c>
      <c r="AF396" s="23">
        <f>VLOOKUP($B396,Data!$A$8:$GA$500,158,FALSE)</f>
        <v>5.2300446488780995E-2</v>
      </c>
      <c r="AG396" s="23">
        <f>VLOOKUP($B396,Data!$A$8:$GA$500,159,FALSE)</f>
        <v>4.8825182208899802E-2</v>
      </c>
      <c r="AH396" s="23">
        <f>VLOOKUP($B396,Data!$A$8:$GA$500,160,FALSE)</f>
        <v>4.8275825545391317E-2</v>
      </c>
    </row>
    <row r="397" spans="1:34" x14ac:dyDescent="0.25">
      <c r="A397" s="1"/>
      <c r="B397" s="2" t="s">
        <v>516</v>
      </c>
      <c r="C397" s="3"/>
      <c r="H397" s="27">
        <f t="shared" ref="H397:I399" si="0">AVERAGEIFS(H$3:H$355,$C$3:$C$355,$B397,$D$3:$D$355,"upper")</f>
        <v>2.3920696880454825E-2</v>
      </c>
      <c r="I397" s="27">
        <f t="shared" si="0"/>
        <v>2.2357374391170359E-2</v>
      </c>
      <c r="J397" s="27">
        <f t="shared" ref="J397:AE399" si="1">AVERAGEIFS(J$3:J$355,$C$3:$C$355,$B397,$D$3:$D$355,"upper")</f>
        <v>2.2212617058867266E-2</v>
      </c>
      <c r="K397" s="27">
        <f t="shared" si="1"/>
        <v>2.2721844030562099E-2</v>
      </c>
      <c r="L397" s="27">
        <f t="shared" si="1"/>
        <v>2.3540691164877076E-2</v>
      </c>
      <c r="M397" s="27">
        <f t="shared" si="1"/>
        <v>1.9956601370614814E-2</v>
      </c>
      <c r="N397" s="27">
        <f t="shared" si="1"/>
        <v>1.9497542861182941E-2</v>
      </c>
      <c r="O397" s="27">
        <f t="shared" si="1"/>
        <v>1.9221339623419112E-2</v>
      </c>
      <c r="P397" s="27">
        <f t="shared" si="1"/>
        <v>2.0500819398258166E-2</v>
      </c>
      <c r="Q397" s="27">
        <f t="shared" si="1"/>
        <v>1.9476030353154379E-2</v>
      </c>
      <c r="R397" s="27">
        <f t="shared" si="1"/>
        <v>2.2635146079953591E-2</v>
      </c>
      <c r="S397" s="27">
        <f t="shared" si="1"/>
        <v>2.99228630418149E-2</v>
      </c>
      <c r="T397" s="27">
        <f t="shared" si="1"/>
        <v>4.1228293153610165E-2</v>
      </c>
      <c r="U397" s="27">
        <f t="shared" si="1"/>
        <v>4.02920489544671E-2</v>
      </c>
      <c r="V397" s="27">
        <f t="shared" si="1"/>
        <v>4.0348461425479258E-2</v>
      </c>
      <c r="W397" s="27">
        <f t="shared" si="1"/>
        <v>4.0676686559300568E-2</v>
      </c>
      <c r="X397" s="27">
        <f t="shared" si="1"/>
        <v>4.2211618226943262E-2</v>
      </c>
      <c r="Y397" s="27">
        <f t="shared" si="1"/>
        <v>3.5839020930519216E-2</v>
      </c>
      <c r="Z397" s="27">
        <f t="shared" si="1"/>
        <v>3.5187297541186151E-2</v>
      </c>
      <c r="AA397" s="27">
        <f t="shared" si="1"/>
        <v>3.6110938431472277E-2</v>
      </c>
      <c r="AB397" s="27">
        <f t="shared" si="1"/>
        <v>3.932166801837763E-2</v>
      </c>
      <c r="AC397" s="27">
        <f t="shared" si="1"/>
        <v>3.6517179681206734E-2</v>
      </c>
      <c r="AD397" s="27">
        <f t="shared" si="1"/>
        <v>3.9026385823853253E-2</v>
      </c>
      <c r="AE397" s="27">
        <f t="shared" si="1"/>
        <v>4.0297480179446191E-2</v>
      </c>
      <c r="AF397" s="27">
        <f t="shared" ref="AE397:AH399" si="2">AVERAGEIFS(AF$3:AF$355,$C$3:$C$355,$B397,$D$3:$D$355,"upper")</f>
        <v>4.3303593323227467E-2</v>
      </c>
      <c r="AG397" s="27">
        <f t="shared" si="2"/>
        <v>3.9332252411398656E-2</v>
      </c>
      <c r="AH397" s="27">
        <f t="shared" si="2"/>
        <v>3.9170075679736849E-2</v>
      </c>
    </row>
    <row r="398" spans="1:34" x14ac:dyDescent="0.25">
      <c r="A398" s="1"/>
      <c r="B398" s="2" t="s">
        <v>517</v>
      </c>
      <c r="C398" s="3"/>
      <c r="H398" s="27">
        <f t="shared" si="0"/>
        <v>2.4718001479424986E-2</v>
      </c>
      <c r="I398" s="27">
        <f t="shared" si="0"/>
        <v>2.336677725692755E-2</v>
      </c>
      <c r="J398" s="27">
        <f t="shared" si="1"/>
        <v>2.3378957472292735E-2</v>
      </c>
      <c r="K398" s="27">
        <f t="shared" si="1"/>
        <v>2.2719672180515838E-2</v>
      </c>
      <c r="L398" s="27">
        <f t="shared" si="1"/>
        <v>2.3919174898212738E-2</v>
      </c>
      <c r="M398" s="27">
        <f t="shared" si="1"/>
        <v>2.1148170286087817E-2</v>
      </c>
      <c r="N398" s="27">
        <f t="shared" si="1"/>
        <v>2.0423425620350568E-2</v>
      </c>
      <c r="O398" s="27">
        <f t="shared" si="1"/>
        <v>1.9405934181692536E-2</v>
      </c>
      <c r="P398" s="27">
        <f t="shared" si="1"/>
        <v>2.1095671653954078E-2</v>
      </c>
      <c r="Q398" s="27">
        <f t="shared" si="1"/>
        <v>2.1008291802681055E-2</v>
      </c>
      <c r="R398" s="27">
        <f t="shared" si="1"/>
        <v>2.456974865762657E-2</v>
      </c>
      <c r="S398" s="27">
        <f t="shared" si="1"/>
        <v>3.120853640879976E-2</v>
      </c>
      <c r="T398" s="27">
        <f t="shared" si="1"/>
        <v>4.3284703686746882E-2</v>
      </c>
      <c r="U398" s="27">
        <f t="shared" si="1"/>
        <v>4.3802051152844808E-2</v>
      </c>
      <c r="V398" s="27">
        <f t="shared" si="1"/>
        <v>4.3913106574586303E-2</v>
      </c>
      <c r="W398" s="27">
        <f t="shared" si="1"/>
        <v>4.2459793541155248E-2</v>
      </c>
      <c r="X398" s="27">
        <f t="shared" si="1"/>
        <v>4.3693057874065584E-2</v>
      </c>
      <c r="Y398" s="27">
        <f t="shared" si="1"/>
        <v>3.8153502060048243E-2</v>
      </c>
      <c r="Z398" s="27">
        <f t="shared" si="1"/>
        <v>3.766234623817117E-2</v>
      </c>
      <c r="AA398" s="27">
        <f t="shared" si="1"/>
        <v>3.6870622989689593E-2</v>
      </c>
      <c r="AB398" s="27">
        <f t="shared" si="1"/>
        <v>4.0052179954869718E-2</v>
      </c>
      <c r="AC398" s="27">
        <f t="shared" si="1"/>
        <v>3.8680188661697978E-2</v>
      </c>
      <c r="AD398" s="27">
        <f t="shared" si="1"/>
        <v>4.1170722718534114E-2</v>
      </c>
      <c r="AE398" s="27">
        <f t="shared" si="2"/>
        <v>4.0389896130755908E-2</v>
      </c>
      <c r="AF398" s="27">
        <f t="shared" si="2"/>
        <v>4.3490089021151035E-2</v>
      </c>
      <c r="AG398" s="27">
        <f t="shared" si="2"/>
        <v>4.028026970308806E-2</v>
      </c>
      <c r="AH398" s="27">
        <f t="shared" si="2"/>
        <v>3.9800839107222298E-2</v>
      </c>
    </row>
    <row r="399" spans="1:34" x14ac:dyDescent="0.25">
      <c r="A399" s="1"/>
      <c r="B399" s="2" t="s">
        <v>518</v>
      </c>
      <c r="C399" s="3"/>
      <c r="H399" s="27">
        <f t="shared" si="0"/>
        <v>4.2384046469897671E-2</v>
      </c>
      <c r="I399" s="27">
        <f t="shared" si="0"/>
        <v>4.1577761881715934E-2</v>
      </c>
      <c r="J399" s="27">
        <f t="shared" si="1"/>
        <v>4.1557850733398884E-2</v>
      </c>
      <c r="K399" s="27">
        <f t="shared" si="1"/>
        <v>3.9822627321205332E-2</v>
      </c>
      <c r="L399" s="27">
        <f t="shared" si="1"/>
        <v>4.0576412119785674E-2</v>
      </c>
      <c r="M399" s="27">
        <f t="shared" si="1"/>
        <v>3.6838007823110135E-2</v>
      </c>
      <c r="N399" s="27">
        <f t="shared" si="1"/>
        <v>3.5670044682438229E-2</v>
      </c>
      <c r="O399" s="27">
        <f t="shared" si="1"/>
        <v>3.3870071407722954E-2</v>
      </c>
      <c r="P399" s="27">
        <f t="shared" si="1"/>
        <v>3.566590615388511E-2</v>
      </c>
      <c r="Q399" s="27">
        <f t="shared" si="1"/>
        <v>3.5449312573924953E-2</v>
      </c>
      <c r="R399" s="27">
        <f t="shared" si="1"/>
        <v>3.931588329220926E-2</v>
      </c>
      <c r="S399" s="27">
        <f t="shared" si="1"/>
        <v>4.631898278566661E-2</v>
      </c>
      <c r="T399" s="27">
        <f t="shared" si="1"/>
        <v>5.9452237206066835E-2</v>
      </c>
      <c r="U399" s="27">
        <f t="shared" si="1"/>
        <v>6.1444975162407378E-2</v>
      </c>
      <c r="V399" s="27">
        <f t="shared" si="1"/>
        <v>6.3477474438169618E-2</v>
      </c>
      <c r="W399" s="27">
        <f t="shared" si="1"/>
        <v>6.2155163066728608E-2</v>
      </c>
      <c r="X399" s="27">
        <f t="shared" si="1"/>
        <v>6.3502529487424283E-2</v>
      </c>
      <c r="Y399" s="27">
        <f t="shared" si="1"/>
        <v>5.772493653892255E-2</v>
      </c>
      <c r="Z399" s="27">
        <f t="shared" si="1"/>
        <v>5.7727919361203098E-2</v>
      </c>
      <c r="AA399" s="27">
        <f t="shared" si="1"/>
        <v>5.6511442959559774E-2</v>
      </c>
      <c r="AB399" s="27">
        <f t="shared" si="1"/>
        <v>6.0281349749753313E-2</v>
      </c>
      <c r="AC399" s="27">
        <f t="shared" si="1"/>
        <v>6.0017591615901256E-2</v>
      </c>
      <c r="AD399" s="27">
        <f t="shared" si="1"/>
        <v>6.3552328656588955E-2</v>
      </c>
      <c r="AE399" s="27">
        <f t="shared" si="2"/>
        <v>6.2627656837841439E-2</v>
      </c>
      <c r="AF399" s="27">
        <f t="shared" si="2"/>
        <v>6.5573635695231697E-2</v>
      </c>
      <c r="AG399" s="27">
        <f t="shared" si="2"/>
        <v>6.1930829011772472E-2</v>
      </c>
      <c r="AH399" s="27">
        <f t="shared" si="2"/>
        <v>6.1305107429348756E-2</v>
      </c>
    </row>
    <row r="400" spans="1:34" x14ac:dyDescent="0.25">
      <c r="A400" s="1"/>
      <c r="B400" s="2"/>
      <c r="C400" s="3"/>
      <c r="H400" s="27"/>
    </row>
    <row r="401" spans="1:3" x14ac:dyDescent="0.25">
      <c r="A401" s="1"/>
      <c r="B401" s="2"/>
      <c r="C401" s="3"/>
    </row>
    <row r="402" spans="1:3" x14ac:dyDescent="0.25">
      <c r="A402" s="1"/>
      <c r="B402" s="2"/>
      <c r="C402" s="3"/>
    </row>
    <row r="403" spans="1:3" x14ac:dyDescent="0.25">
      <c r="A403" s="1"/>
      <c r="B403" s="2"/>
      <c r="C403" s="3"/>
    </row>
    <row r="404" spans="1:3" x14ac:dyDescent="0.25">
      <c r="A404" s="1"/>
      <c r="B404" s="2"/>
      <c r="C404" s="3"/>
    </row>
    <row r="405" spans="1:3" x14ac:dyDescent="0.25">
      <c r="A405" s="1"/>
      <c r="B405" s="2"/>
      <c r="C405" s="3"/>
    </row>
    <row r="406" spans="1:3" x14ac:dyDescent="0.25">
      <c r="A406" s="1"/>
      <c r="B406" s="2"/>
      <c r="C406" s="3"/>
    </row>
    <row r="407" spans="1:3" x14ac:dyDescent="0.25">
      <c r="A407" s="1"/>
      <c r="B407" s="2"/>
      <c r="C407" s="3"/>
    </row>
    <row r="408" spans="1:3" x14ac:dyDescent="0.25">
      <c r="A408" s="1"/>
      <c r="B408" s="2"/>
      <c r="C408" s="3"/>
    </row>
    <row r="409" spans="1:3" x14ac:dyDescent="0.25">
      <c r="A409" s="1"/>
      <c r="B409" s="2"/>
      <c r="C409" s="3"/>
    </row>
    <row r="410" spans="1:3" x14ac:dyDescent="0.25">
      <c r="A410" s="1"/>
      <c r="B410" s="2"/>
      <c r="C410" s="3"/>
    </row>
    <row r="411" spans="1:3" x14ac:dyDescent="0.25">
      <c r="A411" s="1"/>
      <c r="B411" s="2"/>
      <c r="C411" s="3"/>
    </row>
    <row r="412" spans="1:3" x14ac:dyDescent="0.25">
      <c r="A412" s="1"/>
      <c r="B412" s="2"/>
      <c r="C412" s="3"/>
    </row>
    <row r="413" spans="1:3" x14ac:dyDescent="0.25">
      <c r="A413" s="1"/>
      <c r="B413" s="2"/>
      <c r="C413" s="3"/>
    </row>
    <row r="414" spans="1:3" x14ac:dyDescent="0.25">
      <c r="A414" s="1"/>
      <c r="B414" s="2"/>
      <c r="C414" s="3"/>
    </row>
    <row r="415" spans="1:3" x14ac:dyDescent="0.25">
      <c r="A415" s="1"/>
      <c r="B415" s="2"/>
      <c r="C415" s="3"/>
    </row>
    <row r="416" spans="1:3" x14ac:dyDescent="0.25">
      <c r="A416" s="1"/>
      <c r="B416" s="2"/>
      <c r="C416" s="3"/>
    </row>
    <row r="417" spans="1:34" x14ac:dyDescent="0.25">
      <c r="A417" s="1"/>
      <c r="B417" s="2"/>
      <c r="C417" s="3"/>
    </row>
    <row r="418" spans="1:34" x14ac:dyDescent="0.25">
      <c r="A418" s="1"/>
      <c r="B418" s="2"/>
      <c r="C418" s="3"/>
    </row>
    <row r="419" spans="1:34" x14ac:dyDescent="0.25">
      <c r="A419" s="5"/>
      <c r="B419" s="4"/>
      <c r="C419" s="3"/>
    </row>
    <row r="420" spans="1:34" x14ac:dyDescent="0.25">
      <c r="A420" s="5"/>
      <c r="B420" s="4"/>
      <c r="C420" s="3"/>
    </row>
    <row r="421" spans="1:34" x14ac:dyDescent="0.25">
      <c r="A421" s="5"/>
      <c r="B421" s="4"/>
      <c r="C421" s="3"/>
      <c r="H421" s="10">
        <f t="shared" ref="H421:AD421" si="3">H1</f>
        <v>38777</v>
      </c>
      <c r="I421" s="10">
        <f t="shared" si="3"/>
        <v>38869</v>
      </c>
      <c r="J421" s="10">
        <f t="shared" si="3"/>
        <v>38961</v>
      </c>
      <c r="K421" s="10">
        <f t="shared" si="3"/>
        <v>39052</v>
      </c>
      <c r="L421" s="10">
        <f t="shared" si="3"/>
        <v>39142</v>
      </c>
      <c r="M421" s="10">
        <f t="shared" si="3"/>
        <v>39234</v>
      </c>
      <c r="N421" s="10">
        <f t="shared" si="3"/>
        <v>39326</v>
      </c>
      <c r="O421" s="10">
        <f t="shared" si="3"/>
        <v>39417</v>
      </c>
      <c r="P421" s="10">
        <f t="shared" si="3"/>
        <v>39508</v>
      </c>
      <c r="Q421" s="10">
        <f t="shared" si="3"/>
        <v>39600</v>
      </c>
      <c r="R421" s="10">
        <f t="shared" si="3"/>
        <v>39692</v>
      </c>
      <c r="S421" s="22">
        <f t="shared" si="3"/>
        <v>39783</v>
      </c>
      <c r="T421" s="22">
        <f t="shared" si="3"/>
        <v>39873</v>
      </c>
      <c r="U421" s="22">
        <f t="shared" si="3"/>
        <v>39965</v>
      </c>
      <c r="V421" s="22">
        <f t="shared" si="3"/>
        <v>40057</v>
      </c>
      <c r="W421" s="22">
        <f t="shared" si="3"/>
        <v>40148</v>
      </c>
      <c r="X421" s="22">
        <f t="shared" si="3"/>
        <v>40238</v>
      </c>
      <c r="Y421" s="22">
        <f t="shared" si="3"/>
        <v>40330</v>
      </c>
      <c r="Z421" s="22">
        <f t="shared" si="3"/>
        <v>40422</v>
      </c>
      <c r="AA421" s="22">
        <f t="shared" si="3"/>
        <v>40513</v>
      </c>
      <c r="AB421" s="22">
        <f t="shared" si="3"/>
        <v>40603</v>
      </c>
      <c r="AC421" s="22">
        <f t="shared" si="3"/>
        <v>40695</v>
      </c>
      <c r="AD421" s="22">
        <f t="shared" si="3"/>
        <v>40787</v>
      </c>
      <c r="AE421" s="22">
        <f>AE1</f>
        <v>40878</v>
      </c>
      <c r="AF421" s="22">
        <f>AF1</f>
        <v>40969</v>
      </c>
      <c r="AG421" s="22">
        <f>AG1</f>
        <v>41061</v>
      </c>
      <c r="AH421" s="22">
        <f>AH1</f>
        <v>41153</v>
      </c>
    </row>
    <row r="422" spans="1:34" x14ac:dyDescent="0.25">
      <c r="A422" s="5"/>
      <c r="B422" s="4"/>
      <c r="C422" s="3"/>
      <c r="D422" t="s">
        <v>10</v>
      </c>
      <c r="G422" t="str">
        <f>Graph!L3</f>
        <v>Allerdale</v>
      </c>
      <c r="H422" s="24">
        <f>VLOOKUP($G422,$B$3:$AH$420,7,FALSE)</f>
        <v>3.093607305936073E-2</v>
      </c>
      <c r="I422" s="24">
        <f>VLOOKUP($G422,$B$3:$AH$420,8,FALSE)</f>
        <v>2.7795823665893272E-2</v>
      </c>
      <c r="J422" s="24">
        <f>VLOOKUP($G422,$B$3:$AH$420,9,FALSE)</f>
        <v>2.7107061503416855E-2</v>
      </c>
      <c r="K422" s="24">
        <f>VLOOKUP($G422,$B$3:$AH$420,10,FALSE)</f>
        <v>2.6734693877551022E-2</v>
      </c>
      <c r="L422" s="24">
        <f>VLOOKUP($G422,$B$3:$AH$420,11,FALSE)</f>
        <v>2.7760180995475114E-2</v>
      </c>
      <c r="M422" s="24">
        <f>VLOOKUP($G422,$B$3:$AH$420,12,FALSE)</f>
        <v>2.2697368421052633E-2</v>
      </c>
      <c r="N422" s="24">
        <f>VLOOKUP($G422,$B$3:$AH$420,13,FALSE)</f>
        <v>2.1577825159914712E-2</v>
      </c>
      <c r="O422" s="24">
        <f>VLOOKUP($G422,$B$3:$AH$420,14,FALSE)</f>
        <v>2.0511727078891259E-2</v>
      </c>
      <c r="P422" s="24">
        <f>VLOOKUP($G422,$B$3:$AH$420,15,FALSE)</f>
        <v>2.24E-2</v>
      </c>
      <c r="Q422" s="24">
        <f>VLOOKUP($G422,$B$3:$AH$420,16,FALSE)</f>
        <v>2.3171806167400881E-2</v>
      </c>
      <c r="R422" s="24">
        <f>VLOOKUP($G422,$B$3:$AH$420,17,FALSE)</f>
        <v>2.5877192982456141E-2</v>
      </c>
      <c r="S422" s="24">
        <f>VLOOKUP($G422,$B$3:$AH$420,18,FALSE)</f>
        <v>3.1696035242290747E-2</v>
      </c>
      <c r="T422" s="24">
        <f>VLOOKUP($G422,$B$3:$AH$420,19,FALSE)</f>
        <v>3.7982456140350875E-2</v>
      </c>
      <c r="U422" s="24">
        <f>VLOOKUP($G422,$B$3:$AH$420,20,FALSE)</f>
        <v>3.5655913978494623E-2</v>
      </c>
      <c r="V422" s="24">
        <f>VLOOKUP($G422,$B$3:$AH$420,21,FALSE)</f>
        <v>3.8463251670378618E-2</v>
      </c>
      <c r="W422" s="24">
        <f>VLOOKUP($G422,$B$3:$AH$420,22,FALSE)</f>
        <v>4.0202702702702701E-2</v>
      </c>
      <c r="X422" s="24">
        <f>VLOOKUP($G422,$B$3:$AH$420,23,FALSE)</f>
        <v>4.1331828442437921E-2</v>
      </c>
      <c r="Y422" s="24">
        <f>VLOOKUP($G422,$B$3:$AH$420,24,FALSE)</f>
        <v>3.6628440366972478E-2</v>
      </c>
      <c r="Z422" s="24">
        <f>VLOOKUP($G422,$B$3:$AH$420,25,FALSE)</f>
        <v>3.6909492273730686E-2</v>
      </c>
      <c r="AA422" s="24">
        <f>VLOOKUP($G422,$B$3:$AH$420,26,FALSE)</f>
        <v>3.6969696969696972E-2</v>
      </c>
      <c r="AB422" s="24">
        <f>VLOOKUP($G422,$B$3:$AH$420,27,FALSE)</f>
        <v>4.2171052631578949E-2</v>
      </c>
      <c r="AC422" s="24">
        <f>VLOOKUP($G422,$B$3:$AH$420,28,FALSE)</f>
        <v>3.8270042194092829E-2</v>
      </c>
      <c r="AD422" s="24">
        <f>VLOOKUP($G422,$B$3:$AH$420,29,FALSE)</f>
        <v>4.2751091703056771E-2</v>
      </c>
      <c r="AE422" s="47">
        <f>VLOOKUP($G422,$B$3:$AH$420,30,FALSE)</f>
        <v>4.4096109839816933E-2</v>
      </c>
      <c r="AF422" s="47">
        <f>VLOOKUP($G422,$B$3:$AH$420,31,FALSE)</f>
        <v>4.7511210762331842E-2</v>
      </c>
      <c r="AG422" s="47">
        <f>VLOOKUP($G422,$B$3:$AH$420,32,FALSE)</f>
        <v>4.1169977924944812E-2</v>
      </c>
      <c r="AH422" s="47">
        <f>VLOOKUP($G422,$B$3:$AH$420,33,FALSE)</f>
        <v>4.4417040358744393E-2</v>
      </c>
    </row>
    <row r="423" spans="1:34" x14ac:dyDescent="0.25">
      <c r="A423" s="5"/>
      <c r="B423" s="4"/>
      <c r="C423" s="3"/>
      <c r="D423" t="s">
        <v>8</v>
      </c>
      <c r="G423" t="str">
        <f>Graph!L4</f>
        <v>Cumbria</v>
      </c>
      <c r="H423" s="24">
        <f>VLOOKUP($G423,$B$3:$AH$420,7,FALSE)</f>
        <v>2.5959386655615417E-2</v>
      </c>
      <c r="I423" s="24">
        <f>VLOOKUP($G423,$B$3:$AH$420,8,FALSE)</f>
        <v>2.3949017969076471E-2</v>
      </c>
      <c r="J423" s="24">
        <f>VLOOKUP($G423,$B$3:$AH$420,9,FALSE)</f>
        <v>2.3598484848484848E-2</v>
      </c>
      <c r="K423" s="24">
        <f>VLOOKUP($G423,$B$3:$AH$420,10,FALSE)</f>
        <v>2.2557363370880268E-2</v>
      </c>
      <c r="L423" s="24">
        <f>VLOOKUP($G423,$B$3:$AH$420,11,FALSE)</f>
        <v>2.3633333333333333E-2</v>
      </c>
      <c r="M423" s="24">
        <f>VLOOKUP($G423,$B$3:$AH$420,12,FALSE)</f>
        <v>1.9821576763485477E-2</v>
      </c>
      <c r="N423" s="24">
        <f>VLOOKUP($G423,$B$3:$AH$420,13,FALSE)</f>
        <v>1.957190357439734E-2</v>
      </c>
      <c r="O423" s="24">
        <f>VLOOKUP($G423,$B$3:$AH$420,14,FALSE)</f>
        <v>1.9200167504187605E-2</v>
      </c>
      <c r="P423" s="24">
        <f>VLOOKUP($G423,$B$3:$AH$420,15,FALSE)</f>
        <v>2.0685950413223141E-2</v>
      </c>
      <c r="Q423" s="24">
        <f>VLOOKUP($G423,$B$3:$AH$420,16,FALSE)</f>
        <v>1.9550837076357696E-2</v>
      </c>
      <c r="R423" s="24">
        <f>VLOOKUP($G423,$B$3:$AH$420,17,FALSE)</f>
        <v>2.1452922077922078E-2</v>
      </c>
      <c r="S423" s="24">
        <f>VLOOKUP($G423,$B$3:$AH$420,18,FALSE)</f>
        <v>2.6453488372093024E-2</v>
      </c>
      <c r="T423" s="24">
        <f>VLOOKUP($G423,$B$3:$AH$420,19,FALSE)</f>
        <v>3.3853779429987609E-2</v>
      </c>
      <c r="U423" s="24">
        <f>VLOOKUP($G423,$B$3:$AH$420,20,FALSE)</f>
        <v>3.235342691990091E-2</v>
      </c>
      <c r="V423" s="24">
        <f>VLOOKUP($G423,$B$3:$AH$420,21,FALSE)</f>
        <v>3.3283705541770056E-2</v>
      </c>
      <c r="W423" s="24">
        <f>VLOOKUP($G423,$B$3:$AH$420,22,FALSE)</f>
        <v>3.2953517071164132E-2</v>
      </c>
      <c r="X423" s="24">
        <f>VLOOKUP($G423,$B$3:$AH$420,23,FALSE)</f>
        <v>3.5085097550850979E-2</v>
      </c>
      <c r="Y423" s="24">
        <f>VLOOKUP($G423,$B$3:$AH$420,24,FALSE)</f>
        <v>3.1855279764408918E-2</v>
      </c>
      <c r="Z423" s="24">
        <f>VLOOKUP($G423,$B$3:$AH$420,25,FALSE)</f>
        <v>3.2100591715976332E-2</v>
      </c>
      <c r="AA423" s="24">
        <f>VLOOKUP($G423,$B$3:$AH$420,26,FALSE)</f>
        <v>3.1592700124429697E-2</v>
      </c>
      <c r="AB423" s="24">
        <f>VLOOKUP($G423,$B$3:$AH$420,27,FALSE)</f>
        <v>3.6921775898520082E-2</v>
      </c>
      <c r="AC423" s="24">
        <f>VLOOKUP($G423,$B$3:$AH$420,28,FALSE)</f>
        <v>3.3848697809011986E-2</v>
      </c>
      <c r="AD423" s="24">
        <f>VLOOKUP($G423,$B$3:$AH$420,29,FALSE)</f>
        <v>3.6726289517470881E-2</v>
      </c>
      <c r="AE423" s="47">
        <f>VLOOKUP($G423,$B$3:$AH$420,30,FALSE)</f>
        <v>3.7133838383838387E-2</v>
      </c>
      <c r="AF423" s="47">
        <f>VLOOKUP($G423,$B$3:$AH$420,31,FALSE)</f>
        <v>4.0632016632016633E-2</v>
      </c>
      <c r="AG423" s="47">
        <f>VLOOKUP($G423,$B$3:$AH$420,32,FALSE)</f>
        <v>3.6291856138900375E-2</v>
      </c>
      <c r="AH423" s="47">
        <f>VLOOKUP($G423,$B$3:$AH$420,33,FALSE)</f>
        <v>3.6096145876502277E-2</v>
      </c>
    </row>
    <row r="424" spans="1:34" x14ac:dyDescent="0.25">
      <c r="A424" s="5"/>
      <c r="B424" s="4"/>
      <c r="C424" s="3"/>
      <c r="G424" t="str">
        <f>Graph!L5</f>
        <v>Predominantly Urban Average</v>
      </c>
      <c r="H424" s="24">
        <f>VLOOKUP($G424,$B$3:$AH$420,7,FALSE)</f>
        <v>4.2384046469897671E-2</v>
      </c>
      <c r="I424" s="24">
        <f>VLOOKUP($G424,$B$3:$AH$420,8,FALSE)</f>
        <v>4.1577761881715934E-2</v>
      </c>
      <c r="J424" s="24">
        <f>VLOOKUP($G424,$B$3:$AH$420,9,FALSE)</f>
        <v>4.1557850733398884E-2</v>
      </c>
      <c r="K424" s="24">
        <f>VLOOKUP($G424,$B$3:$AH$420,10,FALSE)</f>
        <v>3.9822627321205332E-2</v>
      </c>
      <c r="L424" s="24">
        <f>VLOOKUP($G424,$B$3:$AH$420,11,FALSE)</f>
        <v>4.0576412119785674E-2</v>
      </c>
      <c r="M424" s="24">
        <f>VLOOKUP($G424,$B$3:$AH$420,12,FALSE)</f>
        <v>3.6838007823110135E-2</v>
      </c>
      <c r="N424" s="24">
        <f>VLOOKUP($G424,$B$3:$AH$420,13,FALSE)</f>
        <v>3.5670044682438229E-2</v>
      </c>
      <c r="O424" s="24">
        <f>VLOOKUP($G424,$B$3:$AH$420,14,FALSE)</f>
        <v>3.3870071407722954E-2</v>
      </c>
      <c r="P424" s="24">
        <f>VLOOKUP($G424,$B$3:$AH$420,15,FALSE)</f>
        <v>3.566590615388511E-2</v>
      </c>
      <c r="Q424" s="24">
        <f>VLOOKUP($G424,$B$3:$AH$420,16,FALSE)</f>
        <v>3.5449312573924953E-2</v>
      </c>
      <c r="R424" s="24">
        <f>VLOOKUP($G424,$B$3:$AH$420,17,FALSE)</f>
        <v>3.931588329220926E-2</v>
      </c>
      <c r="S424" s="24">
        <f>VLOOKUP($G424,$B$3:$AH$420,18,FALSE)</f>
        <v>4.631898278566661E-2</v>
      </c>
      <c r="T424" s="24">
        <f>VLOOKUP($G424,$B$3:$AH$420,19,FALSE)</f>
        <v>5.9452237206066835E-2</v>
      </c>
      <c r="U424" s="24">
        <f>VLOOKUP($G424,$B$3:$AH$420,20,FALSE)</f>
        <v>6.1444975162407378E-2</v>
      </c>
      <c r="V424" s="24">
        <f>VLOOKUP($G424,$B$3:$AH$420,21,FALSE)</f>
        <v>6.3477474438169618E-2</v>
      </c>
      <c r="W424" s="24">
        <f>VLOOKUP($G424,$B$3:$AH$420,22,FALSE)</f>
        <v>6.2155163066728608E-2</v>
      </c>
      <c r="X424" s="24">
        <f>VLOOKUP($G424,$B$3:$AH$420,23,FALSE)</f>
        <v>6.3502529487424283E-2</v>
      </c>
      <c r="Y424" s="24">
        <f>VLOOKUP($G424,$B$3:$AH$420,24,FALSE)</f>
        <v>5.772493653892255E-2</v>
      </c>
      <c r="Z424" s="24">
        <f>VLOOKUP($G424,$B$3:$AH$420,25,FALSE)</f>
        <v>5.7727919361203098E-2</v>
      </c>
      <c r="AA424" s="24">
        <f>VLOOKUP($G424,$B$3:$AH$420,26,FALSE)</f>
        <v>5.6511442959559774E-2</v>
      </c>
      <c r="AB424" s="24">
        <f>VLOOKUP($G424,$B$3:$AH$420,27,FALSE)</f>
        <v>6.0281349749753313E-2</v>
      </c>
      <c r="AC424" s="24">
        <f>VLOOKUP($G424,$B$3:$AH$420,28,FALSE)</f>
        <v>6.0017591615901256E-2</v>
      </c>
      <c r="AD424" s="24">
        <f>VLOOKUP($G424,$B$3:$AH$420,29,FALSE)</f>
        <v>6.3552328656588955E-2</v>
      </c>
      <c r="AE424" s="47">
        <f>VLOOKUP($G424,$B$3:$AH$420,30,FALSE)</f>
        <v>6.2627656837841439E-2</v>
      </c>
      <c r="AF424" s="47">
        <f>VLOOKUP($G424,$B$3:$AH$420,31,FALSE)</f>
        <v>6.5573635695231697E-2</v>
      </c>
      <c r="AG424" s="47">
        <f>VLOOKUP($G424,$B$3:$AH$420,32,FALSE)</f>
        <v>6.1930829011772472E-2</v>
      </c>
      <c r="AH424" s="47">
        <f>VLOOKUP($G424,$B$3:$AH$420,33,FALSE)</f>
        <v>6.1305107429348756E-2</v>
      </c>
    </row>
    <row r="425" spans="1:34" x14ac:dyDescent="0.25">
      <c r="A425" s="5"/>
      <c r="B425" s="4"/>
      <c r="C425" s="3"/>
    </row>
    <row r="426" spans="1:34" x14ac:dyDescent="0.25">
      <c r="A426" s="5"/>
      <c r="B426" s="4"/>
      <c r="C426" s="3"/>
    </row>
    <row r="427" spans="1:34" x14ac:dyDescent="0.25">
      <c r="A427" s="5"/>
      <c r="B427" s="4"/>
      <c r="C427" s="3"/>
      <c r="G427" t="s">
        <v>2</v>
      </c>
      <c r="H427" s="47">
        <f t="shared" ref="H427:AD427" si="4">IF($D433="high",MIN(H$3:H$399),MAX(H$3:H$399))</f>
        <v>9.3752941176470594E-2</v>
      </c>
      <c r="I427">
        <f t="shared" si="4"/>
        <v>9.0862262038073904E-2</v>
      </c>
      <c r="J427">
        <f t="shared" si="4"/>
        <v>9.5570824524312897E-2</v>
      </c>
      <c r="K427">
        <f t="shared" si="4"/>
        <v>8.9416666666666672E-2</v>
      </c>
      <c r="L427">
        <f t="shared" si="4"/>
        <v>8.5687061183550656E-2</v>
      </c>
      <c r="M427">
        <f t="shared" si="4"/>
        <v>8.2119071644803227E-2</v>
      </c>
      <c r="N427">
        <f t="shared" si="4"/>
        <v>7.8980582524271842E-2</v>
      </c>
      <c r="O427">
        <f t="shared" si="4"/>
        <v>7.4842209072978297E-2</v>
      </c>
      <c r="P427">
        <f t="shared" si="4"/>
        <v>7.4833169774288513E-2</v>
      </c>
      <c r="Q427">
        <f t="shared" si="4"/>
        <v>7.5615487914055507E-2</v>
      </c>
      <c r="R427">
        <f t="shared" si="4"/>
        <v>8.2345790184601531E-2</v>
      </c>
      <c r="S427">
        <f t="shared" si="4"/>
        <v>9.6861063464837055E-2</v>
      </c>
      <c r="T427">
        <f t="shared" si="4"/>
        <v>0.11266556291390728</v>
      </c>
      <c r="U427">
        <f t="shared" si="4"/>
        <v>0.11034257748776509</v>
      </c>
      <c r="V427">
        <f t="shared" si="4"/>
        <v>0.11461149020471055</v>
      </c>
      <c r="W427">
        <f t="shared" si="4"/>
        <v>0.11257635082223963</v>
      </c>
      <c r="X427">
        <f t="shared" si="4"/>
        <v>0.11723622047244095</v>
      </c>
      <c r="Y427">
        <f t="shared" si="4"/>
        <v>0.106530931871574</v>
      </c>
      <c r="Z427">
        <f t="shared" si="4"/>
        <v>0.1046923076923077</v>
      </c>
      <c r="AA427">
        <f t="shared" si="4"/>
        <v>0.10445192307692308</v>
      </c>
      <c r="AB427">
        <f t="shared" si="4"/>
        <v>0.114619140625</v>
      </c>
      <c r="AC427">
        <f t="shared" si="4"/>
        <v>0.11330365974282888</v>
      </c>
      <c r="AD427">
        <f t="shared" si="4"/>
        <v>0.116126213592233</v>
      </c>
      <c r="AE427">
        <f>IF($D433="high",MIN(AE$3:AE$399),MAX(AE$3:AE$399))</f>
        <v>0.11356913183279743</v>
      </c>
      <c r="AF427">
        <f>IF($D433="high",MIN(AF$3:AF$399),MAX(AF$3:AF$399))</f>
        <v>0.12174121405750798</v>
      </c>
      <c r="AG427">
        <f>IF($D433="high",MIN(AG$3:AG$399),MAX(AG$3:AG$399))</f>
        <v>0.11380434782608696</v>
      </c>
      <c r="AH427">
        <f>IF($D433="high",MIN(AH$3:AH$399),MAX(AH$3:AH$399))</f>
        <v>0.11479576399394856</v>
      </c>
    </row>
    <row r="428" spans="1:34" x14ac:dyDescent="0.25">
      <c r="A428" s="1"/>
      <c r="B428" s="2"/>
      <c r="C428" s="3"/>
      <c r="H428" s="47">
        <f t="shared" ref="H428:AD428" si="5">IF($D433="high",QUARTILE(H$3:H$399,1),QUARTILE(H$3:H$399,3))</f>
        <v>3.5238828597589346E-2</v>
      </c>
      <c r="I428">
        <f t="shared" si="5"/>
        <v>3.3565964832912479E-2</v>
      </c>
      <c r="J428">
        <f t="shared" si="5"/>
        <v>3.2907789032483412E-2</v>
      </c>
      <c r="K428">
        <f t="shared" si="5"/>
        <v>3.2729154339471531E-2</v>
      </c>
      <c r="L428">
        <f t="shared" si="5"/>
        <v>3.4549691572812957E-2</v>
      </c>
      <c r="M428">
        <f t="shared" si="5"/>
        <v>3.0902080929764111E-2</v>
      </c>
      <c r="N428">
        <f t="shared" si="5"/>
        <v>2.9348984179828435E-2</v>
      </c>
      <c r="O428">
        <f t="shared" si="5"/>
        <v>2.8184149951599468E-2</v>
      </c>
      <c r="P428">
        <f t="shared" si="5"/>
        <v>2.9808240463983848E-2</v>
      </c>
      <c r="Q428">
        <f t="shared" si="5"/>
        <v>2.9232978989623362E-2</v>
      </c>
      <c r="R428">
        <f t="shared" si="5"/>
        <v>3.2849050629514737E-2</v>
      </c>
      <c r="S428">
        <f t="shared" si="5"/>
        <v>4.1225869244542898E-2</v>
      </c>
      <c r="T428">
        <f t="shared" si="5"/>
        <v>5.5581081081081077E-2</v>
      </c>
      <c r="U428">
        <f t="shared" si="5"/>
        <v>5.5808559532369378E-2</v>
      </c>
      <c r="V428">
        <f t="shared" si="5"/>
        <v>5.6203074390227356E-2</v>
      </c>
      <c r="W428">
        <f t="shared" si="5"/>
        <v>5.5750977364565198E-2</v>
      </c>
      <c r="X428">
        <f t="shared" si="5"/>
        <v>5.7882334695528594E-2</v>
      </c>
      <c r="Y428">
        <f t="shared" si="5"/>
        <v>5.1142447864375662E-2</v>
      </c>
      <c r="Z428">
        <f t="shared" si="5"/>
        <v>4.982828492446964E-2</v>
      </c>
      <c r="AA428">
        <f t="shared" si="5"/>
        <v>4.9920555353019813E-2</v>
      </c>
      <c r="AB428">
        <f t="shared" si="5"/>
        <v>5.3353465575794998E-2</v>
      </c>
      <c r="AC428">
        <f t="shared" si="5"/>
        <v>5.2218515405009783E-2</v>
      </c>
      <c r="AD428">
        <f t="shared" si="5"/>
        <v>5.5061669829222011E-2</v>
      </c>
      <c r="AE428">
        <f>IF($D433="high",QUARTILE(AE$3:AE$399,1),QUARTILE(AE$3:AE$399,3))</f>
        <v>5.5483739837398377E-2</v>
      </c>
      <c r="AF428">
        <f>IF($D433="high",QUARTILE(AF$3:AF$399,1),QUARTILE(AF$3:AF$399,3))</f>
        <v>5.853300407529706E-2</v>
      </c>
      <c r="AG428">
        <f>IF($D433="high",QUARTILE(AG$3:AG$399,1),QUARTILE(AG$3:AG$399,3))</f>
        <v>5.3411634053081421E-2</v>
      </c>
      <c r="AH428">
        <f>IF($D433="high",QUARTILE(AH$3:AH$399,1),QUARTILE(AH$3:AH$399,3))</f>
        <v>5.2468901699029125E-2</v>
      </c>
    </row>
    <row r="429" spans="1:34" x14ac:dyDescent="0.25">
      <c r="A429" s="1"/>
      <c r="B429" s="2"/>
      <c r="C429" s="3"/>
      <c r="H429" s="47">
        <f t="shared" ref="H429:AH429" si="6">QUARTILE(H$3:H$399,2)</f>
        <v>2.4273624823695345E-2</v>
      </c>
      <c r="I429">
        <f t="shared" si="6"/>
        <v>2.3117283950617285E-2</v>
      </c>
      <c r="J429">
        <f t="shared" si="6"/>
        <v>2.3378957472292735E-2</v>
      </c>
      <c r="K429">
        <f t="shared" si="6"/>
        <v>2.2719672180515838E-2</v>
      </c>
      <c r="L429">
        <f t="shared" si="6"/>
        <v>2.3875123885034689E-2</v>
      </c>
      <c r="M429">
        <f t="shared" si="6"/>
        <v>2.0395480225988701E-2</v>
      </c>
      <c r="N429">
        <f t="shared" si="6"/>
        <v>1.9747606614447345E-2</v>
      </c>
      <c r="O429">
        <f t="shared" si="6"/>
        <v>1.8936507936507935E-2</v>
      </c>
      <c r="P429">
        <f t="shared" si="6"/>
        <v>2.0500819398258166E-2</v>
      </c>
      <c r="Q429">
        <f t="shared" si="6"/>
        <v>1.9923076923076922E-2</v>
      </c>
      <c r="R429">
        <f t="shared" si="6"/>
        <v>2.3480392156862744E-2</v>
      </c>
      <c r="S429">
        <f t="shared" si="6"/>
        <v>3.0168453292496171E-2</v>
      </c>
      <c r="T429">
        <f t="shared" si="6"/>
        <v>4.1317647058823528E-2</v>
      </c>
      <c r="U429">
        <f t="shared" si="6"/>
        <v>4.1204819277108437E-2</v>
      </c>
      <c r="V429">
        <f t="shared" si="6"/>
        <v>4.1058064516129034E-2</v>
      </c>
      <c r="W429">
        <f t="shared" si="6"/>
        <v>4.1114169615939181E-2</v>
      </c>
      <c r="X429">
        <f t="shared" si="6"/>
        <v>4.243421052631579E-2</v>
      </c>
      <c r="Y429">
        <f t="shared" si="6"/>
        <v>3.6565846599131695E-2</v>
      </c>
      <c r="Z429">
        <f t="shared" si="6"/>
        <v>3.5752589884216944E-2</v>
      </c>
      <c r="AA429">
        <f t="shared" si="6"/>
        <v>3.5578512396694212E-2</v>
      </c>
      <c r="AB429">
        <f t="shared" si="6"/>
        <v>3.8288770053475939E-2</v>
      </c>
      <c r="AC429">
        <f t="shared" si="6"/>
        <v>3.6282490716938016E-2</v>
      </c>
      <c r="AD429">
        <f t="shared" si="6"/>
        <v>3.8630460448642268E-2</v>
      </c>
      <c r="AE429">
        <f t="shared" si="6"/>
        <v>3.9401709401709402E-2</v>
      </c>
      <c r="AF429">
        <f t="shared" si="6"/>
        <v>4.1659770835115253E-2</v>
      </c>
      <c r="AG429">
        <f t="shared" si="6"/>
        <v>3.7630167791039615E-2</v>
      </c>
      <c r="AH429">
        <f t="shared" si="6"/>
        <v>3.6953748006379586E-2</v>
      </c>
    </row>
    <row r="430" spans="1:34" x14ac:dyDescent="0.25">
      <c r="A430" s="1"/>
      <c r="B430" s="2"/>
      <c r="C430" s="3"/>
      <c r="H430" s="47">
        <f t="shared" ref="H430:AD430" si="7">IF($D433="high",QUARTILE(H$3:H$399,3),QUARTILE(H$3:H$399,1))</f>
        <v>1.6419028038497065E-2</v>
      </c>
      <c r="I430">
        <f t="shared" si="7"/>
        <v>1.530788944242192E-2</v>
      </c>
      <c r="J430">
        <f t="shared" si="7"/>
        <v>1.5651853035386853E-2</v>
      </c>
      <c r="K430">
        <f t="shared" si="7"/>
        <v>1.5199460157837054E-2</v>
      </c>
      <c r="L430">
        <f t="shared" si="7"/>
        <v>1.5888540253666379E-2</v>
      </c>
      <c r="M430">
        <f t="shared" si="7"/>
        <v>1.3494008822173942E-2</v>
      </c>
      <c r="N430">
        <f t="shared" si="7"/>
        <v>1.32472725860931E-2</v>
      </c>
      <c r="O430">
        <f t="shared" si="7"/>
        <v>1.2526480856855435E-2</v>
      </c>
      <c r="P430">
        <f t="shared" si="7"/>
        <v>1.351232637545996E-2</v>
      </c>
      <c r="Q430">
        <f t="shared" si="7"/>
        <v>1.3284533058250862E-2</v>
      </c>
      <c r="R430">
        <f t="shared" si="7"/>
        <v>1.6103435985172512E-2</v>
      </c>
      <c r="S430">
        <f t="shared" si="7"/>
        <v>2.1710907574500952E-2</v>
      </c>
      <c r="T430">
        <f t="shared" si="7"/>
        <v>3.1560609631860692E-2</v>
      </c>
      <c r="U430">
        <f t="shared" si="7"/>
        <v>3.1453262350562589E-2</v>
      </c>
      <c r="V430">
        <f t="shared" si="7"/>
        <v>3.1486056049213944E-2</v>
      </c>
      <c r="W430">
        <f t="shared" si="7"/>
        <v>3.049805658501311E-2</v>
      </c>
      <c r="X430">
        <f t="shared" si="7"/>
        <v>3.1366788335920319E-2</v>
      </c>
      <c r="Y430">
        <f t="shared" si="7"/>
        <v>2.6954502940128716E-2</v>
      </c>
      <c r="Z430">
        <f t="shared" si="7"/>
        <v>2.5962927417763262E-2</v>
      </c>
      <c r="AA430">
        <f t="shared" si="7"/>
        <v>2.5199165175909363E-2</v>
      </c>
      <c r="AB430">
        <f t="shared" si="7"/>
        <v>2.7670403787743436E-2</v>
      </c>
      <c r="AC430">
        <f t="shared" si="7"/>
        <v>2.605679614137555E-2</v>
      </c>
      <c r="AD430">
        <f t="shared" si="7"/>
        <v>2.7950501921865996E-2</v>
      </c>
      <c r="AE430">
        <f>IF($D433="high",QUARTILE(AE$3:AE$399,3),QUARTILE(AE$3:AE$399,1))</f>
        <v>2.7860728108369617E-2</v>
      </c>
      <c r="AF430">
        <f>IF($D433="high",QUARTILE(AF$3:AF$399,3),QUARTILE(AF$3:AF$399,1))</f>
        <v>3.0220555759404216E-2</v>
      </c>
      <c r="AG430">
        <f>IF($D433="high",QUARTILE(AG$3:AG$399,3),QUARTILE(AG$3:AG$399,1))</f>
        <v>2.6819469783812583E-2</v>
      </c>
      <c r="AH430">
        <f>IF($D433="high",QUARTILE(AH$3:AH$399,3),QUARTILE(AH$3:AH$399,1))</f>
        <v>2.6873849496750916E-2</v>
      </c>
    </row>
    <row r="431" spans="1:34" x14ac:dyDescent="0.25">
      <c r="A431" s="1"/>
      <c r="B431" s="2"/>
      <c r="C431" s="3" t="s">
        <v>5</v>
      </c>
      <c r="D431" t="str">
        <f>Graph!L4</f>
        <v>Cumbria</v>
      </c>
      <c r="G431" t="s">
        <v>1</v>
      </c>
      <c r="H431" s="28">
        <f t="shared" ref="H431:AD431" si="8">IF($D433="high",MAX(H$3:H$399),MIN(H$3:H$399))</f>
        <v>8.3643122676579917E-3</v>
      </c>
      <c r="I431" s="28">
        <f t="shared" si="8"/>
        <v>7.0955882352941174E-3</v>
      </c>
      <c r="J431" s="28">
        <f t="shared" si="8"/>
        <v>7.0471014492753626E-3</v>
      </c>
      <c r="K431" s="28">
        <f t="shared" si="8"/>
        <v>6.6965888689407543E-3</v>
      </c>
      <c r="L431" s="28">
        <f t="shared" si="8"/>
        <v>7.2764227642276424E-3</v>
      </c>
      <c r="M431" s="28">
        <f t="shared" si="8"/>
        <v>6.2340966921119595E-3</v>
      </c>
      <c r="N431" s="28">
        <f t="shared" si="8"/>
        <v>6.2926829268292687E-3</v>
      </c>
      <c r="O431" s="28">
        <f t="shared" si="8"/>
        <v>5.7450076804915519E-3</v>
      </c>
      <c r="P431" s="28">
        <f t="shared" si="8"/>
        <v>6.1809045226130658E-3</v>
      </c>
      <c r="Q431" s="28">
        <f t="shared" si="8"/>
        <v>6.7407407407407407E-3</v>
      </c>
      <c r="R431" s="28">
        <f t="shared" si="8"/>
        <v>7.8676470588235296E-3</v>
      </c>
      <c r="S431" s="28">
        <f t="shared" si="8"/>
        <v>1.0178926441351889E-2</v>
      </c>
      <c r="T431" s="28">
        <f t="shared" si="8"/>
        <v>1.6692307692307694E-2</v>
      </c>
      <c r="U431" s="28">
        <f t="shared" si="8"/>
        <v>1.4318181818181818E-2</v>
      </c>
      <c r="V431" s="28">
        <f t="shared" si="8"/>
        <v>1.588888888888889E-2</v>
      </c>
      <c r="W431" s="28">
        <f t="shared" si="8"/>
        <v>1.6016096579476863E-2</v>
      </c>
      <c r="X431" s="28">
        <f t="shared" si="8"/>
        <v>1.7882352941176471E-2</v>
      </c>
      <c r="Y431" s="28">
        <f t="shared" si="8"/>
        <v>1.4547325102880659E-2</v>
      </c>
      <c r="Z431" s="28">
        <f t="shared" si="8"/>
        <v>1.416382252559727E-2</v>
      </c>
      <c r="AA431" s="28">
        <f t="shared" si="8"/>
        <v>1.3879598662207358E-2</v>
      </c>
      <c r="AB431" s="28">
        <f t="shared" si="8"/>
        <v>1.6188034188034189E-2</v>
      </c>
      <c r="AC431" s="28">
        <f t="shared" si="8"/>
        <v>1.4135593220338983E-2</v>
      </c>
      <c r="AD431" s="28">
        <f t="shared" si="8"/>
        <v>1.5595238095238096E-2</v>
      </c>
      <c r="AE431" s="28">
        <f>IF($D433="high",MAX(AE$3:AE$399),MIN(AE$3:AE$399))</f>
        <v>1.5205183585313175E-2</v>
      </c>
      <c r="AF431" s="28">
        <f>IF($D433="high",MAX(AF$3:AF$399),MIN(AF$3:AF$399))</f>
        <v>1.6559139784946237E-2</v>
      </c>
      <c r="AG431" s="28">
        <f>IF($D433="high",MAX(AG$3:AG$399),MIN(AG$3:AG$399))</f>
        <v>1.4390756302521008E-2</v>
      </c>
      <c r="AH431" s="28">
        <f>IF($D433="high",MAX(AH$3:AH$399),MIN(AH$3:AH$399))</f>
        <v>1.4312896405919661E-2</v>
      </c>
    </row>
    <row r="432" spans="1:34" x14ac:dyDescent="0.25">
      <c r="A432" s="1"/>
      <c r="B432" s="2"/>
      <c r="C432" s="3" t="s">
        <v>6</v>
      </c>
    </row>
    <row r="433" spans="1:34" x14ac:dyDescent="0.25">
      <c r="A433" s="1"/>
      <c r="B433" s="2"/>
      <c r="C433" s="3"/>
      <c r="D433" s="7" t="s">
        <v>6</v>
      </c>
      <c r="E433" s="7"/>
      <c r="F433" s="7"/>
      <c r="G433" t="s">
        <v>2</v>
      </c>
      <c r="H433" s="27">
        <f t="shared" ref="H433:AD433" si="9">MIN(H3:H399)</f>
        <v>8.3643122676579917E-3</v>
      </c>
      <c r="I433" s="27">
        <f t="shared" si="9"/>
        <v>7.0955882352941174E-3</v>
      </c>
      <c r="J433" s="27">
        <f t="shared" si="9"/>
        <v>7.0471014492753626E-3</v>
      </c>
      <c r="K433" s="27">
        <f t="shared" si="9"/>
        <v>6.6965888689407543E-3</v>
      </c>
      <c r="L433" s="27">
        <f t="shared" si="9"/>
        <v>7.2764227642276424E-3</v>
      </c>
      <c r="M433" s="27">
        <f t="shared" si="9"/>
        <v>6.2340966921119595E-3</v>
      </c>
      <c r="N433" s="27">
        <f t="shared" si="9"/>
        <v>6.2926829268292687E-3</v>
      </c>
      <c r="O433" s="27">
        <f t="shared" si="9"/>
        <v>5.7450076804915519E-3</v>
      </c>
      <c r="P433" s="27">
        <f t="shared" si="9"/>
        <v>6.1809045226130658E-3</v>
      </c>
      <c r="Q433" s="27">
        <f t="shared" si="9"/>
        <v>6.7407407407407407E-3</v>
      </c>
      <c r="R433" s="27">
        <f t="shared" si="9"/>
        <v>7.8676470588235296E-3</v>
      </c>
      <c r="S433" s="27">
        <f t="shared" si="9"/>
        <v>1.0178926441351889E-2</v>
      </c>
      <c r="T433" s="27">
        <f t="shared" si="9"/>
        <v>1.6692307692307694E-2</v>
      </c>
      <c r="U433" s="27">
        <f t="shared" si="9"/>
        <v>1.4318181818181818E-2</v>
      </c>
      <c r="V433" s="27">
        <f t="shared" si="9"/>
        <v>1.588888888888889E-2</v>
      </c>
      <c r="W433" s="27">
        <f t="shared" si="9"/>
        <v>1.6016096579476863E-2</v>
      </c>
      <c r="X433" s="27">
        <f t="shared" si="9"/>
        <v>1.7882352941176471E-2</v>
      </c>
      <c r="Y433" s="27">
        <f t="shared" si="9"/>
        <v>1.4547325102880659E-2</v>
      </c>
      <c r="Z433" s="27">
        <f t="shared" si="9"/>
        <v>1.416382252559727E-2</v>
      </c>
      <c r="AA433" s="27">
        <f t="shared" si="9"/>
        <v>1.3879598662207358E-2</v>
      </c>
      <c r="AB433" s="27">
        <f t="shared" si="9"/>
        <v>1.6188034188034189E-2</v>
      </c>
      <c r="AC433" s="27">
        <f t="shared" si="9"/>
        <v>1.4135593220338983E-2</v>
      </c>
      <c r="AD433" s="27">
        <f t="shared" si="9"/>
        <v>1.5595238095238096E-2</v>
      </c>
      <c r="AE433" s="27">
        <f>MIN(AE3:AE399)</f>
        <v>1.5205183585313175E-2</v>
      </c>
      <c r="AF433" s="27">
        <f>MIN(AF3:AF399)</f>
        <v>1.6559139784946237E-2</v>
      </c>
      <c r="AG433" s="27">
        <f>MIN(AG3:AG399)</f>
        <v>1.4390756302521008E-2</v>
      </c>
      <c r="AH433" s="27">
        <f>MIN(AH3:AH399)</f>
        <v>1.4312896405919661E-2</v>
      </c>
    </row>
    <row r="434" spans="1:34" x14ac:dyDescent="0.25">
      <c r="A434" s="1"/>
      <c r="B434" s="2"/>
      <c r="C434" s="3"/>
      <c r="H434" s="27">
        <f>IF($D433="high",H428-H427,H430-H431)</f>
        <v>8.0547157708390736E-3</v>
      </c>
      <c r="I434" s="27">
        <f t="shared" ref="I434:X434" si="10">IF($D433="high",I428-I427,I430-I431)</f>
        <v>8.2123012071278027E-3</v>
      </c>
      <c r="J434" s="27">
        <f t="shared" si="10"/>
        <v>8.60475158611149E-3</v>
      </c>
      <c r="K434" s="27">
        <f t="shared" si="10"/>
        <v>8.5028712888962996E-3</v>
      </c>
      <c r="L434" s="27">
        <f t="shared" si="10"/>
        <v>8.6121174894387368E-3</v>
      </c>
      <c r="M434" s="27">
        <f t="shared" si="10"/>
        <v>7.2599121300619823E-3</v>
      </c>
      <c r="N434" s="27">
        <f t="shared" si="10"/>
        <v>6.9545896592638316E-3</v>
      </c>
      <c r="O434" s="27">
        <f t="shared" si="10"/>
        <v>6.7814731763638832E-3</v>
      </c>
      <c r="P434" s="27">
        <f t="shared" si="10"/>
        <v>7.3314218528468941E-3</v>
      </c>
      <c r="Q434" s="27">
        <f t="shared" si="10"/>
        <v>6.5437923175101212E-3</v>
      </c>
      <c r="R434" s="27">
        <f t="shared" si="10"/>
        <v>8.2357889263489827E-3</v>
      </c>
      <c r="S434" s="27">
        <f t="shared" si="10"/>
        <v>1.1531981133149063E-2</v>
      </c>
      <c r="T434" s="27">
        <f t="shared" si="10"/>
        <v>1.4868301939552998E-2</v>
      </c>
      <c r="U434" s="27">
        <f t="shared" si="10"/>
        <v>1.7135080532380768E-2</v>
      </c>
      <c r="V434" s="27">
        <f t="shared" si="10"/>
        <v>1.5597167160325054E-2</v>
      </c>
      <c r="W434" s="27">
        <f t="shared" si="10"/>
        <v>1.4481960005536247E-2</v>
      </c>
      <c r="X434" s="27">
        <f t="shared" si="10"/>
        <v>1.3484435394743848E-2</v>
      </c>
      <c r="Y434" s="27">
        <f t="shared" ref="Y434:AD434" si="11">IF($D433="high",Y428-Y427,Y430-Y431)</f>
        <v>1.2407177837248057E-2</v>
      </c>
      <c r="Z434" s="27">
        <f t="shared" si="11"/>
        <v>1.1799104892165992E-2</v>
      </c>
      <c r="AA434" s="27">
        <f t="shared" si="11"/>
        <v>1.1319566513702004E-2</v>
      </c>
      <c r="AB434" s="27">
        <f t="shared" si="11"/>
        <v>1.1482369599709247E-2</v>
      </c>
      <c r="AC434" s="27">
        <f t="shared" si="11"/>
        <v>1.1921202921036567E-2</v>
      </c>
      <c r="AD434" s="27">
        <f t="shared" si="11"/>
        <v>1.23552638266279E-2</v>
      </c>
      <c r="AE434" s="27">
        <f>IF($D433="high",AE428-AE427,AE430-AE431)</f>
        <v>1.2655544523056441E-2</v>
      </c>
      <c r="AF434" s="27">
        <f>IF($D433="high",AF428-AF427,AF430-AF431)</f>
        <v>1.3661415974457979E-2</v>
      </c>
      <c r="AG434" s="27">
        <f>IF($D433="high",AG428-AG427,AG430-AG431)</f>
        <v>1.2428713481291575E-2</v>
      </c>
      <c r="AH434" s="27">
        <f>IF($D433="high",AH428-AH427,AH430-AH431)</f>
        <v>1.2560953090831255E-2</v>
      </c>
    </row>
    <row r="435" spans="1:34" x14ac:dyDescent="0.25">
      <c r="A435" s="1"/>
      <c r="B435" s="2"/>
      <c r="C435" s="3"/>
      <c r="H435" s="27">
        <f>IF($D433="high",H429-H428,H429-H430)</f>
        <v>7.8545967851982798E-3</v>
      </c>
      <c r="I435" s="27">
        <f t="shared" ref="I435:X435" si="12">IF($D433="high",I429-I428,I429-I430)</f>
        <v>7.809394508195365E-3</v>
      </c>
      <c r="J435" s="27">
        <f t="shared" si="12"/>
        <v>7.7271044369058815E-3</v>
      </c>
      <c r="K435" s="27">
        <f t="shared" si="12"/>
        <v>7.5202120226787843E-3</v>
      </c>
      <c r="L435" s="27">
        <f t="shared" si="12"/>
        <v>7.9865836313683103E-3</v>
      </c>
      <c r="M435" s="27">
        <f t="shared" si="12"/>
        <v>6.9014714038147587E-3</v>
      </c>
      <c r="N435" s="27">
        <f t="shared" si="12"/>
        <v>6.5003340283542443E-3</v>
      </c>
      <c r="O435" s="27">
        <f t="shared" si="12"/>
        <v>6.4100270796525003E-3</v>
      </c>
      <c r="P435" s="27">
        <f t="shared" si="12"/>
        <v>6.9884930227982062E-3</v>
      </c>
      <c r="Q435" s="27">
        <f t="shared" si="12"/>
        <v>6.6385438648260599E-3</v>
      </c>
      <c r="R435" s="27">
        <f t="shared" si="12"/>
        <v>7.376956171690232E-3</v>
      </c>
      <c r="S435" s="27">
        <f t="shared" si="12"/>
        <v>8.4575457179952192E-3</v>
      </c>
      <c r="T435" s="27">
        <f t="shared" si="12"/>
        <v>9.7570374269628363E-3</v>
      </c>
      <c r="U435" s="27">
        <f t="shared" si="12"/>
        <v>9.7515569265458485E-3</v>
      </c>
      <c r="V435" s="27">
        <f t="shared" si="12"/>
        <v>9.5720084669150898E-3</v>
      </c>
      <c r="W435" s="27">
        <f t="shared" si="12"/>
        <v>1.0616113030926071E-2</v>
      </c>
      <c r="X435" s="27">
        <f t="shared" si="12"/>
        <v>1.1067422190395471E-2</v>
      </c>
      <c r="Y435" s="27">
        <f t="shared" ref="Y435:AD435" si="13">IF($D433="high",Y429-Y428,Y429-Y430)</f>
        <v>9.6113436590029785E-3</v>
      </c>
      <c r="Z435" s="27">
        <f t="shared" si="13"/>
        <v>9.7896624664536823E-3</v>
      </c>
      <c r="AA435" s="27">
        <f t="shared" si="13"/>
        <v>1.0379347220784849E-2</v>
      </c>
      <c r="AB435" s="27">
        <f t="shared" si="13"/>
        <v>1.0618366265732503E-2</v>
      </c>
      <c r="AC435" s="27">
        <f t="shared" si="13"/>
        <v>1.0225694575562466E-2</v>
      </c>
      <c r="AD435" s="27">
        <f t="shared" si="13"/>
        <v>1.0679958526776272E-2</v>
      </c>
      <c r="AE435" s="27">
        <f>IF($D433="high",AE429-AE428,AE429-AE430)</f>
        <v>1.1540981293339785E-2</v>
      </c>
      <c r="AF435" s="27">
        <f>IF($D433="high",AF429-AF428,AF429-AF430)</f>
        <v>1.1439215075711037E-2</v>
      </c>
      <c r="AG435" s="27">
        <f>IF($D433="high",AG429-AG428,AG429-AG430)</f>
        <v>1.0810698007227032E-2</v>
      </c>
      <c r="AH435" s="27">
        <f>IF($D433="high",AH429-AH428,AH429-AH430)</f>
        <v>1.0079898509628669E-2</v>
      </c>
    </row>
    <row r="436" spans="1:34" x14ac:dyDescent="0.25">
      <c r="A436" s="1"/>
      <c r="B436" s="2"/>
      <c r="C436" s="3"/>
      <c r="H436" s="27">
        <f>IF($D433="high",H430-H429,H428-H429)</f>
        <v>1.0965203773894001E-2</v>
      </c>
      <c r="I436" s="27">
        <f t="shared" ref="I436:X436" si="14">IF($D433="high",I430-I429,I428-I429)</f>
        <v>1.0448680882295194E-2</v>
      </c>
      <c r="J436" s="27">
        <f t="shared" si="14"/>
        <v>9.5288315601906766E-3</v>
      </c>
      <c r="K436" s="27">
        <f t="shared" si="14"/>
        <v>1.0009482158955692E-2</v>
      </c>
      <c r="L436" s="27">
        <f t="shared" si="14"/>
        <v>1.0674567687778268E-2</v>
      </c>
      <c r="M436" s="27">
        <f t="shared" si="14"/>
        <v>1.0506600703775411E-2</v>
      </c>
      <c r="N436" s="27">
        <f t="shared" si="14"/>
        <v>9.6013775653810904E-3</v>
      </c>
      <c r="O436" s="27">
        <f t="shared" si="14"/>
        <v>9.2476420150915326E-3</v>
      </c>
      <c r="P436" s="27">
        <f t="shared" si="14"/>
        <v>9.3074210657256816E-3</v>
      </c>
      <c r="Q436" s="27">
        <f t="shared" si="14"/>
        <v>9.3099020665464403E-3</v>
      </c>
      <c r="R436" s="27">
        <f t="shared" si="14"/>
        <v>9.3686584726519924E-3</v>
      </c>
      <c r="S436" s="27">
        <f t="shared" si="14"/>
        <v>1.1057415952046727E-2</v>
      </c>
      <c r="T436" s="27">
        <f t="shared" si="14"/>
        <v>1.4263434022257548E-2</v>
      </c>
      <c r="U436" s="27">
        <f t="shared" si="14"/>
        <v>1.4603740255260941E-2</v>
      </c>
      <c r="V436" s="27">
        <f t="shared" si="14"/>
        <v>1.5145009874098322E-2</v>
      </c>
      <c r="W436" s="27">
        <f t="shared" si="14"/>
        <v>1.4636807748626017E-2</v>
      </c>
      <c r="X436" s="27">
        <f t="shared" si="14"/>
        <v>1.5448124169212804E-2</v>
      </c>
      <c r="Y436" s="27">
        <f t="shared" ref="Y436:AD436" si="15">IF($D433="high",Y430-Y429,Y428-Y429)</f>
        <v>1.4576601265243967E-2</v>
      </c>
      <c r="Z436" s="27">
        <f t="shared" si="15"/>
        <v>1.4075695040252696E-2</v>
      </c>
      <c r="AA436" s="27">
        <f t="shared" si="15"/>
        <v>1.4342042956325601E-2</v>
      </c>
      <c r="AB436" s="27">
        <f t="shared" si="15"/>
        <v>1.5064695522319059E-2</v>
      </c>
      <c r="AC436" s="27">
        <f t="shared" si="15"/>
        <v>1.5936024688071766E-2</v>
      </c>
      <c r="AD436" s="27">
        <f t="shared" si="15"/>
        <v>1.6431209380579744E-2</v>
      </c>
      <c r="AE436" s="27">
        <f>IF($D433="high",AE430-AE429,AE428-AE429)</f>
        <v>1.6082030435688975E-2</v>
      </c>
      <c r="AF436" s="27">
        <f>IF($D433="high",AF430-AF429,AF428-AF429)</f>
        <v>1.6873233240181806E-2</v>
      </c>
      <c r="AG436" s="27">
        <f>IF($D433="high",AG430-AG429,AG428-AG429)</f>
        <v>1.5781466262041806E-2</v>
      </c>
      <c r="AH436" s="27">
        <f>IF($D433="high",AH430-AH429,AH428-AH429)</f>
        <v>1.5515153692649539E-2</v>
      </c>
    </row>
    <row r="437" spans="1:34" x14ac:dyDescent="0.25">
      <c r="A437" s="1"/>
      <c r="B437" s="2"/>
      <c r="C437" s="3"/>
      <c r="G437" t="s">
        <v>1</v>
      </c>
      <c r="H437" s="27">
        <f>IF(D433="high",H431-H430,H427-H428)</f>
        <v>5.8514112578881249E-2</v>
      </c>
      <c r="I437" s="27">
        <f t="shared" ref="I437:X437" si="16">IF(G433="high",I431-I430,I427-I428)</f>
        <v>5.7296297205161426E-2</v>
      </c>
      <c r="J437" s="27">
        <f t="shared" si="16"/>
        <v>6.2663035491829486E-2</v>
      </c>
      <c r="K437" s="27">
        <f t="shared" si="16"/>
        <v>5.6687512327195141E-2</v>
      </c>
      <c r="L437" s="27">
        <f t="shared" si="16"/>
        <v>5.1137369610737698E-2</v>
      </c>
      <c r="M437" s="27">
        <f t="shared" si="16"/>
        <v>5.1216990715039115E-2</v>
      </c>
      <c r="N437" s="27">
        <f t="shared" si="16"/>
        <v>4.9631598344443403E-2</v>
      </c>
      <c r="O437" s="27">
        <f t="shared" si="16"/>
        <v>4.6658059121378825E-2</v>
      </c>
      <c r="P437" s="27">
        <f t="shared" si="16"/>
        <v>4.5024929310304662E-2</v>
      </c>
      <c r="Q437" s="27">
        <f t="shared" si="16"/>
        <v>4.6382508924432145E-2</v>
      </c>
      <c r="R437" s="27">
        <f t="shared" si="16"/>
        <v>4.9496739555086794E-2</v>
      </c>
      <c r="S437" s="27">
        <f t="shared" si="16"/>
        <v>5.5635194220294157E-2</v>
      </c>
      <c r="T437" s="27">
        <f t="shared" si="16"/>
        <v>5.7084481832826203E-2</v>
      </c>
      <c r="U437" s="27">
        <f t="shared" si="16"/>
        <v>5.4534017955395711E-2</v>
      </c>
      <c r="V437" s="27">
        <f t="shared" si="16"/>
        <v>5.8408415814483194E-2</v>
      </c>
      <c r="W437" s="27">
        <f t="shared" si="16"/>
        <v>5.6825373457674432E-2</v>
      </c>
      <c r="X437" s="27">
        <f t="shared" si="16"/>
        <v>5.9353885776912356E-2</v>
      </c>
      <c r="Y437" s="27">
        <f t="shared" ref="Y437:AD437" si="17">IF(W433="high",Y431-Y430,Y427-Y428)</f>
        <v>5.5388484007198341E-2</v>
      </c>
      <c r="Z437" s="27">
        <f t="shared" si="17"/>
        <v>5.4864022767838055E-2</v>
      </c>
      <c r="AA437" s="27">
        <f t="shared" si="17"/>
        <v>5.4531367723903268E-2</v>
      </c>
      <c r="AB437" s="27">
        <f t="shared" si="17"/>
        <v>6.1265675049205007E-2</v>
      </c>
      <c r="AC437" s="27">
        <f t="shared" si="17"/>
        <v>6.10851443378191E-2</v>
      </c>
      <c r="AD437" s="27">
        <f t="shared" si="17"/>
        <v>6.1064543763010994E-2</v>
      </c>
      <c r="AE437" s="27">
        <f>IF(AC433="high",AE431-AE430,AE427-AE428)</f>
        <v>5.8085391995399055E-2</v>
      </c>
      <c r="AF437" s="27">
        <f>IF(AD433="high",AF431-AF430,AF427-AF428)</f>
        <v>6.3208209982210925E-2</v>
      </c>
      <c r="AG437" s="27">
        <f>IF(AE433="high",AG431-AG430,AG427-AG428)</f>
        <v>6.0392713773005542E-2</v>
      </c>
      <c r="AH437" s="27">
        <f>IF(AF433="high",AH431-AH430,AH427-AH428)</f>
        <v>6.2326862294919433E-2</v>
      </c>
    </row>
    <row r="438" spans="1:34" x14ac:dyDescent="0.25">
      <c r="A438" s="1"/>
      <c r="B438" s="2"/>
      <c r="C438" s="3"/>
    </row>
    <row r="439" spans="1:34" x14ac:dyDescent="0.25">
      <c r="A439" s="1"/>
      <c r="B439" s="2"/>
      <c r="C439" s="3"/>
    </row>
    <row r="440" spans="1:34" x14ac:dyDescent="0.25">
      <c r="A440" s="1"/>
      <c r="B440" s="2"/>
      <c r="C440" s="3"/>
      <c r="H440" s="27"/>
    </row>
    <row r="441" spans="1:34" x14ac:dyDescent="0.25">
      <c r="A441" s="1"/>
      <c r="B441" s="2"/>
      <c r="C441" s="3"/>
    </row>
    <row r="442" spans="1:34" x14ac:dyDescent="0.25">
      <c r="A442" s="1"/>
      <c r="B442" s="2"/>
      <c r="C442" s="3"/>
    </row>
    <row r="443" spans="1:34" x14ac:dyDescent="0.25">
      <c r="A443" s="1"/>
      <c r="B443" s="2"/>
      <c r="C443" s="3"/>
    </row>
    <row r="444" spans="1:34" x14ac:dyDescent="0.25">
      <c r="A444" s="1"/>
      <c r="B444" s="2"/>
      <c r="C444" s="3"/>
    </row>
    <row r="445" spans="1:34" x14ac:dyDescent="0.25">
      <c r="A445" s="1"/>
      <c r="B445" s="2"/>
      <c r="C445" s="3"/>
    </row>
    <row r="446" spans="1:34" x14ac:dyDescent="0.25">
      <c r="A446" s="1"/>
      <c r="B446" s="2"/>
      <c r="C446" s="3"/>
    </row>
    <row r="447" spans="1:34" x14ac:dyDescent="0.25">
      <c r="A447" s="1"/>
      <c r="B447" s="2"/>
      <c r="C447" s="3"/>
    </row>
    <row r="448" spans="1:34" x14ac:dyDescent="0.25">
      <c r="A448" s="1"/>
      <c r="B448" s="2"/>
      <c r="C448" s="3"/>
    </row>
    <row r="449" spans="1:3" x14ac:dyDescent="0.25">
      <c r="A449" s="1"/>
      <c r="B449" s="2"/>
      <c r="C449" s="3"/>
    </row>
    <row r="450" spans="1:3" x14ac:dyDescent="0.25">
      <c r="A450" s="1"/>
      <c r="B450" s="2"/>
      <c r="C450" s="3"/>
    </row>
    <row r="451" spans="1:3" x14ac:dyDescent="0.25">
      <c r="A451" s="1"/>
      <c r="B451" s="2"/>
      <c r="C451" s="3"/>
    </row>
    <row r="452" spans="1:3" x14ac:dyDescent="0.25">
      <c r="A452" s="1"/>
      <c r="B452" s="2"/>
      <c r="C452" s="3"/>
    </row>
    <row r="453" spans="1:3" x14ac:dyDescent="0.25">
      <c r="A453" s="1"/>
      <c r="B453" s="2"/>
      <c r="C453" s="3"/>
    </row>
    <row r="454" spans="1:3" x14ac:dyDescent="0.25">
      <c r="A454" s="1"/>
      <c r="B454" s="2"/>
      <c r="C454" s="3"/>
    </row>
    <row r="455" spans="1:3" x14ac:dyDescent="0.25">
      <c r="A455" s="1"/>
      <c r="B455" s="2"/>
      <c r="C455" s="3"/>
    </row>
    <row r="456" spans="1:3" x14ac:dyDescent="0.25">
      <c r="A456" s="1"/>
      <c r="B456" s="2"/>
      <c r="C456" s="3"/>
    </row>
    <row r="457" spans="1:3" x14ac:dyDescent="0.25">
      <c r="A457" s="1"/>
      <c r="B457" s="2"/>
      <c r="C457" s="3"/>
    </row>
    <row r="458" spans="1:3" x14ac:dyDescent="0.25">
      <c r="A458" s="1"/>
      <c r="B458" s="2"/>
      <c r="C458" s="3"/>
    </row>
    <row r="459" spans="1:3" x14ac:dyDescent="0.25">
      <c r="A459" s="1"/>
      <c r="B459" s="2"/>
      <c r="C459" s="3"/>
    </row>
    <row r="460" spans="1:3" x14ac:dyDescent="0.25">
      <c r="A460" s="1"/>
      <c r="B460" s="2"/>
      <c r="C460" s="3"/>
    </row>
    <row r="461" spans="1:3" x14ac:dyDescent="0.25">
      <c r="A461" s="1"/>
      <c r="B461" s="4"/>
      <c r="C461" s="3"/>
    </row>
    <row r="462" spans="1:3" x14ac:dyDescent="0.25">
      <c r="A462" s="1"/>
      <c r="B462" s="4"/>
      <c r="C462" s="3"/>
    </row>
    <row r="463" spans="1:3" x14ac:dyDescent="0.25">
      <c r="A463" s="1"/>
      <c r="B463" s="4"/>
      <c r="C463" s="3"/>
    </row>
    <row r="464" spans="1:3" x14ac:dyDescent="0.25">
      <c r="A464" s="1"/>
      <c r="B464" s="4"/>
      <c r="C464" s="3"/>
    </row>
    <row r="465" spans="1:3" x14ac:dyDescent="0.25">
      <c r="A465" s="1"/>
      <c r="B465" s="4"/>
      <c r="C465" s="3"/>
    </row>
    <row r="466" spans="1:3" x14ac:dyDescent="0.25">
      <c r="A466" s="1"/>
      <c r="B466" s="2"/>
      <c r="C466" s="3"/>
    </row>
    <row r="467" spans="1:3" x14ac:dyDescent="0.25">
      <c r="A467" s="1"/>
      <c r="B467" s="2"/>
      <c r="C467" s="3"/>
    </row>
    <row r="468" spans="1:3" x14ac:dyDescent="0.25">
      <c r="A468" s="1"/>
      <c r="B468" s="2"/>
      <c r="C468" s="3"/>
    </row>
    <row r="469" spans="1:3" x14ac:dyDescent="0.25">
      <c r="A469" s="1"/>
      <c r="B469" s="2"/>
      <c r="C469" s="3"/>
    </row>
    <row r="470" spans="1:3" x14ac:dyDescent="0.25">
      <c r="A470" s="1"/>
      <c r="B470" s="2"/>
      <c r="C470" s="3"/>
    </row>
    <row r="471" spans="1:3" x14ac:dyDescent="0.25">
      <c r="A471" s="1"/>
      <c r="B471" s="2"/>
      <c r="C471" s="3"/>
    </row>
    <row r="472" spans="1:3" x14ac:dyDescent="0.25">
      <c r="A472" s="1"/>
      <c r="B472" s="2"/>
      <c r="C472" s="3"/>
    </row>
    <row r="473" spans="1:3" x14ac:dyDescent="0.25">
      <c r="A473" s="1"/>
      <c r="B473" s="2"/>
      <c r="C473" s="3"/>
    </row>
    <row r="474" spans="1:3" x14ac:dyDescent="0.25">
      <c r="A474" s="1"/>
      <c r="B474" s="2"/>
      <c r="C474" s="3"/>
    </row>
    <row r="475" spans="1:3" x14ac:dyDescent="0.25">
      <c r="A475" s="1"/>
      <c r="B475" s="2"/>
      <c r="C475" s="3"/>
    </row>
    <row r="476" spans="1:3" x14ac:dyDescent="0.25">
      <c r="A476" s="1"/>
      <c r="B476" s="2"/>
      <c r="C476" s="3"/>
    </row>
    <row r="477" spans="1:3" x14ac:dyDescent="0.25">
      <c r="A477" s="1"/>
      <c r="B477" s="2"/>
      <c r="C477" s="3"/>
    </row>
    <row r="478" spans="1:3" x14ac:dyDescent="0.25">
      <c r="A478" s="1"/>
      <c r="B478" s="2"/>
      <c r="C478" s="3"/>
    </row>
    <row r="479" spans="1:3" x14ac:dyDescent="0.25">
      <c r="A479" s="1"/>
      <c r="B479" s="2"/>
      <c r="C479" s="3"/>
    </row>
    <row r="480" spans="1:3" x14ac:dyDescent="0.25">
      <c r="A480" s="1"/>
      <c r="B480" s="2"/>
      <c r="C480" s="3"/>
    </row>
    <row r="481" spans="1:3" x14ac:dyDescent="0.25">
      <c r="A481" s="1"/>
      <c r="B481" s="2"/>
      <c r="C481" s="3"/>
    </row>
    <row r="482" spans="1:3" x14ac:dyDescent="0.25">
      <c r="A482" s="1"/>
      <c r="B482" s="2"/>
      <c r="C482" s="3"/>
    </row>
    <row r="483" spans="1:3" x14ac:dyDescent="0.25">
      <c r="A483" s="1"/>
      <c r="B483" s="2"/>
      <c r="C483" s="3"/>
    </row>
    <row r="484" spans="1:3" x14ac:dyDescent="0.25">
      <c r="A484" s="1"/>
      <c r="B484" s="2"/>
      <c r="C484" s="3"/>
    </row>
    <row r="485" spans="1:3" x14ac:dyDescent="0.25">
      <c r="A485" s="1"/>
      <c r="B485" s="2"/>
      <c r="C485" s="3"/>
    </row>
    <row r="486" spans="1:3" x14ac:dyDescent="0.25">
      <c r="A486" s="1"/>
      <c r="B486" s="2"/>
      <c r="C486" s="3"/>
    </row>
    <row r="487" spans="1:3" x14ac:dyDescent="0.25">
      <c r="A487" s="1"/>
      <c r="B487" s="2"/>
      <c r="C487" s="3"/>
    </row>
    <row r="488" spans="1:3" x14ac:dyDescent="0.25">
      <c r="A488" s="1"/>
      <c r="B488" s="2"/>
      <c r="C488" s="3"/>
    </row>
    <row r="489" spans="1:3" x14ac:dyDescent="0.25">
      <c r="A489" s="1"/>
      <c r="B489" s="2"/>
      <c r="C489" s="3"/>
    </row>
    <row r="490" spans="1:3" x14ac:dyDescent="0.25">
      <c r="A490" s="1"/>
      <c r="B490" s="2"/>
      <c r="C490" s="3"/>
    </row>
    <row r="491" spans="1:3" x14ac:dyDescent="0.25">
      <c r="A491" s="1"/>
      <c r="B491" s="2"/>
      <c r="C491" s="3"/>
    </row>
    <row r="492" spans="1:3" x14ac:dyDescent="0.25">
      <c r="A492" s="1"/>
      <c r="B492" s="2"/>
      <c r="C492" s="3"/>
    </row>
    <row r="493" spans="1:3" x14ac:dyDescent="0.25">
      <c r="A493" s="1"/>
      <c r="B493" s="2"/>
      <c r="C493" s="3"/>
    </row>
    <row r="494" spans="1:3" x14ac:dyDescent="0.25">
      <c r="A494" s="1"/>
      <c r="B494" s="2"/>
      <c r="C494" s="3"/>
    </row>
    <row r="495" spans="1:3" x14ac:dyDescent="0.25">
      <c r="A495" s="1"/>
      <c r="B495" s="2"/>
      <c r="C495" s="3"/>
    </row>
    <row r="496" spans="1:3" x14ac:dyDescent="0.25">
      <c r="A496" s="1"/>
      <c r="B496" s="2"/>
      <c r="C496" s="3"/>
    </row>
    <row r="497" spans="1:3" x14ac:dyDescent="0.25">
      <c r="A497" s="5"/>
      <c r="B497" s="4"/>
      <c r="C497" s="3"/>
    </row>
    <row r="498" spans="1:3" x14ac:dyDescent="0.25">
      <c r="A498" s="5"/>
      <c r="B498" s="4"/>
      <c r="C498" s="3"/>
    </row>
    <row r="499" spans="1:3" x14ac:dyDescent="0.25">
      <c r="A499" s="5"/>
      <c r="B499" s="4"/>
      <c r="C499" s="3"/>
    </row>
    <row r="500" spans="1:3" x14ac:dyDescent="0.25">
      <c r="A500" s="1"/>
      <c r="B500" s="3"/>
      <c r="C500" s="4"/>
    </row>
    <row r="501" spans="1:3" x14ac:dyDescent="0.25">
      <c r="A501" s="1"/>
      <c r="B501" s="3"/>
      <c r="C501" s="4"/>
    </row>
    <row r="502" spans="1:3" x14ac:dyDescent="0.25">
      <c r="A502" s="1"/>
      <c r="B502" s="3"/>
      <c r="C502" s="4"/>
    </row>
    <row r="503" spans="1:3" x14ac:dyDescent="0.25">
      <c r="A503" s="1"/>
      <c r="B503" s="3"/>
      <c r="C503" s="4"/>
    </row>
    <row r="504" spans="1:3" x14ac:dyDescent="0.25">
      <c r="A504" s="1"/>
      <c r="B504" s="3"/>
      <c r="C504" s="4"/>
    </row>
    <row r="505" spans="1:3" x14ac:dyDescent="0.25">
      <c r="A505" s="1"/>
      <c r="B505" s="3"/>
      <c r="C505" s="4"/>
    </row>
    <row r="506" spans="1:3" x14ac:dyDescent="0.25">
      <c r="A506" s="1"/>
      <c r="B506" s="3"/>
      <c r="C506" s="4"/>
    </row>
    <row r="507" spans="1:3" x14ac:dyDescent="0.25">
      <c r="A507" s="1"/>
      <c r="B507" s="3"/>
      <c r="C507" s="4"/>
    </row>
    <row r="508" spans="1:3" x14ac:dyDescent="0.25">
      <c r="A508" s="1"/>
      <c r="B508" s="3"/>
      <c r="C508" s="4"/>
    </row>
    <row r="509" spans="1:3" x14ac:dyDescent="0.25">
      <c r="A509" s="1"/>
      <c r="B509" s="3"/>
      <c r="C509" s="4"/>
    </row>
    <row r="510" spans="1:3" x14ac:dyDescent="0.25">
      <c r="A510" s="1"/>
      <c r="B510" s="3"/>
      <c r="C510" s="4"/>
    </row>
    <row r="511" spans="1:3" x14ac:dyDescent="0.25">
      <c r="A511" s="1"/>
      <c r="B511" s="3"/>
      <c r="C511" s="4"/>
    </row>
    <row r="512" spans="1:3" x14ac:dyDescent="0.25">
      <c r="A512" s="1"/>
      <c r="B512" s="3"/>
      <c r="C512" s="4"/>
    </row>
    <row r="513" spans="1:3" x14ac:dyDescent="0.25">
      <c r="A513" s="1"/>
      <c r="B513" s="3"/>
      <c r="C513" s="4"/>
    </row>
    <row r="514" spans="1:3" x14ac:dyDescent="0.25">
      <c r="A514" s="1"/>
      <c r="B514" s="3"/>
      <c r="C514" s="4"/>
    </row>
    <row r="515" spans="1:3" x14ac:dyDescent="0.25">
      <c r="A515" s="1"/>
      <c r="B515" s="3"/>
      <c r="C515" s="4"/>
    </row>
    <row r="516" spans="1:3" x14ac:dyDescent="0.25">
      <c r="A516" s="1"/>
      <c r="B516" s="3"/>
      <c r="C516" s="4"/>
    </row>
    <row r="517" spans="1:3" x14ac:dyDescent="0.25">
      <c r="A517" s="1"/>
      <c r="B517" s="3"/>
      <c r="C517" s="4"/>
    </row>
    <row r="518" spans="1:3" x14ac:dyDescent="0.25">
      <c r="A518" s="1"/>
      <c r="B518" s="3"/>
      <c r="C518" s="4"/>
    </row>
    <row r="519" spans="1:3" x14ac:dyDescent="0.25">
      <c r="A519" s="1"/>
      <c r="B519" s="3"/>
      <c r="C519" s="4"/>
    </row>
    <row r="520" spans="1:3" x14ac:dyDescent="0.25">
      <c r="A520" s="1"/>
      <c r="B520" s="3"/>
      <c r="C520" s="4"/>
    </row>
    <row r="521" spans="1:3" x14ac:dyDescent="0.25">
      <c r="A521" s="1"/>
      <c r="B521" s="3"/>
      <c r="C521" s="4"/>
    </row>
    <row r="522" spans="1:3" x14ac:dyDescent="0.25">
      <c r="A522" s="1"/>
      <c r="B522" s="3"/>
      <c r="C522" s="4"/>
    </row>
    <row r="523" spans="1:3" x14ac:dyDescent="0.25">
      <c r="A523" s="1"/>
      <c r="B523" s="3"/>
      <c r="C523" s="4"/>
    </row>
    <row r="524" spans="1:3" x14ac:dyDescent="0.25">
      <c r="A524" s="1"/>
      <c r="B524" s="3"/>
      <c r="C524" s="4"/>
    </row>
    <row r="525" spans="1:3" x14ac:dyDescent="0.25">
      <c r="A525" s="1"/>
      <c r="B525" s="3"/>
      <c r="C525" s="4"/>
    </row>
    <row r="526" spans="1:3" x14ac:dyDescent="0.25">
      <c r="A526" s="1"/>
      <c r="B526" s="3"/>
      <c r="C526" s="4"/>
    </row>
    <row r="527" spans="1:3" x14ac:dyDescent="0.25">
      <c r="A527" s="1"/>
      <c r="B527" s="3"/>
      <c r="C527" s="4"/>
    </row>
    <row r="528" spans="1:3" x14ac:dyDescent="0.25">
      <c r="A528" s="1"/>
      <c r="B528" s="3"/>
      <c r="C528" s="4"/>
    </row>
    <row r="529" spans="1:3" x14ac:dyDescent="0.25">
      <c r="A529" s="1"/>
      <c r="B529" s="3"/>
      <c r="C529" s="4"/>
    </row>
    <row r="530" spans="1:3" x14ac:dyDescent="0.25">
      <c r="A530" s="1"/>
      <c r="B530" s="3"/>
      <c r="C530" s="4"/>
    </row>
    <row r="531" spans="1:3" x14ac:dyDescent="0.25">
      <c r="A531" s="1"/>
      <c r="B531" s="3"/>
      <c r="C531" s="4"/>
    </row>
    <row r="532" spans="1:3" x14ac:dyDescent="0.25">
      <c r="A532" s="1"/>
      <c r="B532" s="3"/>
      <c r="C532" s="4"/>
    </row>
    <row r="533" spans="1:3" x14ac:dyDescent="0.25">
      <c r="A533" s="1"/>
      <c r="B533" s="3"/>
      <c r="C533" s="4"/>
    </row>
    <row r="534" spans="1:3" x14ac:dyDescent="0.25">
      <c r="A534" s="1"/>
      <c r="B534" s="3"/>
      <c r="C534" s="4"/>
    </row>
    <row r="535" spans="1:3" x14ac:dyDescent="0.25">
      <c r="A535" s="1"/>
      <c r="B535" s="3"/>
      <c r="C535" s="4"/>
    </row>
    <row r="536" spans="1:3" x14ac:dyDescent="0.25">
      <c r="A536" s="1"/>
      <c r="B536" s="3"/>
      <c r="C536" s="4"/>
    </row>
    <row r="537" spans="1:3" x14ac:dyDescent="0.25">
      <c r="A537" s="1"/>
      <c r="B537" s="3"/>
      <c r="C537" s="4"/>
    </row>
    <row r="538" spans="1:3" x14ac:dyDescent="0.25">
      <c r="A538" s="1"/>
      <c r="B538" s="3"/>
      <c r="C538" s="4"/>
    </row>
    <row r="539" spans="1:3" x14ac:dyDescent="0.25">
      <c r="A539" s="1"/>
      <c r="B539" s="3"/>
      <c r="C539" s="4"/>
    </row>
    <row r="540" spans="1:3" x14ac:dyDescent="0.25">
      <c r="A540" s="1"/>
      <c r="B540" s="3"/>
      <c r="C540" s="4"/>
    </row>
    <row r="541" spans="1:3" x14ac:dyDescent="0.25">
      <c r="A541" s="1"/>
      <c r="B541" s="3"/>
      <c r="C541" s="4"/>
    </row>
    <row r="542" spans="1:3" x14ac:dyDescent="0.25">
      <c r="A542" s="1"/>
      <c r="B542" s="3"/>
      <c r="C542" s="4"/>
    </row>
    <row r="543" spans="1:3" x14ac:dyDescent="0.25">
      <c r="A543" s="1"/>
      <c r="B543" s="3"/>
      <c r="C543" s="4"/>
    </row>
    <row r="544" spans="1:3" x14ac:dyDescent="0.25">
      <c r="A544" s="1"/>
      <c r="B544" s="3"/>
      <c r="C544" s="4"/>
    </row>
    <row r="545" spans="1:3" x14ac:dyDescent="0.25">
      <c r="A545" s="1"/>
      <c r="B545" s="3"/>
      <c r="C545" s="4"/>
    </row>
    <row r="546" spans="1:3" x14ac:dyDescent="0.25">
      <c r="A546" s="1"/>
      <c r="B546" s="3"/>
      <c r="C546" s="4"/>
    </row>
    <row r="547" spans="1:3" x14ac:dyDescent="0.25">
      <c r="A547" s="1"/>
      <c r="B547" s="3"/>
      <c r="C547" s="4"/>
    </row>
    <row r="548" spans="1:3" x14ac:dyDescent="0.25">
      <c r="A548" s="1"/>
      <c r="B548" s="3"/>
      <c r="C548" s="4"/>
    </row>
    <row r="549" spans="1:3" x14ac:dyDescent="0.25">
      <c r="A549" s="1"/>
      <c r="B549" s="3"/>
      <c r="C549" s="4"/>
    </row>
    <row r="550" spans="1:3" x14ac:dyDescent="0.25">
      <c r="A550" s="1"/>
      <c r="B550" s="3"/>
      <c r="C550" s="4"/>
    </row>
    <row r="551" spans="1:3" x14ac:dyDescent="0.25">
      <c r="A551" s="1"/>
      <c r="B551" s="3"/>
      <c r="C551" s="4"/>
    </row>
    <row r="552" spans="1:3" x14ac:dyDescent="0.25">
      <c r="A552" s="1"/>
      <c r="B552" s="3"/>
      <c r="C552" s="4"/>
    </row>
    <row r="553" spans="1:3" x14ac:dyDescent="0.25">
      <c r="A553" s="1"/>
      <c r="B553" s="3"/>
      <c r="C553" s="4"/>
    </row>
    <row r="554" spans="1:3" x14ac:dyDescent="0.25">
      <c r="A554" s="1"/>
      <c r="B554" s="3"/>
      <c r="C554" s="4"/>
    </row>
  </sheetData>
  <phoneticPr fontId="6" type="noConversion"/>
  <dataValidations disablePrompts="1" count="1">
    <dataValidation type="list" allowBlank="1" showInputMessage="1" showErrorMessage="1" sqref="D433:F433">
      <formula1>$C$431:$C$432</formula1>
    </dataValidation>
  </dataValidations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P797"/>
  <sheetViews>
    <sheetView tabSelected="1" topLeftCell="B1" workbookViewId="0">
      <selection activeCell="L3" sqref="L3:P3"/>
    </sheetView>
  </sheetViews>
  <sheetFormatPr defaultColWidth="8.85546875" defaultRowHeight="15" x14ac:dyDescent="0.25"/>
  <cols>
    <col min="1" max="1" width="8.85546875" style="6" hidden="1" customWidth="1"/>
    <col min="2" max="3" width="8.85546875" style="6"/>
    <col min="4" max="4" width="11.28515625" style="6" customWidth="1"/>
    <col min="5" max="10" width="8.85546875" style="6"/>
    <col min="11" max="11" width="9.85546875" style="6" customWidth="1"/>
    <col min="12" max="15" width="8.85546875" style="6"/>
    <col min="16" max="16" width="8" style="6" customWidth="1"/>
    <col min="17" max="16384" width="8.85546875" style="6"/>
  </cols>
  <sheetData>
    <row r="1" spans="1:16" ht="18.75" x14ac:dyDescent="0.3">
      <c r="A1" s="17" t="s">
        <v>61</v>
      </c>
      <c r="B1" s="53" t="str">
        <f>"SPARSE Benchmarking - "&amp;CalculationsforGraph!B1</f>
        <v>SPARSE Benchmarking - JSA claimants as a percentage of working population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46"/>
    </row>
    <row r="2" spans="1:16" ht="9.75" customHeight="1" x14ac:dyDescent="0.25">
      <c r="A2" s="17" t="s">
        <v>62</v>
      </c>
    </row>
    <row r="3" spans="1:16" ht="18.75" customHeight="1" x14ac:dyDescent="0.3">
      <c r="A3" s="17" t="s">
        <v>63</v>
      </c>
      <c r="B3" s="8"/>
      <c r="C3" s="8"/>
      <c r="D3" s="9" t="str">
        <f>CalculationsforGraph!B1</f>
        <v>JSA claimants as a percentage of working population</v>
      </c>
      <c r="E3" s="8"/>
      <c r="F3" s="8"/>
      <c r="G3" s="8"/>
      <c r="H3" s="8"/>
      <c r="I3" s="8"/>
      <c r="K3" s="48" t="s">
        <v>7</v>
      </c>
      <c r="L3" s="54" t="s">
        <v>62</v>
      </c>
      <c r="M3" s="54"/>
      <c r="N3" s="54"/>
      <c r="O3" s="54"/>
      <c r="P3" s="54"/>
    </row>
    <row r="4" spans="1:16" ht="18.75" customHeight="1" x14ac:dyDescent="0.3">
      <c r="A4" s="17" t="s">
        <v>67</v>
      </c>
      <c r="B4" s="8"/>
      <c r="C4" s="8"/>
      <c r="D4" s="9"/>
      <c r="E4" s="8"/>
      <c r="F4" s="8"/>
      <c r="G4" s="8"/>
      <c r="H4" s="8"/>
      <c r="I4" s="8"/>
      <c r="K4" s="48" t="s">
        <v>513</v>
      </c>
      <c r="L4" s="55" t="str">
        <f>LOOKUP(Graph!L3,CalculationsforGraph!E3:E355,CalculationsforGraph!F3:F355)</f>
        <v>Cumbria</v>
      </c>
      <c r="M4" s="55"/>
      <c r="N4" s="55"/>
      <c r="O4" s="55"/>
      <c r="P4" s="55"/>
    </row>
    <row r="5" spans="1:16" ht="18.75" customHeight="1" x14ac:dyDescent="0.25">
      <c r="A5" s="17" t="s">
        <v>68</v>
      </c>
      <c r="K5" s="48" t="s">
        <v>514</v>
      </c>
      <c r="L5" s="55" t="s">
        <v>518</v>
      </c>
      <c r="M5" s="55"/>
      <c r="N5" s="55"/>
      <c r="O5" s="55"/>
      <c r="P5" s="55"/>
    </row>
    <row r="6" spans="1:16" x14ac:dyDescent="0.25">
      <c r="A6" s="17" t="s">
        <v>69</v>
      </c>
    </row>
    <row r="7" spans="1:16" x14ac:dyDescent="0.25">
      <c r="A7" s="17" t="s">
        <v>70</v>
      </c>
    </row>
    <row r="8" spans="1:16" x14ac:dyDescent="0.25">
      <c r="A8" s="17" t="s">
        <v>71</v>
      </c>
    </row>
    <row r="9" spans="1:16" x14ac:dyDescent="0.25">
      <c r="A9" s="17" t="s">
        <v>72</v>
      </c>
    </row>
    <row r="10" spans="1:16" x14ac:dyDescent="0.25">
      <c r="A10" s="17" t="s">
        <v>73</v>
      </c>
    </row>
    <row r="11" spans="1:16" x14ac:dyDescent="0.25">
      <c r="A11" s="17" t="s">
        <v>74</v>
      </c>
    </row>
    <row r="12" spans="1:16" x14ac:dyDescent="0.25">
      <c r="A12" s="17" t="s">
        <v>75</v>
      </c>
    </row>
    <row r="13" spans="1:16" x14ac:dyDescent="0.25">
      <c r="A13" s="17" t="s">
        <v>76</v>
      </c>
    </row>
    <row r="14" spans="1:16" x14ac:dyDescent="0.25">
      <c r="A14" s="17" t="s">
        <v>77</v>
      </c>
    </row>
    <row r="15" spans="1:16" x14ac:dyDescent="0.25">
      <c r="A15" s="17" t="s">
        <v>78</v>
      </c>
    </row>
    <row r="16" spans="1:16" x14ac:dyDescent="0.25">
      <c r="A16" s="17" t="s">
        <v>79</v>
      </c>
    </row>
    <row r="17" spans="1:5" x14ac:dyDescent="0.25">
      <c r="A17" s="17" t="s">
        <v>80</v>
      </c>
    </row>
    <row r="18" spans="1:5" x14ac:dyDescent="0.25">
      <c r="A18" s="17" t="s">
        <v>81</v>
      </c>
    </row>
    <row r="19" spans="1:5" x14ac:dyDescent="0.25">
      <c r="A19" s="17" t="s">
        <v>82</v>
      </c>
    </row>
    <row r="20" spans="1:5" x14ac:dyDescent="0.25">
      <c r="A20" s="17" t="s">
        <v>83</v>
      </c>
    </row>
    <row r="21" spans="1:5" x14ac:dyDescent="0.25">
      <c r="A21" s="17" t="s">
        <v>84</v>
      </c>
    </row>
    <row r="22" spans="1:5" x14ac:dyDescent="0.25">
      <c r="A22" s="17" t="s">
        <v>85</v>
      </c>
    </row>
    <row r="23" spans="1:5" x14ac:dyDescent="0.25">
      <c r="A23" s="17" t="s">
        <v>87</v>
      </c>
    </row>
    <row r="24" spans="1:5" x14ac:dyDescent="0.25">
      <c r="A24" s="17" t="s">
        <v>88</v>
      </c>
    </row>
    <row r="25" spans="1:5" x14ac:dyDescent="0.25">
      <c r="A25" s="17" t="s">
        <v>89</v>
      </c>
    </row>
    <row r="26" spans="1:5" x14ac:dyDescent="0.25">
      <c r="A26" s="17" t="s">
        <v>90</v>
      </c>
      <c r="E26" s="11"/>
    </row>
    <row r="27" spans="1:5" x14ac:dyDescent="0.25">
      <c r="A27" s="17" t="s">
        <v>91</v>
      </c>
    </row>
    <row r="28" spans="1:5" x14ac:dyDescent="0.25">
      <c r="A28" s="17" t="s">
        <v>92</v>
      </c>
    </row>
    <row r="29" spans="1:5" x14ac:dyDescent="0.25">
      <c r="A29" s="17" t="s">
        <v>93</v>
      </c>
    </row>
    <row r="30" spans="1:5" x14ac:dyDescent="0.25">
      <c r="A30" s="17" t="s">
        <v>94</v>
      </c>
    </row>
    <row r="31" spans="1:5" x14ac:dyDescent="0.25">
      <c r="A31" s="17" t="s">
        <v>95</v>
      </c>
    </row>
    <row r="32" spans="1:5" x14ac:dyDescent="0.25">
      <c r="A32" s="17" t="s">
        <v>96</v>
      </c>
    </row>
    <row r="33" spans="1:1" ht="60" customHeight="1" x14ac:dyDescent="0.25">
      <c r="A33" s="17" t="s">
        <v>98</v>
      </c>
    </row>
    <row r="34" spans="1:1" x14ac:dyDescent="0.25">
      <c r="A34" s="17" t="s">
        <v>99</v>
      </c>
    </row>
    <row r="35" spans="1:1" x14ac:dyDescent="0.25">
      <c r="A35" s="17" t="s">
        <v>100</v>
      </c>
    </row>
    <row r="36" spans="1:1" x14ac:dyDescent="0.25">
      <c r="A36" s="17" t="s">
        <v>101</v>
      </c>
    </row>
    <row r="37" spans="1:1" x14ac:dyDescent="0.25">
      <c r="A37" s="17" t="s">
        <v>102</v>
      </c>
    </row>
    <row r="38" spans="1:1" x14ac:dyDescent="0.25">
      <c r="A38" s="17" t="s">
        <v>103</v>
      </c>
    </row>
    <row r="39" spans="1:1" x14ac:dyDescent="0.25">
      <c r="A39" s="17" t="s">
        <v>104</v>
      </c>
    </row>
    <row r="40" spans="1:1" x14ac:dyDescent="0.25">
      <c r="A40" s="17" t="s">
        <v>105</v>
      </c>
    </row>
    <row r="41" spans="1:1" x14ac:dyDescent="0.25">
      <c r="A41" s="17" t="s">
        <v>106</v>
      </c>
    </row>
    <row r="42" spans="1:1" x14ac:dyDescent="0.25">
      <c r="A42" s="17" t="s">
        <v>107</v>
      </c>
    </row>
    <row r="43" spans="1:1" x14ac:dyDescent="0.25">
      <c r="A43" s="17" t="s">
        <v>109</v>
      </c>
    </row>
    <row r="44" spans="1:1" x14ac:dyDescent="0.25">
      <c r="A44" s="17" t="s">
        <v>110</v>
      </c>
    </row>
    <row r="45" spans="1:1" x14ac:dyDescent="0.25">
      <c r="A45" s="17" t="s">
        <v>111</v>
      </c>
    </row>
    <row r="46" spans="1:1" x14ac:dyDescent="0.25">
      <c r="A46" s="17" t="s">
        <v>112</v>
      </c>
    </row>
    <row r="47" spans="1:1" x14ac:dyDescent="0.25">
      <c r="A47" s="17" t="s">
        <v>113</v>
      </c>
    </row>
    <row r="48" spans="1:1" x14ac:dyDescent="0.25">
      <c r="A48" s="17" t="s">
        <v>114</v>
      </c>
    </row>
    <row r="49" spans="1:1" x14ac:dyDescent="0.25">
      <c r="A49" s="17" t="s">
        <v>116</v>
      </c>
    </row>
    <row r="50" spans="1:1" x14ac:dyDescent="0.25">
      <c r="A50" s="17" t="s">
        <v>118</v>
      </c>
    </row>
    <row r="51" spans="1:1" x14ac:dyDescent="0.25">
      <c r="A51" s="17" t="s">
        <v>119</v>
      </c>
    </row>
    <row r="52" spans="1:1" x14ac:dyDescent="0.25">
      <c r="A52" s="17" t="s">
        <v>121</v>
      </c>
    </row>
    <row r="53" spans="1:1" x14ac:dyDescent="0.25">
      <c r="A53" s="17" t="s">
        <v>122</v>
      </c>
    </row>
    <row r="54" spans="1:1" x14ac:dyDescent="0.25">
      <c r="A54" s="17" t="s">
        <v>123</v>
      </c>
    </row>
    <row r="55" spans="1:1" x14ac:dyDescent="0.25">
      <c r="A55" s="17" t="s">
        <v>124</v>
      </c>
    </row>
    <row r="56" spans="1:1" x14ac:dyDescent="0.25">
      <c r="A56" s="17" t="s">
        <v>125</v>
      </c>
    </row>
    <row r="57" spans="1:1" x14ac:dyDescent="0.25">
      <c r="A57" s="17" t="s">
        <v>126</v>
      </c>
    </row>
    <row r="58" spans="1:1" x14ac:dyDescent="0.25">
      <c r="A58" s="17" t="s">
        <v>127</v>
      </c>
    </row>
    <row r="59" spans="1:1" x14ac:dyDescent="0.25">
      <c r="A59" s="17" t="s">
        <v>128</v>
      </c>
    </row>
    <row r="60" spans="1:1" x14ac:dyDescent="0.25">
      <c r="A60" s="17" t="s">
        <v>129</v>
      </c>
    </row>
    <row r="61" spans="1:1" x14ac:dyDescent="0.25">
      <c r="A61" s="17" t="s">
        <v>130</v>
      </c>
    </row>
    <row r="62" spans="1:1" x14ac:dyDescent="0.25">
      <c r="A62" s="17" t="s">
        <v>131</v>
      </c>
    </row>
    <row r="63" spans="1:1" x14ac:dyDescent="0.25">
      <c r="A63" s="17" t="s">
        <v>132</v>
      </c>
    </row>
    <row r="64" spans="1:1" x14ac:dyDescent="0.25">
      <c r="A64" s="17" t="s">
        <v>134</v>
      </c>
    </row>
    <row r="65" spans="1:1" x14ac:dyDescent="0.25">
      <c r="A65" s="17" t="s">
        <v>136</v>
      </c>
    </row>
    <row r="66" spans="1:1" x14ac:dyDescent="0.25">
      <c r="A66" s="17" t="s">
        <v>137</v>
      </c>
    </row>
    <row r="67" spans="1:1" x14ac:dyDescent="0.25">
      <c r="A67" s="17" t="s">
        <v>138</v>
      </c>
    </row>
    <row r="68" spans="1:1" x14ac:dyDescent="0.25">
      <c r="A68" s="17" t="s">
        <v>139</v>
      </c>
    </row>
    <row r="69" spans="1:1" x14ac:dyDescent="0.25">
      <c r="A69" s="17" t="s">
        <v>140</v>
      </c>
    </row>
    <row r="70" spans="1:1" x14ac:dyDescent="0.25">
      <c r="A70" s="17" t="s">
        <v>141</v>
      </c>
    </row>
    <row r="71" spans="1:1" x14ac:dyDescent="0.25">
      <c r="A71" s="17" t="s">
        <v>142</v>
      </c>
    </row>
    <row r="72" spans="1:1" x14ac:dyDescent="0.25">
      <c r="A72" s="17" t="s">
        <v>143</v>
      </c>
    </row>
    <row r="73" spans="1:1" x14ac:dyDescent="0.25">
      <c r="A73" s="17" t="s">
        <v>144</v>
      </c>
    </row>
    <row r="74" spans="1:1" x14ac:dyDescent="0.25">
      <c r="A74" s="17" t="s">
        <v>13</v>
      </c>
    </row>
    <row r="75" spans="1:1" x14ac:dyDescent="0.25">
      <c r="A75" s="17" t="s">
        <v>145</v>
      </c>
    </row>
    <row r="76" spans="1:1" x14ac:dyDescent="0.25">
      <c r="A76" s="17" t="s">
        <v>146</v>
      </c>
    </row>
    <row r="77" spans="1:1" x14ac:dyDescent="0.25">
      <c r="A77" s="17" t="s">
        <v>147</v>
      </c>
    </row>
    <row r="78" spans="1:1" x14ac:dyDescent="0.25">
      <c r="A78" s="17" t="s">
        <v>148</v>
      </c>
    </row>
    <row r="79" spans="1:1" x14ac:dyDescent="0.25">
      <c r="A79" s="17" t="s">
        <v>150</v>
      </c>
    </row>
    <row r="80" spans="1:1" x14ac:dyDescent="0.25">
      <c r="A80" s="17" t="s">
        <v>151</v>
      </c>
    </row>
    <row r="81" spans="1:1" x14ac:dyDescent="0.25">
      <c r="A81" s="17" t="s">
        <v>152</v>
      </c>
    </row>
    <row r="82" spans="1:1" x14ac:dyDescent="0.25">
      <c r="A82" s="17" t="s">
        <v>153</v>
      </c>
    </row>
    <row r="83" spans="1:1" x14ac:dyDescent="0.25">
      <c r="A83" s="17" t="s">
        <v>154</v>
      </c>
    </row>
    <row r="84" spans="1:1" x14ac:dyDescent="0.25">
      <c r="A84" s="17" t="s">
        <v>19</v>
      </c>
    </row>
    <row r="85" spans="1:1" x14ac:dyDescent="0.25">
      <c r="A85" s="17" t="s">
        <v>155</v>
      </c>
    </row>
    <row r="86" spans="1:1" x14ac:dyDescent="0.25">
      <c r="A86" s="17" t="s">
        <v>156</v>
      </c>
    </row>
    <row r="87" spans="1:1" x14ac:dyDescent="0.25">
      <c r="A87" s="17" t="s">
        <v>159</v>
      </c>
    </row>
    <row r="88" spans="1:1" x14ac:dyDescent="0.25">
      <c r="A88" s="17" t="s">
        <v>161</v>
      </c>
    </row>
    <row r="89" spans="1:1" x14ac:dyDescent="0.25">
      <c r="A89" s="17" t="s">
        <v>162</v>
      </c>
    </row>
    <row r="90" spans="1:1" x14ac:dyDescent="0.25">
      <c r="A90" s="17" t="s">
        <v>163</v>
      </c>
    </row>
    <row r="91" spans="1:1" x14ac:dyDescent="0.25">
      <c r="A91" s="17" t="s">
        <v>165</v>
      </c>
    </row>
    <row r="92" spans="1:1" x14ac:dyDescent="0.25">
      <c r="A92" s="17" t="s">
        <v>166</v>
      </c>
    </row>
    <row r="93" spans="1:1" x14ac:dyDescent="0.25">
      <c r="A93" s="17" t="s">
        <v>167</v>
      </c>
    </row>
    <row r="94" spans="1:1" x14ac:dyDescent="0.25">
      <c r="A94" s="17" t="s">
        <v>169</v>
      </c>
    </row>
    <row r="95" spans="1:1" x14ac:dyDescent="0.25">
      <c r="A95" s="17" t="s">
        <v>171</v>
      </c>
    </row>
    <row r="96" spans="1:1" x14ac:dyDescent="0.25">
      <c r="A96" s="17" t="s">
        <v>172</v>
      </c>
    </row>
    <row r="97" spans="1:1" x14ac:dyDescent="0.25">
      <c r="A97" s="17" t="s">
        <v>173</v>
      </c>
    </row>
    <row r="98" spans="1:1" x14ac:dyDescent="0.25">
      <c r="A98" s="17" t="s">
        <v>174</v>
      </c>
    </row>
    <row r="99" spans="1:1" x14ac:dyDescent="0.25">
      <c r="A99" s="17" t="s">
        <v>175</v>
      </c>
    </row>
    <row r="100" spans="1:1" x14ac:dyDescent="0.25">
      <c r="A100" s="17" t="s">
        <v>176</v>
      </c>
    </row>
    <row r="101" spans="1:1" x14ac:dyDescent="0.25">
      <c r="A101" s="17" t="s">
        <v>179</v>
      </c>
    </row>
    <row r="102" spans="1:1" x14ac:dyDescent="0.25">
      <c r="A102" s="17" t="s">
        <v>180</v>
      </c>
    </row>
    <row r="103" spans="1:1" x14ac:dyDescent="0.25">
      <c r="A103" s="17" t="s">
        <v>181</v>
      </c>
    </row>
    <row r="104" spans="1:1" x14ac:dyDescent="0.25">
      <c r="A104" s="17" t="s">
        <v>182</v>
      </c>
    </row>
    <row r="105" spans="1:1" x14ac:dyDescent="0.25">
      <c r="A105" s="17" t="s">
        <v>183</v>
      </c>
    </row>
    <row r="106" spans="1:1" x14ac:dyDescent="0.25">
      <c r="A106" s="17" t="s">
        <v>184</v>
      </c>
    </row>
    <row r="107" spans="1:1" x14ac:dyDescent="0.25">
      <c r="A107" s="17" t="s">
        <v>185</v>
      </c>
    </row>
    <row r="108" spans="1:1" x14ac:dyDescent="0.25">
      <c r="A108" s="17" t="s">
        <v>187</v>
      </c>
    </row>
    <row r="109" spans="1:1" x14ac:dyDescent="0.25">
      <c r="A109" s="17" t="s">
        <v>188</v>
      </c>
    </row>
    <row r="110" spans="1:1" x14ac:dyDescent="0.25">
      <c r="A110" s="17" t="s">
        <v>191</v>
      </c>
    </row>
    <row r="111" spans="1:1" x14ac:dyDescent="0.25">
      <c r="A111" s="17" t="s">
        <v>192</v>
      </c>
    </row>
    <row r="112" spans="1:1" x14ac:dyDescent="0.25">
      <c r="A112" s="17" t="s">
        <v>193</v>
      </c>
    </row>
    <row r="113" spans="1:1" x14ac:dyDescent="0.25">
      <c r="A113" s="17" t="s">
        <v>194</v>
      </c>
    </row>
    <row r="114" spans="1:1" x14ac:dyDescent="0.25">
      <c r="A114" s="17" t="s">
        <v>195</v>
      </c>
    </row>
    <row r="115" spans="1:1" x14ac:dyDescent="0.25">
      <c r="A115" s="17" t="s">
        <v>197</v>
      </c>
    </row>
    <row r="116" spans="1:1" x14ac:dyDescent="0.25">
      <c r="A116" s="17" t="s">
        <v>20</v>
      </c>
    </row>
    <row r="117" spans="1:1" x14ac:dyDescent="0.25">
      <c r="A117" s="17" t="s">
        <v>198</v>
      </c>
    </row>
    <row r="118" spans="1:1" x14ac:dyDescent="0.25">
      <c r="A118" s="17" t="s">
        <v>199</v>
      </c>
    </row>
    <row r="119" spans="1:1" x14ac:dyDescent="0.25">
      <c r="A119" s="17" t="s">
        <v>200</v>
      </c>
    </row>
    <row r="120" spans="1:1" x14ac:dyDescent="0.25">
      <c r="A120" s="17" t="s">
        <v>201</v>
      </c>
    </row>
    <row r="121" spans="1:1" x14ac:dyDescent="0.25">
      <c r="A121" s="17" t="s">
        <v>202</v>
      </c>
    </row>
    <row r="122" spans="1:1" x14ac:dyDescent="0.25">
      <c r="A122" s="17" t="s">
        <v>204</v>
      </c>
    </row>
    <row r="123" spans="1:1" x14ac:dyDescent="0.25">
      <c r="A123" s="17" t="s">
        <v>205</v>
      </c>
    </row>
    <row r="124" spans="1:1" x14ac:dyDescent="0.25">
      <c r="A124" s="17" t="s">
        <v>206</v>
      </c>
    </row>
    <row r="125" spans="1:1" x14ac:dyDescent="0.25">
      <c r="A125" s="17" t="s">
        <v>207</v>
      </c>
    </row>
    <row r="126" spans="1:1" x14ac:dyDescent="0.25">
      <c r="A126" s="17" t="s">
        <v>208</v>
      </c>
    </row>
    <row r="127" spans="1:1" x14ac:dyDescent="0.25">
      <c r="A127" s="17" t="s">
        <v>209</v>
      </c>
    </row>
    <row r="128" spans="1:1" x14ac:dyDescent="0.25">
      <c r="A128" s="17" t="s">
        <v>210</v>
      </c>
    </row>
    <row r="129" spans="1:1" x14ac:dyDescent="0.25">
      <c r="A129" s="17" t="s">
        <v>211</v>
      </c>
    </row>
    <row r="130" spans="1:1" x14ac:dyDescent="0.25">
      <c r="A130" s="17" t="s">
        <v>212</v>
      </c>
    </row>
    <row r="131" spans="1:1" x14ac:dyDescent="0.25">
      <c r="A131" s="17" t="s">
        <v>213</v>
      </c>
    </row>
    <row r="132" spans="1:1" x14ac:dyDescent="0.25">
      <c r="A132" s="17" t="s">
        <v>214</v>
      </c>
    </row>
    <row r="133" spans="1:1" x14ac:dyDescent="0.25">
      <c r="A133" s="17" t="s">
        <v>215</v>
      </c>
    </row>
    <row r="134" spans="1:1" x14ac:dyDescent="0.25">
      <c r="A134" s="17" t="s">
        <v>216</v>
      </c>
    </row>
    <row r="135" spans="1:1" x14ac:dyDescent="0.25">
      <c r="A135" s="17" t="s">
        <v>217</v>
      </c>
    </row>
    <row r="136" spans="1:1" x14ac:dyDescent="0.25">
      <c r="A136" s="17" t="s">
        <v>218</v>
      </c>
    </row>
    <row r="137" spans="1:1" x14ac:dyDescent="0.25">
      <c r="A137" s="17" t="s">
        <v>219</v>
      </c>
    </row>
    <row r="138" spans="1:1" x14ac:dyDescent="0.25">
      <c r="A138" s="17" t="s">
        <v>17</v>
      </c>
    </row>
    <row r="139" spans="1:1" x14ac:dyDescent="0.25">
      <c r="A139" s="17" t="s">
        <v>220</v>
      </c>
    </row>
    <row r="140" spans="1:1" x14ac:dyDescent="0.25">
      <c r="A140" s="17" t="s">
        <v>221</v>
      </c>
    </row>
    <row r="141" spans="1:1" x14ac:dyDescent="0.25">
      <c r="A141" s="17" t="s">
        <v>223</v>
      </c>
    </row>
    <row r="142" spans="1:1" x14ac:dyDescent="0.25">
      <c r="A142" s="17" t="s">
        <v>224</v>
      </c>
    </row>
    <row r="143" spans="1:1" x14ac:dyDescent="0.25">
      <c r="A143" s="17" t="s">
        <v>225</v>
      </c>
    </row>
    <row r="144" spans="1:1" x14ac:dyDescent="0.25">
      <c r="A144" s="17" t="s">
        <v>226</v>
      </c>
    </row>
    <row r="145" spans="1:1" x14ac:dyDescent="0.25">
      <c r="A145" s="17" t="s">
        <v>227</v>
      </c>
    </row>
    <row r="146" spans="1:1" x14ac:dyDescent="0.25">
      <c r="A146" s="17" t="s">
        <v>228</v>
      </c>
    </row>
    <row r="147" spans="1:1" x14ac:dyDescent="0.25">
      <c r="A147" s="17" t="s">
        <v>230</v>
      </c>
    </row>
    <row r="148" spans="1:1" x14ac:dyDescent="0.25">
      <c r="A148" s="17" t="s">
        <v>231</v>
      </c>
    </row>
    <row r="149" spans="1:1" x14ac:dyDescent="0.25">
      <c r="A149" s="17" t="s">
        <v>232</v>
      </c>
    </row>
    <row r="150" spans="1:1" x14ac:dyDescent="0.25">
      <c r="A150" s="17" t="s">
        <v>233</v>
      </c>
    </row>
    <row r="151" spans="1:1" x14ac:dyDescent="0.25">
      <c r="A151" s="17" t="s">
        <v>234</v>
      </c>
    </row>
    <row r="152" spans="1:1" x14ac:dyDescent="0.25">
      <c r="A152" s="17" t="s">
        <v>235</v>
      </c>
    </row>
    <row r="153" spans="1:1" x14ac:dyDescent="0.25">
      <c r="A153" s="17" t="s">
        <v>236</v>
      </c>
    </row>
    <row r="154" spans="1:1" x14ac:dyDescent="0.25">
      <c r="A154" s="17" t="s">
        <v>237</v>
      </c>
    </row>
    <row r="155" spans="1:1" x14ac:dyDescent="0.25">
      <c r="A155" s="17" t="s">
        <v>238</v>
      </c>
    </row>
    <row r="156" spans="1:1" x14ac:dyDescent="0.25">
      <c r="A156" s="17" t="s">
        <v>239</v>
      </c>
    </row>
    <row r="157" spans="1:1" x14ac:dyDescent="0.25">
      <c r="A157" s="17" t="s">
        <v>240</v>
      </c>
    </row>
    <row r="158" spans="1:1" x14ac:dyDescent="0.25">
      <c r="A158" s="17" t="s">
        <v>241</v>
      </c>
    </row>
    <row r="159" spans="1:1" x14ac:dyDescent="0.25">
      <c r="A159" s="17" t="s">
        <v>242</v>
      </c>
    </row>
    <row r="160" spans="1:1" x14ac:dyDescent="0.25">
      <c r="A160" s="17" t="s">
        <v>14</v>
      </c>
    </row>
    <row r="161" spans="1:1" x14ac:dyDescent="0.25">
      <c r="A161" s="17" t="s">
        <v>243</v>
      </c>
    </row>
    <row r="162" spans="1:1" x14ac:dyDescent="0.25">
      <c r="A162" s="17" t="s">
        <v>244</v>
      </c>
    </row>
    <row r="163" spans="1:1" x14ac:dyDescent="0.25">
      <c r="A163" s="17" t="s">
        <v>245</v>
      </c>
    </row>
    <row r="164" spans="1:1" x14ac:dyDescent="0.25">
      <c r="A164" s="17" t="s">
        <v>246</v>
      </c>
    </row>
    <row r="165" spans="1:1" x14ac:dyDescent="0.25">
      <c r="A165" s="17" t="s">
        <v>247</v>
      </c>
    </row>
    <row r="166" spans="1:1" x14ac:dyDescent="0.25">
      <c r="A166" s="17" t="s">
        <v>248</v>
      </c>
    </row>
    <row r="167" spans="1:1" x14ac:dyDescent="0.25">
      <c r="A167" s="17" t="s">
        <v>249</v>
      </c>
    </row>
    <row r="168" spans="1:1" x14ac:dyDescent="0.25">
      <c r="A168" s="17" t="s">
        <v>250</v>
      </c>
    </row>
    <row r="169" spans="1:1" x14ac:dyDescent="0.25">
      <c r="A169" s="17" t="s">
        <v>251</v>
      </c>
    </row>
    <row r="170" spans="1:1" x14ac:dyDescent="0.25">
      <c r="A170" s="17" t="s">
        <v>252</v>
      </c>
    </row>
    <row r="171" spans="1:1" x14ac:dyDescent="0.25">
      <c r="A171" s="17" t="s">
        <v>253</v>
      </c>
    </row>
    <row r="172" spans="1:1" x14ac:dyDescent="0.25">
      <c r="A172" s="17" t="s">
        <v>254</v>
      </c>
    </row>
    <row r="173" spans="1:1" x14ac:dyDescent="0.25">
      <c r="A173" s="17" t="s">
        <v>255</v>
      </c>
    </row>
    <row r="174" spans="1:1" x14ac:dyDescent="0.25">
      <c r="A174" s="17" t="s">
        <v>256</v>
      </c>
    </row>
    <row r="175" spans="1:1" x14ac:dyDescent="0.25">
      <c r="A175" s="17" t="s">
        <v>257</v>
      </c>
    </row>
    <row r="176" spans="1:1" x14ac:dyDescent="0.25">
      <c r="A176" s="17" t="s">
        <v>258</v>
      </c>
    </row>
    <row r="177" spans="1:1" x14ac:dyDescent="0.25">
      <c r="A177" s="17" t="s">
        <v>259</v>
      </c>
    </row>
    <row r="178" spans="1:1" x14ac:dyDescent="0.25">
      <c r="A178" s="17" t="s">
        <v>260</v>
      </c>
    </row>
    <row r="179" spans="1:1" x14ac:dyDescent="0.25">
      <c r="A179" s="17" t="s">
        <v>261</v>
      </c>
    </row>
    <row r="180" spans="1:1" x14ac:dyDescent="0.25">
      <c r="A180" s="17" t="s">
        <v>263</v>
      </c>
    </row>
    <row r="181" spans="1:1" x14ac:dyDescent="0.25">
      <c r="A181" s="17" t="s">
        <v>264</v>
      </c>
    </row>
    <row r="182" spans="1:1" x14ac:dyDescent="0.25">
      <c r="A182" s="17" t="s">
        <v>265</v>
      </c>
    </row>
    <row r="183" spans="1:1" x14ac:dyDescent="0.25">
      <c r="A183" s="17" t="s">
        <v>266</v>
      </c>
    </row>
    <row r="184" spans="1:1" x14ac:dyDescent="0.25">
      <c r="A184" s="17" t="s">
        <v>267</v>
      </c>
    </row>
    <row r="185" spans="1:1" x14ac:dyDescent="0.25">
      <c r="A185" s="17" t="s">
        <v>269</v>
      </c>
    </row>
    <row r="186" spans="1:1" x14ac:dyDescent="0.25">
      <c r="A186" s="17" t="s">
        <v>270</v>
      </c>
    </row>
    <row r="187" spans="1:1" x14ac:dyDescent="0.25">
      <c r="A187" s="17" t="s">
        <v>274</v>
      </c>
    </row>
    <row r="188" spans="1:1" x14ac:dyDescent="0.25">
      <c r="A188" s="17" t="s">
        <v>275</v>
      </c>
    </row>
    <row r="189" spans="1:1" x14ac:dyDescent="0.25">
      <c r="A189" s="17" t="s">
        <v>276</v>
      </c>
    </row>
    <row r="190" spans="1:1" x14ac:dyDescent="0.25">
      <c r="A190" s="17" t="s">
        <v>277</v>
      </c>
    </row>
    <row r="191" spans="1:1" x14ac:dyDescent="0.25">
      <c r="A191" s="17" t="s">
        <v>278</v>
      </c>
    </row>
    <row r="192" spans="1:1" x14ac:dyDescent="0.25">
      <c r="A192" s="17" t="s">
        <v>280</v>
      </c>
    </row>
    <row r="193" spans="1:1" x14ac:dyDescent="0.25">
      <c r="A193" s="17" t="s">
        <v>282</v>
      </c>
    </row>
    <row r="194" spans="1:1" x14ac:dyDescent="0.25">
      <c r="A194" s="17" t="s">
        <v>283</v>
      </c>
    </row>
    <row r="195" spans="1:1" x14ac:dyDescent="0.25">
      <c r="A195" s="17" t="s">
        <v>284</v>
      </c>
    </row>
    <row r="196" spans="1:1" x14ac:dyDescent="0.25">
      <c r="A196" s="17" t="s">
        <v>285</v>
      </c>
    </row>
    <row r="197" spans="1:1" x14ac:dyDescent="0.25">
      <c r="A197" s="17" t="s">
        <v>286</v>
      </c>
    </row>
    <row r="198" spans="1:1" x14ac:dyDescent="0.25">
      <c r="A198" s="17" t="s">
        <v>287</v>
      </c>
    </row>
    <row r="199" spans="1:1" x14ac:dyDescent="0.25">
      <c r="A199" s="17" t="s">
        <v>289</v>
      </c>
    </row>
    <row r="200" spans="1:1" x14ac:dyDescent="0.25">
      <c r="A200" s="17" t="s">
        <v>290</v>
      </c>
    </row>
    <row r="201" spans="1:1" x14ac:dyDescent="0.25">
      <c r="A201" s="17" t="s">
        <v>291</v>
      </c>
    </row>
    <row r="202" spans="1:1" x14ac:dyDescent="0.25">
      <c r="A202" s="17" t="s">
        <v>292</v>
      </c>
    </row>
    <row r="203" spans="1:1" x14ac:dyDescent="0.25">
      <c r="A203" s="17" t="s">
        <v>293</v>
      </c>
    </row>
    <row r="204" spans="1:1" x14ac:dyDescent="0.25">
      <c r="A204" s="17" t="s">
        <v>294</v>
      </c>
    </row>
    <row r="205" spans="1:1" x14ac:dyDescent="0.25">
      <c r="A205" s="17" t="s">
        <v>295</v>
      </c>
    </row>
    <row r="206" spans="1:1" x14ac:dyDescent="0.25">
      <c r="A206" s="17" t="s">
        <v>296</v>
      </c>
    </row>
    <row r="207" spans="1:1" x14ac:dyDescent="0.25">
      <c r="A207" s="17" t="s">
        <v>15</v>
      </c>
    </row>
    <row r="208" spans="1:1" x14ac:dyDescent="0.25">
      <c r="A208" s="17" t="s">
        <v>297</v>
      </c>
    </row>
    <row r="209" spans="1:1" x14ac:dyDescent="0.25">
      <c r="A209" s="17" t="s">
        <v>298</v>
      </c>
    </row>
    <row r="210" spans="1:1" x14ac:dyDescent="0.25">
      <c r="A210" s="17" t="s">
        <v>299</v>
      </c>
    </row>
    <row r="211" spans="1:1" x14ac:dyDescent="0.25">
      <c r="A211" s="17" t="s">
        <v>300</v>
      </c>
    </row>
    <row r="212" spans="1:1" x14ac:dyDescent="0.25">
      <c r="A212" s="17" t="s">
        <v>301</v>
      </c>
    </row>
    <row r="213" spans="1:1" x14ac:dyDescent="0.25">
      <c r="A213" s="17" t="s">
        <v>302</v>
      </c>
    </row>
    <row r="214" spans="1:1" x14ac:dyDescent="0.25">
      <c r="A214" s="17" t="s">
        <v>303</v>
      </c>
    </row>
    <row r="215" spans="1:1" x14ac:dyDescent="0.25">
      <c r="A215" s="17" t="s">
        <v>305</v>
      </c>
    </row>
    <row r="216" spans="1:1" x14ac:dyDescent="0.25">
      <c r="A216" s="17" t="s">
        <v>18</v>
      </c>
    </row>
    <row r="217" spans="1:1" x14ac:dyDescent="0.25">
      <c r="A217" s="17" t="s">
        <v>307</v>
      </c>
    </row>
    <row r="218" spans="1:1" x14ac:dyDescent="0.25">
      <c r="A218" s="17" t="s">
        <v>309</v>
      </c>
    </row>
    <row r="219" spans="1:1" x14ac:dyDescent="0.25">
      <c r="A219" s="17" t="s">
        <v>310</v>
      </c>
    </row>
    <row r="220" spans="1:1" x14ac:dyDescent="0.25">
      <c r="A220" s="17" t="s">
        <v>311</v>
      </c>
    </row>
    <row r="221" spans="1:1" x14ac:dyDescent="0.25">
      <c r="A221" s="17" t="s">
        <v>312</v>
      </c>
    </row>
    <row r="222" spans="1:1" x14ac:dyDescent="0.25">
      <c r="A222" s="17" t="s">
        <v>314</v>
      </c>
    </row>
    <row r="223" spans="1:1" x14ac:dyDescent="0.25">
      <c r="A223" s="17" t="s">
        <v>315</v>
      </c>
    </row>
    <row r="224" spans="1:1" x14ac:dyDescent="0.25">
      <c r="A224" s="17" t="s">
        <v>316</v>
      </c>
    </row>
    <row r="225" spans="1:1" x14ac:dyDescent="0.25">
      <c r="A225" s="17" t="s">
        <v>317</v>
      </c>
    </row>
    <row r="226" spans="1:1" x14ac:dyDescent="0.25">
      <c r="A226" s="17" t="s">
        <v>318</v>
      </c>
    </row>
    <row r="227" spans="1:1" x14ac:dyDescent="0.25">
      <c r="A227" s="17" t="s">
        <v>319</v>
      </c>
    </row>
    <row r="228" spans="1:1" x14ac:dyDescent="0.25">
      <c r="A228" s="17" t="s">
        <v>320</v>
      </c>
    </row>
    <row r="229" spans="1:1" x14ac:dyDescent="0.25">
      <c r="A229" s="17" t="s">
        <v>323</v>
      </c>
    </row>
    <row r="230" spans="1:1" x14ac:dyDescent="0.25">
      <c r="A230" s="17" t="s">
        <v>324</v>
      </c>
    </row>
    <row r="231" spans="1:1" x14ac:dyDescent="0.25">
      <c r="A231" s="17" t="s">
        <v>325</v>
      </c>
    </row>
    <row r="232" spans="1:1" x14ac:dyDescent="0.25">
      <c r="A232" s="17" t="s">
        <v>326</v>
      </c>
    </row>
    <row r="233" spans="1:1" x14ac:dyDescent="0.25">
      <c r="A233" s="17" t="s">
        <v>327</v>
      </c>
    </row>
    <row r="234" spans="1:1" x14ac:dyDescent="0.25">
      <c r="A234" s="17" t="s">
        <v>328</v>
      </c>
    </row>
    <row r="235" spans="1:1" x14ac:dyDescent="0.25">
      <c r="A235" s="17" t="s">
        <v>329</v>
      </c>
    </row>
    <row r="236" spans="1:1" x14ac:dyDescent="0.25">
      <c r="A236" s="17" t="s">
        <v>330</v>
      </c>
    </row>
    <row r="237" spans="1:1" x14ac:dyDescent="0.25">
      <c r="A237" s="17" t="s">
        <v>331</v>
      </c>
    </row>
    <row r="238" spans="1:1" x14ac:dyDescent="0.25">
      <c r="A238" s="17" t="s">
        <v>332</v>
      </c>
    </row>
    <row r="239" spans="1:1" x14ac:dyDescent="0.25">
      <c r="A239" s="17" t="s">
        <v>333</v>
      </c>
    </row>
    <row r="240" spans="1:1" x14ac:dyDescent="0.25">
      <c r="A240" s="17" t="s">
        <v>334</v>
      </c>
    </row>
    <row r="241" spans="1:1" x14ac:dyDescent="0.25">
      <c r="A241" s="17" t="s">
        <v>335</v>
      </c>
    </row>
    <row r="242" spans="1:1" x14ac:dyDescent="0.25">
      <c r="A242" s="17" t="s">
        <v>336</v>
      </c>
    </row>
    <row r="243" spans="1:1" x14ac:dyDescent="0.25">
      <c r="A243" s="17" t="s">
        <v>337</v>
      </c>
    </row>
    <row r="244" spans="1:1" x14ac:dyDescent="0.25">
      <c r="A244" s="17" t="s">
        <v>338</v>
      </c>
    </row>
    <row r="245" spans="1:1" x14ac:dyDescent="0.25">
      <c r="A245" s="17" t="s">
        <v>339</v>
      </c>
    </row>
    <row r="246" spans="1:1" x14ac:dyDescent="0.25">
      <c r="A246" s="17" t="s">
        <v>341</v>
      </c>
    </row>
    <row r="247" spans="1:1" x14ac:dyDescent="0.25">
      <c r="A247" s="17" t="s">
        <v>342</v>
      </c>
    </row>
    <row r="248" spans="1:1" x14ac:dyDescent="0.25">
      <c r="A248" s="17" t="s">
        <v>343</v>
      </c>
    </row>
    <row r="249" spans="1:1" x14ac:dyDescent="0.25">
      <c r="A249" s="17" t="s">
        <v>344</v>
      </c>
    </row>
    <row r="250" spans="1:1" x14ac:dyDescent="0.25">
      <c r="A250" s="17" t="s">
        <v>345</v>
      </c>
    </row>
    <row r="251" spans="1:1" x14ac:dyDescent="0.25">
      <c r="A251" s="17" t="s">
        <v>346</v>
      </c>
    </row>
    <row r="252" spans="1:1" x14ac:dyDescent="0.25">
      <c r="A252" s="17" t="s">
        <v>348</v>
      </c>
    </row>
    <row r="253" spans="1:1" x14ac:dyDescent="0.25">
      <c r="A253" s="17" t="s">
        <v>349</v>
      </c>
    </row>
    <row r="254" spans="1:1" x14ac:dyDescent="0.25">
      <c r="A254" s="17" t="s">
        <v>350</v>
      </c>
    </row>
    <row r="255" spans="1:1" x14ac:dyDescent="0.25">
      <c r="A255" s="17" t="s">
        <v>351</v>
      </c>
    </row>
    <row r="256" spans="1:1" x14ac:dyDescent="0.25">
      <c r="A256" s="17" t="s">
        <v>353</v>
      </c>
    </row>
    <row r="257" spans="1:1" x14ac:dyDescent="0.25">
      <c r="A257" s="17" t="s">
        <v>354</v>
      </c>
    </row>
    <row r="258" spans="1:1" x14ac:dyDescent="0.25">
      <c r="A258" s="17" t="s">
        <v>355</v>
      </c>
    </row>
    <row r="259" spans="1:1" x14ac:dyDescent="0.25">
      <c r="A259" s="17" t="s">
        <v>356</v>
      </c>
    </row>
    <row r="260" spans="1:1" x14ac:dyDescent="0.25">
      <c r="A260" s="17" t="s">
        <v>357</v>
      </c>
    </row>
    <row r="261" spans="1:1" x14ac:dyDescent="0.25">
      <c r="A261" s="17" t="s">
        <v>358</v>
      </c>
    </row>
    <row r="262" spans="1:1" x14ac:dyDescent="0.25">
      <c r="A262" s="17" t="s">
        <v>359</v>
      </c>
    </row>
    <row r="263" spans="1:1" x14ac:dyDescent="0.25">
      <c r="A263" s="17" t="s">
        <v>360</v>
      </c>
    </row>
    <row r="264" spans="1:1" x14ac:dyDescent="0.25">
      <c r="A264" s="17" t="s">
        <v>362</v>
      </c>
    </row>
    <row r="265" spans="1:1" x14ac:dyDescent="0.25">
      <c r="A265" s="17" t="s">
        <v>363</v>
      </c>
    </row>
    <row r="266" spans="1:1" x14ac:dyDescent="0.25">
      <c r="A266" s="17" t="s">
        <v>364</v>
      </c>
    </row>
    <row r="267" spans="1:1" x14ac:dyDescent="0.25">
      <c r="A267" s="17" t="s">
        <v>365</v>
      </c>
    </row>
    <row r="268" spans="1:1" x14ac:dyDescent="0.25">
      <c r="A268" s="17" t="s">
        <v>366</v>
      </c>
    </row>
    <row r="269" spans="1:1" x14ac:dyDescent="0.25">
      <c r="A269" s="17" t="s">
        <v>367</v>
      </c>
    </row>
    <row r="270" spans="1:1" x14ac:dyDescent="0.25">
      <c r="A270" s="17" t="s">
        <v>368</v>
      </c>
    </row>
    <row r="271" spans="1:1" x14ac:dyDescent="0.25">
      <c r="A271" s="17" t="s">
        <v>369</v>
      </c>
    </row>
    <row r="272" spans="1:1" x14ac:dyDescent="0.25">
      <c r="A272" s="17" t="s">
        <v>370</v>
      </c>
    </row>
    <row r="273" spans="1:1" x14ac:dyDescent="0.25">
      <c r="A273" s="17" t="s">
        <v>371</v>
      </c>
    </row>
    <row r="274" spans="1:1" x14ac:dyDescent="0.25">
      <c r="A274" s="17" t="s">
        <v>372</v>
      </c>
    </row>
    <row r="275" spans="1:1" x14ac:dyDescent="0.25">
      <c r="A275" s="17" t="s">
        <v>373</v>
      </c>
    </row>
    <row r="276" spans="1:1" x14ac:dyDescent="0.25">
      <c r="A276" s="17" t="s">
        <v>374</v>
      </c>
    </row>
    <row r="277" spans="1:1" x14ac:dyDescent="0.25">
      <c r="A277" s="17" t="s">
        <v>375</v>
      </c>
    </row>
    <row r="278" spans="1:1" x14ac:dyDescent="0.25">
      <c r="A278" s="17" t="s">
        <v>376</v>
      </c>
    </row>
    <row r="279" spans="1:1" x14ac:dyDescent="0.25">
      <c r="A279" s="17" t="s">
        <v>377</v>
      </c>
    </row>
    <row r="280" spans="1:1" x14ac:dyDescent="0.25">
      <c r="A280" s="17" t="s">
        <v>378</v>
      </c>
    </row>
    <row r="281" spans="1:1" x14ac:dyDescent="0.25">
      <c r="A281" s="17" t="s">
        <v>379</v>
      </c>
    </row>
    <row r="282" spans="1:1" x14ac:dyDescent="0.25">
      <c r="A282" s="17" t="s">
        <v>381</v>
      </c>
    </row>
    <row r="283" spans="1:1" x14ac:dyDescent="0.25">
      <c r="A283" s="17" t="s">
        <v>382</v>
      </c>
    </row>
    <row r="284" spans="1:1" x14ac:dyDescent="0.25">
      <c r="A284" s="17" t="s">
        <v>383</v>
      </c>
    </row>
    <row r="285" spans="1:1" x14ac:dyDescent="0.25">
      <c r="A285" s="17" t="s">
        <v>384</v>
      </c>
    </row>
    <row r="286" spans="1:1" x14ac:dyDescent="0.25">
      <c r="A286" s="17" t="s">
        <v>385</v>
      </c>
    </row>
    <row r="287" spans="1:1" x14ac:dyDescent="0.25">
      <c r="A287" s="17" t="s">
        <v>386</v>
      </c>
    </row>
    <row r="288" spans="1:1" x14ac:dyDescent="0.25">
      <c r="A288" s="17" t="s">
        <v>387</v>
      </c>
    </row>
    <row r="289" spans="1:1" x14ac:dyDescent="0.25">
      <c r="A289" s="17" t="s">
        <v>388</v>
      </c>
    </row>
    <row r="290" spans="1:1" x14ac:dyDescent="0.25">
      <c r="A290" s="17" t="s">
        <v>389</v>
      </c>
    </row>
    <row r="291" spans="1:1" x14ac:dyDescent="0.25">
      <c r="A291" s="17" t="s">
        <v>390</v>
      </c>
    </row>
    <row r="292" spans="1:1" x14ac:dyDescent="0.25">
      <c r="A292" s="17" t="s">
        <v>391</v>
      </c>
    </row>
    <row r="293" spans="1:1" x14ac:dyDescent="0.25">
      <c r="A293" s="17" t="s">
        <v>392</v>
      </c>
    </row>
    <row r="294" spans="1:1" x14ac:dyDescent="0.25">
      <c r="A294" s="17" t="s">
        <v>394</v>
      </c>
    </row>
    <row r="295" spans="1:1" x14ac:dyDescent="0.25">
      <c r="A295" s="17" t="s">
        <v>395</v>
      </c>
    </row>
    <row r="296" spans="1:1" x14ac:dyDescent="0.25">
      <c r="A296" s="17" t="s">
        <v>396</v>
      </c>
    </row>
    <row r="297" spans="1:1" x14ac:dyDescent="0.25">
      <c r="A297" s="17" t="s">
        <v>397</v>
      </c>
    </row>
    <row r="298" spans="1:1" x14ac:dyDescent="0.25">
      <c r="A298" s="17" t="s">
        <v>398</v>
      </c>
    </row>
    <row r="299" spans="1:1" x14ac:dyDescent="0.25">
      <c r="A299" s="17" t="s">
        <v>399</v>
      </c>
    </row>
    <row r="300" spans="1:1" x14ac:dyDescent="0.25">
      <c r="A300" s="17" t="s">
        <v>400</v>
      </c>
    </row>
    <row r="301" spans="1:1" x14ac:dyDescent="0.25">
      <c r="A301" s="17" t="s">
        <v>401</v>
      </c>
    </row>
    <row r="302" spans="1:1" x14ac:dyDescent="0.25">
      <c r="A302" s="17" t="s">
        <v>402</v>
      </c>
    </row>
    <row r="303" spans="1:1" x14ac:dyDescent="0.25">
      <c r="A303" s="17" t="s">
        <v>403</v>
      </c>
    </row>
    <row r="304" spans="1:1" x14ac:dyDescent="0.25">
      <c r="A304" s="17" t="s">
        <v>404</v>
      </c>
    </row>
    <row r="305" spans="1:1" x14ac:dyDescent="0.25">
      <c r="A305" s="17" t="s">
        <v>406</v>
      </c>
    </row>
    <row r="306" spans="1:1" x14ac:dyDescent="0.25">
      <c r="A306" s="17" t="s">
        <v>407</v>
      </c>
    </row>
    <row r="307" spans="1:1" x14ac:dyDescent="0.25">
      <c r="A307" s="17" t="s">
        <v>408</v>
      </c>
    </row>
    <row r="308" spans="1:1" x14ac:dyDescent="0.25">
      <c r="A308" s="17" t="s">
        <v>409</v>
      </c>
    </row>
    <row r="309" spans="1:1" x14ac:dyDescent="0.25">
      <c r="A309" s="17" t="s">
        <v>411</v>
      </c>
    </row>
    <row r="310" spans="1:1" x14ac:dyDescent="0.25">
      <c r="A310" s="17" t="s">
        <v>412</v>
      </c>
    </row>
    <row r="311" spans="1:1" x14ac:dyDescent="0.25">
      <c r="A311" s="17" t="s">
        <v>413</v>
      </c>
    </row>
    <row r="312" spans="1:1" x14ac:dyDescent="0.25">
      <c r="A312" s="17" t="s">
        <v>414</v>
      </c>
    </row>
    <row r="313" spans="1:1" x14ac:dyDescent="0.25">
      <c r="A313" s="17" t="s">
        <v>415</v>
      </c>
    </row>
    <row r="314" spans="1:1" x14ac:dyDescent="0.25">
      <c r="A314" s="17" t="s">
        <v>416</v>
      </c>
    </row>
    <row r="315" spans="1:1" x14ac:dyDescent="0.25">
      <c r="A315" s="17" t="s">
        <v>417</v>
      </c>
    </row>
    <row r="316" spans="1:1" x14ac:dyDescent="0.25">
      <c r="A316" s="17" t="s">
        <v>418</v>
      </c>
    </row>
    <row r="317" spans="1:1" x14ac:dyDescent="0.25">
      <c r="A317" s="17" t="s">
        <v>419</v>
      </c>
    </row>
    <row r="318" spans="1:1" x14ac:dyDescent="0.25">
      <c r="A318" s="17" t="s">
        <v>420</v>
      </c>
    </row>
    <row r="319" spans="1:1" x14ac:dyDescent="0.25">
      <c r="A319" s="17" t="s">
        <v>421</v>
      </c>
    </row>
    <row r="320" spans="1:1" x14ac:dyDescent="0.25">
      <c r="A320" s="17" t="s">
        <v>422</v>
      </c>
    </row>
    <row r="321" spans="1:1" x14ac:dyDescent="0.25">
      <c r="A321" s="17" t="s">
        <v>423</v>
      </c>
    </row>
    <row r="322" spans="1:1" x14ac:dyDescent="0.25">
      <c r="A322" s="17" t="s">
        <v>424</v>
      </c>
    </row>
    <row r="323" spans="1:1" x14ac:dyDescent="0.25">
      <c r="A323" s="17" t="s">
        <v>425</v>
      </c>
    </row>
    <row r="324" spans="1:1" x14ac:dyDescent="0.25">
      <c r="A324" s="17" t="s">
        <v>426</v>
      </c>
    </row>
    <row r="325" spans="1:1" x14ac:dyDescent="0.25">
      <c r="A325" s="17" t="s">
        <v>427</v>
      </c>
    </row>
    <row r="326" spans="1:1" x14ac:dyDescent="0.25">
      <c r="A326" s="17" t="s">
        <v>428</v>
      </c>
    </row>
    <row r="327" spans="1:1" x14ac:dyDescent="0.25">
      <c r="A327" s="17" t="s">
        <v>429</v>
      </c>
    </row>
    <row r="328" spans="1:1" x14ac:dyDescent="0.25">
      <c r="A328" s="17" t="s">
        <v>430</v>
      </c>
    </row>
    <row r="329" spans="1:1" x14ac:dyDescent="0.25">
      <c r="A329" s="17" t="s">
        <v>431</v>
      </c>
    </row>
    <row r="330" spans="1:1" x14ac:dyDescent="0.25">
      <c r="A330" s="17" t="s">
        <v>432</v>
      </c>
    </row>
    <row r="331" spans="1:1" x14ac:dyDescent="0.25">
      <c r="A331" s="17" t="s">
        <v>434</v>
      </c>
    </row>
    <row r="332" spans="1:1" x14ac:dyDescent="0.25">
      <c r="A332" s="17" t="s">
        <v>435</v>
      </c>
    </row>
    <row r="333" spans="1:1" x14ac:dyDescent="0.25">
      <c r="A333" s="17" t="s">
        <v>437</v>
      </c>
    </row>
    <row r="334" spans="1:1" x14ac:dyDescent="0.25">
      <c r="A334" s="17" t="s">
        <v>438</v>
      </c>
    </row>
    <row r="335" spans="1:1" x14ac:dyDescent="0.25">
      <c r="A335" s="17" t="s">
        <v>439</v>
      </c>
    </row>
    <row r="336" spans="1:1" x14ac:dyDescent="0.25">
      <c r="A336" s="17" t="s">
        <v>440</v>
      </c>
    </row>
    <row r="337" spans="1:1" x14ac:dyDescent="0.25">
      <c r="A337" s="17" t="s">
        <v>441</v>
      </c>
    </row>
    <row r="338" spans="1:1" x14ac:dyDescent="0.25">
      <c r="A338" s="17" t="s">
        <v>442</v>
      </c>
    </row>
    <row r="339" spans="1:1" x14ac:dyDescent="0.25">
      <c r="A339" s="17" t="s">
        <v>443</v>
      </c>
    </row>
    <row r="340" spans="1:1" x14ac:dyDescent="0.25">
      <c r="A340" s="17" t="s">
        <v>444</v>
      </c>
    </row>
    <row r="341" spans="1:1" x14ac:dyDescent="0.25">
      <c r="A341" s="17" t="s">
        <v>445</v>
      </c>
    </row>
    <row r="342" spans="1:1" x14ac:dyDescent="0.25">
      <c r="A342" s="17" t="s">
        <v>446</v>
      </c>
    </row>
    <row r="343" spans="1:1" x14ac:dyDescent="0.25">
      <c r="A343" s="17" t="s">
        <v>447</v>
      </c>
    </row>
    <row r="344" spans="1:1" x14ac:dyDescent="0.25">
      <c r="A344" s="17" t="s">
        <v>448</v>
      </c>
    </row>
    <row r="345" spans="1:1" x14ac:dyDescent="0.25">
      <c r="A345" s="17" t="s">
        <v>449</v>
      </c>
    </row>
    <row r="346" spans="1:1" x14ac:dyDescent="0.25">
      <c r="A346" s="17" t="s">
        <v>450</v>
      </c>
    </row>
    <row r="347" spans="1:1" x14ac:dyDescent="0.25">
      <c r="A347" s="17" t="s">
        <v>16</v>
      </c>
    </row>
    <row r="348" spans="1:1" x14ac:dyDescent="0.25">
      <c r="A348" s="17" t="s">
        <v>451</v>
      </c>
    </row>
    <row r="349" spans="1:1" x14ac:dyDescent="0.25">
      <c r="A349" s="17" t="s">
        <v>453</v>
      </c>
    </row>
    <row r="350" spans="1:1" x14ac:dyDescent="0.25">
      <c r="A350" s="17" t="s">
        <v>454</v>
      </c>
    </row>
    <row r="351" spans="1:1" x14ac:dyDescent="0.25">
      <c r="A351" s="17" t="s">
        <v>455</v>
      </c>
    </row>
    <row r="352" spans="1:1" x14ac:dyDescent="0.25">
      <c r="A352" s="17" t="s">
        <v>456</v>
      </c>
    </row>
    <row r="353" spans="1:1" x14ac:dyDescent="0.25">
      <c r="A353" s="17" t="s">
        <v>457</v>
      </c>
    </row>
    <row r="354" spans="1:1" x14ac:dyDescent="0.25">
      <c r="A354"/>
    </row>
    <row r="355" spans="1:1" x14ac:dyDescent="0.25">
      <c r="A355" s="17" t="s">
        <v>24</v>
      </c>
    </row>
    <row r="356" spans="1:1" x14ac:dyDescent="0.25">
      <c r="A356" s="17" t="s">
        <v>25</v>
      </c>
    </row>
    <row r="357" spans="1:1" x14ac:dyDescent="0.25">
      <c r="A357" s="17" t="s">
        <v>26</v>
      </c>
    </row>
    <row r="358" spans="1:1" x14ac:dyDescent="0.25">
      <c r="A358" s="17" t="s">
        <v>27</v>
      </c>
    </row>
    <row r="359" spans="1:1" x14ac:dyDescent="0.25">
      <c r="A359" s="17" t="s">
        <v>28</v>
      </c>
    </row>
    <row r="360" spans="1:1" x14ac:dyDescent="0.25">
      <c r="A360" s="17" t="s">
        <v>13</v>
      </c>
    </row>
    <row r="361" spans="1:1" x14ac:dyDescent="0.25">
      <c r="A361" s="17" t="s">
        <v>29</v>
      </c>
    </row>
    <row r="362" spans="1:1" x14ac:dyDescent="0.25">
      <c r="A362" s="17" t="s">
        <v>30</v>
      </c>
    </row>
    <row r="363" spans="1:1" x14ac:dyDescent="0.25">
      <c r="A363" s="17" t="s">
        <v>31</v>
      </c>
    </row>
    <row r="364" spans="1:1" x14ac:dyDescent="0.25">
      <c r="A364" s="17" t="s">
        <v>32</v>
      </c>
    </row>
    <row r="365" spans="1:1" x14ac:dyDescent="0.25">
      <c r="A365" s="17" t="s">
        <v>33</v>
      </c>
    </row>
    <row r="366" spans="1:1" x14ac:dyDescent="0.25">
      <c r="A366" s="17" t="s">
        <v>34</v>
      </c>
    </row>
    <row r="367" spans="1:1" x14ac:dyDescent="0.25">
      <c r="A367" s="17" t="s">
        <v>17</v>
      </c>
    </row>
    <row r="368" spans="1:1" x14ac:dyDescent="0.25">
      <c r="A368" s="17" t="s">
        <v>35</v>
      </c>
    </row>
    <row r="369" spans="1:1" x14ac:dyDescent="0.25">
      <c r="A369" s="17" t="s">
        <v>36</v>
      </c>
    </row>
    <row r="370" spans="1:1" x14ac:dyDescent="0.25">
      <c r="A370" s="17" t="s">
        <v>37</v>
      </c>
    </row>
    <row r="371" spans="1:1" x14ac:dyDescent="0.25">
      <c r="A371" s="17" t="s">
        <v>38</v>
      </c>
    </row>
    <row r="372" spans="1:1" x14ac:dyDescent="0.25">
      <c r="A372" s="17" t="s">
        <v>39</v>
      </c>
    </row>
    <row r="373" spans="1:1" x14ac:dyDescent="0.25">
      <c r="A373" s="17" t="s">
        <v>40</v>
      </c>
    </row>
    <row r="374" spans="1:1" x14ac:dyDescent="0.25">
      <c r="A374" s="17" t="s">
        <v>41</v>
      </c>
    </row>
    <row r="375" spans="1:1" x14ac:dyDescent="0.25">
      <c r="A375" s="17" t="s">
        <v>18</v>
      </c>
    </row>
    <row r="376" spans="1:1" x14ac:dyDescent="0.25">
      <c r="A376" s="17" t="s">
        <v>42</v>
      </c>
    </row>
    <row r="377" spans="1:1" x14ac:dyDescent="0.25">
      <c r="A377" s="17" t="s">
        <v>43</v>
      </c>
    </row>
    <row r="378" spans="1:1" x14ac:dyDescent="0.25">
      <c r="A378" s="17" t="s">
        <v>44</v>
      </c>
    </row>
    <row r="379" spans="1:1" x14ac:dyDescent="0.25">
      <c r="A379" s="17" t="s">
        <v>45</v>
      </c>
    </row>
    <row r="380" spans="1:1" x14ac:dyDescent="0.25">
      <c r="A380" s="17" t="s">
        <v>46</v>
      </c>
    </row>
    <row r="381" spans="1:1" x14ac:dyDescent="0.25">
      <c r="A381" s="17" t="s">
        <v>47</v>
      </c>
    </row>
    <row r="382" spans="1:1" x14ac:dyDescent="0.25">
      <c r="A382" s="17" t="s">
        <v>48</v>
      </c>
    </row>
    <row r="383" spans="1:1" x14ac:dyDescent="0.25">
      <c r="A383" s="17" t="s">
        <v>49</v>
      </c>
    </row>
    <row r="384" spans="1:1" x14ac:dyDescent="0.25">
      <c r="A384" s="17" t="s">
        <v>50</v>
      </c>
    </row>
    <row r="385" spans="1:1" x14ac:dyDescent="0.25">
      <c r="A385" s="17" t="s">
        <v>16</v>
      </c>
    </row>
    <row r="386" spans="1:1" x14ac:dyDescent="0.25">
      <c r="A386" s="17" t="s">
        <v>51</v>
      </c>
    </row>
    <row r="387" spans="1:1" x14ac:dyDescent="0.25">
      <c r="A387" s="17" t="s">
        <v>14</v>
      </c>
    </row>
    <row r="388" spans="1:1" x14ac:dyDescent="0.25">
      <c r="A388" s="17" t="s">
        <v>20</v>
      </c>
    </row>
    <row r="389" spans="1:1" x14ac:dyDescent="0.25">
      <c r="A389" s="17" t="s">
        <v>52</v>
      </c>
    </row>
    <row r="390" spans="1:1" x14ac:dyDescent="0.25">
      <c r="A390" s="17" t="s">
        <v>19</v>
      </c>
    </row>
    <row r="391" spans="1:1" x14ac:dyDescent="0.25">
      <c r="A391" s="17" t="s">
        <v>53</v>
      </c>
    </row>
    <row r="392" spans="1:1" x14ac:dyDescent="0.25">
      <c r="A392" s="17" t="s">
        <v>15</v>
      </c>
    </row>
    <row r="393" spans="1:1" x14ac:dyDescent="0.25">
      <c r="A393" s="17" t="s">
        <v>54</v>
      </c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 t="s">
        <v>515</v>
      </c>
    </row>
    <row r="401" spans="1:1" x14ac:dyDescent="0.25">
      <c r="A401" s="18" t="s">
        <v>516</v>
      </c>
    </row>
    <row r="402" spans="1:1" x14ac:dyDescent="0.25">
      <c r="A402" s="18" t="s">
        <v>517</v>
      </c>
    </row>
    <row r="403" spans="1:1" x14ac:dyDescent="0.25">
      <c r="A403" s="18" t="s">
        <v>518</v>
      </c>
    </row>
    <row r="404" spans="1:1" x14ac:dyDescent="0.25">
      <c r="A404" s="18"/>
    </row>
    <row r="405" spans="1:1" x14ac:dyDescent="0.25">
      <c r="A405" s="17" t="s">
        <v>61</v>
      </c>
    </row>
    <row r="406" spans="1:1" x14ac:dyDescent="0.25">
      <c r="A406" s="17" t="s">
        <v>62</v>
      </c>
    </row>
    <row r="407" spans="1:1" x14ac:dyDescent="0.25">
      <c r="A407" s="17" t="s">
        <v>63</v>
      </c>
    </row>
    <row r="408" spans="1:1" x14ac:dyDescent="0.25">
      <c r="A408" s="17" t="s">
        <v>67</v>
      </c>
    </row>
    <row r="409" spans="1:1" x14ac:dyDescent="0.25">
      <c r="A409" s="17" t="s">
        <v>68</v>
      </c>
    </row>
    <row r="410" spans="1:1" x14ac:dyDescent="0.25">
      <c r="A410" s="17" t="s">
        <v>69</v>
      </c>
    </row>
    <row r="411" spans="1:1" x14ac:dyDescent="0.25">
      <c r="A411" s="17" t="s">
        <v>70</v>
      </c>
    </row>
    <row r="412" spans="1:1" x14ac:dyDescent="0.25">
      <c r="A412" s="17" t="s">
        <v>71</v>
      </c>
    </row>
    <row r="413" spans="1:1" x14ac:dyDescent="0.25">
      <c r="A413" s="17" t="s">
        <v>72</v>
      </c>
    </row>
    <row r="414" spans="1:1" x14ac:dyDescent="0.25">
      <c r="A414" s="17" t="s">
        <v>73</v>
      </c>
    </row>
    <row r="415" spans="1:1" x14ac:dyDescent="0.25">
      <c r="A415" s="17" t="s">
        <v>74</v>
      </c>
    </row>
    <row r="416" spans="1:1" x14ac:dyDescent="0.25">
      <c r="A416" s="17" t="s">
        <v>75</v>
      </c>
    </row>
    <row r="417" spans="1:1" x14ac:dyDescent="0.25">
      <c r="A417" s="17" t="s">
        <v>76</v>
      </c>
    </row>
    <row r="418" spans="1:1" x14ac:dyDescent="0.25">
      <c r="A418" s="17" t="s">
        <v>77</v>
      </c>
    </row>
    <row r="419" spans="1:1" x14ac:dyDescent="0.25">
      <c r="A419" s="17" t="s">
        <v>78</v>
      </c>
    </row>
    <row r="420" spans="1:1" x14ac:dyDescent="0.25">
      <c r="A420" s="17" t="s">
        <v>79</v>
      </c>
    </row>
    <row r="421" spans="1:1" x14ac:dyDescent="0.25">
      <c r="A421" s="17" t="s">
        <v>80</v>
      </c>
    </row>
    <row r="422" spans="1:1" x14ac:dyDescent="0.25">
      <c r="A422" s="17" t="s">
        <v>81</v>
      </c>
    </row>
    <row r="423" spans="1:1" x14ac:dyDescent="0.25">
      <c r="A423" s="17" t="s">
        <v>82</v>
      </c>
    </row>
    <row r="424" spans="1:1" x14ac:dyDescent="0.25">
      <c r="A424" s="17" t="s">
        <v>83</v>
      </c>
    </row>
    <row r="425" spans="1:1" x14ac:dyDescent="0.25">
      <c r="A425" s="17" t="s">
        <v>84</v>
      </c>
    </row>
    <row r="426" spans="1:1" x14ac:dyDescent="0.25">
      <c r="A426" s="17" t="s">
        <v>85</v>
      </c>
    </row>
    <row r="427" spans="1:1" x14ac:dyDescent="0.25">
      <c r="A427" s="17" t="s">
        <v>87</v>
      </c>
    </row>
    <row r="428" spans="1:1" x14ac:dyDescent="0.25">
      <c r="A428" s="17" t="s">
        <v>88</v>
      </c>
    </row>
    <row r="429" spans="1:1" x14ac:dyDescent="0.25">
      <c r="A429" s="17" t="s">
        <v>89</v>
      </c>
    </row>
    <row r="430" spans="1:1" x14ac:dyDescent="0.25">
      <c r="A430" s="17" t="s">
        <v>90</v>
      </c>
    </row>
    <row r="431" spans="1:1" x14ac:dyDescent="0.25">
      <c r="A431" s="17" t="s">
        <v>91</v>
      </c>
    </row>
    <row r="432" spans="1:1" x14ac:dyDescent="0.25">
      <c r="A432" s="17" t="s">
        <v>92</v>
      </c>
    </row>
    <row r="433" spans="1:1" x14ac:dyDescent="0.25">
      <c r="A433" s="17" t="s">
        <v>93</v>
      </c>
    </row>
    <row r="434" spans="1:1" x14ac:dyDescent="0.25">
      <c r="A434" s="17" t="s">
        <v>94</v>
      </c>
    </row>
    <row r="435" spans="1:1" x14ac:dyDescent="0.25">
      <c r="A435" s="17" t="s">
        <v>95</v>
      </c>
    </row>
    <row r="436" spans="1:1" x14ac:dyDescent="0.25">
      <c r="A436" s="17" t="s">
        <v>96</v>
      </c>
    </row>
    <row r="437" spans="1:1" x14ac:dyDescent="0.25">
      <c r="A437" s="17" t="s">
        <v>98</v>
      </c>
    </row>
    <row r="438" spans="1:1" x14ac:dyDescent="0.25">
      <c r="A438" s="17" t="s">
        <v>99</v>
      </c>
    </row>
    <row r="439" spans="1:1" x14ac:dyDescent="0.25">
      <c r="A439" s="17" t="s">
        <v>100</v>
      </c>
    </row>
    <row r="440" spans="1:1" x14ac:dyDescent="0.25">
      <c r="A440" s="17" t="s">
        <v>101</v>
      </c>
    </row>
    <row r="441" spans="1:1" x14ac:dyDescent="0.25">
      <c r="A441" s="17" t="s">
        <v>102</v>
      </c>
    </row>
    <row r="442" spans="1:1" x14ac:dyDescent="0.25">
      <c r="A442" s="17" t="s">
        <v>103</v>
      </c>
    </row>
    <row r="443" spans="1:1" x14ac:dyDescent="0.25">
      <c r="A443" s="17" t="s">
        <v>104</v>
      </c>
    </row>
    <row r="444" spans="1:1" x14ac:dyDescent="0.25">
      <c r="A444" s="17" t="s">
        <v>105</v>
      </c>
    </row>
    <row r="445" spans="1:1" x14ac:dyDescent="0.25">
      <c r="A445" s="17" t="s">
        <v>106</v>
      </c>
    </row>
    <row r="446" spans="1:1" x14ac:dyDescent="0.25">
      <c r="A446" s="17" t="s">
        <v>107</v>
      </c>
    </row>
    <row r="447" spans="1:1" x14ac:dyDescent="0.25">
      <c r="A447" s="17" t="s">
        <v>109</v>
      </c>
    </row>
    <row r="448" spans="1:1" x14ac:dyDescent="0.25">
      <c r="A448" s="17" t="s">
        <v>110</v>
      </c>
    </row>
    <row r="449" spans="1:1" x14ac:dyDescent="0.25">
      <c r="A449" s="17" t="s">
        <v>111</v>
      </c>
    </row>
    <row r="450" spans="1:1" x14ac:dyDescent="0.25">
      <c r="A450" s="17" t="s">
        <v>112</v>
      </c>
    </row>
    <row r="451" spans="1:1" x14ac:dyDescent="0.25">
      <c r="A451" s="17" t="s">
        <v>113</v>
      </c>
    </row>
    <row r="452" spans="1:1" x14ac:dyDescent="0.25">
      <c r="A452" s="17" t="s">
        <v>114</v>
      </c>
    </row>
    <row r="453" spans="1:1" x14ac:dyDescent="0.25">
      <c r="A453" s="17" t="s">
        <v>116</v>
      </c>
    </row>
    <row r="454" spans="1:1" x14ac:dyDescent="0.25">
      <c r="A454" s="17" t="s">
        <v>118</v>
      </c>
    </row>
    <row r="455" spans="1:1" x14ac:dyDescent="0.25">
      <c r="A455" s="17" t="s">
        <v>119</v>
      </c>
    </row>
    <row r="456" spans="1:1" x14ac:dyDescent="0.25">
      <c r="A456" s="17" t="s">
        <v>121</v>
      </c>
    </row>
    <row r="457" spans="1:1" x14ac:dyDescent="0.25">
      <c r="A457" s="17" t="s">
        <v>122</v>
      </c>
    </row>
    <row r="458" spans="1:1" x14ac:dyDescent="0.25">
      <c r="A458" s="17" t="s">
        <v>123</v>
      </c>
    </row>
    <row r="459" spans="1:1" x14ac:dyDescent="0.25">
      <c r="A459" s="17" t="s">
        <v>124</v>
      </c>
    </row>
    <row r="460" spans="1:1" x14ac:dyDescent="0.25">
      <c r="A460" s="17" t="s">
        <v>125</v>
      </c>
    </row>
    <row r="461" spans="1:1" x14ac:dyDescent="0.25">
      <c r="A461" s="17" t="s">
        <v>126</v>
      </c>
    </row>
    <row r="462" spans="1:1" x14ac:dyDescent="0.25">
      <c r="A462" s="17" t="s">
        <v>127</v>
      </c>
    </row>
    <row r="463" spans="1:1" x14ac:dyDescent="0.25">
      <c r="A463" s="17" t="s">
        <v>128</v>
      </c>
    </row>
    <row r="464" spans="1:1" x14ac:dyDescent="0.25">
      <c r="A464" s="17" t="s">
        <v>129</v>
      </c>
    </row>
    <row r="465" spans="1:1" x14ac:dyDescent="0.25">
      <c r="A465" s="17" t="s">
        <v>130</v>
      </c>
    </row>
    <row r="466" spans="1:1" x14ac:dyDescent="0.25">
      <c r="A466" s="17" t="s">
        <v>131</v>
      </c>
    </row>
    <row r="467" spans="1:1" x14ac:dyDescent="0.25">
      <c r="A467" s="17" t="s">
        <v>132</v>
      </c>
    </row>
    <row r="468" spans="1:1" x14ac:dyDescent="0.25">
      <c r="A468" s="17" t="s">
        <v>134</v>
      </c>
    </row>
    <row r="469" spans="1:1" x14ac:dyDescent="0.25">
      <c r="A469" s="17" t="s">
        <v>136</v>
      </c>
    </row>
    <row r="470" spans="1:1" x14ac:dyDescent="0.25">
      <c r="A470" s="17" t="s">
        <v>137</v>
      </c>
    </row>
    <row r="471" spans="1:1" x14ac:dyDescent="0.25">
      <c r="A471" s="17" t="s">
        <v>138</v>
      </c>
    </row>
    <row r="472" spans="1:1" x14ac:dyDescent="0.25">
      <c r="A472" s="17" t="s">
        <v>139</v>
      </c>
    </row>
    <row r="473" spans="1:1" x14ac:dyDescent="0.25">
      <c r="A473" s="17" t="s">
        <v>140</v>
      </c>
    </row>
    <row r="474" spans="1:1" x14ac:dyDescent="0.25">
      <c r="A474" s="17" t="s">
        <v>141</v>
      </c>
    </row>
    <row r="475" spans="1:1" x14ac:dyDescent="0.25">
      <c r="A475" s="17" t="s">
        <v>142</v>
      </c>
    </row>
    <row r="476" spans="1:1" x14ac:dyDescent="0.25">
      <c r="A476" s="17" t="s">
        <v>143</v>
      </c>
    </row>
    <row r="477" spans="1:1" x14ac:dyDescent="0.25">
      <c r="A477" s="17" t="s">
        <v>144</v>
      </c>
    </row>
    <row r="478" spans="1:1" x14ac:dyDescent="0.25">
      <c r="A478" s="17" t="s">
        <v>13</v>
      </c>
    </row>
    <row r="479" spans="1:1" x14ac:dyDescent="0.25">
      <c r="A479" s="17" t="s">
        <v>145</v>
      </c>
    </row>
    <row r="480" spans="1:1" x14ac:dyDescent="0.25">
      <c r="A480" s="17" t="s">
        <v>146</v>
      </c>
    </row>
    <row r="481" spans="1:1" x14ac:dyDescent="0.25">
      <c r="A481" s="17" t="s">
        <v>147</v>
      </c>
    </row>
    <row r="482" spans="1:1" x14ac:dyDescent="0.25">
      <c r="A482" s="17" t="s">
        <v>148</v>
      </c>
    </row>
    <row r="483" spans="1:1" x14ac:dyDescent="0.25">
      <c r="A483" s="17" t="s">
        <v>150</v>
      </c>
    </row>
    <row r="484" spans="1:1" x14ac:dyDescent="0.25">
      <c r="A484" s="17" t="s">
        <v>151</v>
      </c>
    </row>
    <row r="485" spans="1:1" x14ac:dyDescent="0.25">
      <c r="A485" s="17" t="s">
        <v>152</v>
      </c>
    </row>
    <row r="486" spans="1:1" x14ac:dyDescent="0.25">
      <c r="A486" s="17" t="s">
        <v>153</v>
      </c>
    </row>
    <row r="487" spans="1:1" x14ac:dyDescent="0.25">
      <c r="A487" s="17" t="s">
        <v>154</v>
      </c>
    </row>
    <row r="488" spans="1:1" x14ac:dyDescent="0.25">
      <c r="A488" s="17" t="s">
        <v>19</v>
      </c>
    </row>
    <row r="489" spans="1:1" x14ac:dyDescent="0.25">
      <c r="A489" s="17" t="s">
        <v>155</v>
      </c>
    </row>
    <row r="490" spans="1:1" x14ac:dyDescent="0.25">
      <c r="A490" s="17" t="s">
        <v>156</v>
      </c>
    </row>
    <row r="491" spans="1:1" x14ac:dyDescent="0.25">
      <c r="A491" s="17" t="s">
        <v>159</v>
      </c>
    </row>
    <row r="492" spans="1:1" x14ac:dyDescent="0.25">
      <c r="A492" s="17" t="s">
        <v>161</v>
      </c>
    </row>
    <row r="493" spans="1:1" x14ac:dyDescent="0.25">
      <c r="A493" s="17" t="s">
        <v>162</v>
      </c>
    </row>
    <row r="494" spans="1:1" x14ac:dyDescent="0.25">
      <c r="A494" s="17" t="s">
        <v>163</v>
      </c>
    </row>
    <row r="495" spans="1:1" x14ac:dyDescent="0.25">
      <c r="A495" s="17" t="s">
        <v>165</v>
      </c>
    </row>
    <row r="496" spans="1:1" x14ac:dyDescent="0.25">
      <c r="A496" s="17" t="s">
        <v>166</v>
      </c>
    </row>
    <row r="497" spans="1:1" x14ac:dyDescent="0.25">
      <c r="A497" s="17" t="s">
        <v>167</v>
      </c>
    </row>
    <row r="498" spans="1:1" x14ac:dyDescent="0.25">
      <c r="A498" s="17" t="s">
        <v>169</v>
      </c>
    </row>
    <row r="499" spans="1:1" x14ac:dyDescent="0.25">
      <c r="A499" s="17" t="s">
        <v>171</v>
      </c>
    </row>
    <row r="500" spans="1:1" x14ac:dyDescent="0.25">
      <c r="A500" s="17" t="s">
        <v>172</v>
      </c>
    </row>
    <row r="501" spans="1:1" x14ac:dyDescent="0.25">
      <c r="A501" s="17" t="s">
        <v>173</v>
      </c>
    </row>
    <row r="502" spans="1:1" x14ac:dyDescent="0.25">
      <c r="A502" s="17" t="s">
        <v>174</v>
      </c>
    </row>
    <row r="503" spans="1:1" x14ac:dyDescent="0.25">
      <c r="A503" s="17" t="s">
        <v>175</v>
      </c>
    </row>
    <row r="504" spans="1:1" x14ac:dyDescent="0.25">
      <c r="A504" s="17" t="s">
        <v>176</v>
      </c>
    </row>
    <row r="505" spans="1:1" x14ac:dyDescent="0.25">
      <c r="A505" s="17" t="s">
        <v>179</v>
      </c>
    </row>
    <row r="506" spans="1:1" x14ac:dyDescent="0.25">
      <c r="A506" s="17" t="s">
        <v>180</v>
      </c>
    </row>
    <row r="507" spans="1:1" x14ac:dyDescent="0.25">
      <c r="A507" s="17" t="s">
        <v>181</v>
      </c>
    </row>
    <row r="508" spans="1:1" x14ac:dyDescent="0.25">
      <c r="A508" s="17" t="s">
        <v>182</v>
      </c>
    </row>
    <row r="509" spans="1:1" x14ac:dyDescent="0.25">
      <c r="A509" s="17" t="s">
        <v>183</v>
      </c>
    </row>
    <row r="510" spans="1:1" x14ac:dyDescent="0.25">
      <c r="A510" s="17" t="s">
        <v>184</v>
      </c>
    </row>
    <row r="511" spans="1:1" x14ac:dyDescent="0.25">
      <c r="A511" s="17" t="s">
        <v>185</v>
      </c>
    </row>
    <row r="512" spans="1:1" x14ac:dyDescent="0.25">
      <c r="A512" s="17" t="s">
        <v>187</v>
      </c>
    </row>
    <row r="513" spans="1:1" x14ac:dyDescent="0.25">
      <c r="A513" s="17" t="s">
        <v>188</v>
      </c>
    </row>
    <row r="514" spans="1:1" x14ac:dyDescent="0.25">
      <c r="A514" s="17" t="s">
        <v>191</v>
      </c>
    </row>
    <row r="515" spans="1:1" x14ac:dyDescent="0.25">
      <c r="A515" s="17" t="s">
        <v>192</v>
      </c>
    </row>
    <row r="516" spans="1:1" x14ac:dyDescent="0.25">
      <c r="A516" s="17" t="s">
        <v>193</v>
      </c>
    </row>
    <row r="517" spans="1:1" x14ac:dyDescent="0.25">
      <c r="A517" s="17" t="s">
        <v>194</v>
      </c>
    </row>
    <row r="518" spans="1:1" x14ac:dyDescent="0.25">
      <c r="A518" s="17" t="s">
        <v>195</v>
      </c>
    </row>
    <row r="519" spans="1:1" x14ac:dyDescent="0.25">
      <c r="A519" s="17" t="s">
        <v>197</v>
      </c>
    </row>
    <row r="520" spans="1:1" x14ac:dyDescent="0.25">
      <c r="A520" s="17" t="s">
        <v>20</v>
      </c>
    </row>
    <row r="521" spans="1:1" x14ac:dyDescent="0.25">
      <c r="A521" s="17" t="s">
        <v>198</v>
      </c>
    </row>
    <row r="522" spans="1:1" x14ac:dyDescent="0.25">
      <c r="A522" s="17" t="s">
        <v>199</v>
      </c>
    </row>
    <row r="523" spans="1:1" x14ac:dyDescent="0.25">
      <c r="A523" s="17" t="s">
        <v>200</v>
      </c>
    </row>
    <row r="524" spans="1:1" x14ac:dyDescent="0.25">
      <c r="A524" s="17" t="s">
        <v>201</v>
      </c>
    </row>
    <row r="525" spans="1:1" x14ac:dyDescent="0.25">
      <c r="A525" s="17" t="s">
        <v>202</v>
      </c>
    </row>
    <row r="526" spans="1:1" x14ac:dyDescent="0.25">
      <c r="A526" s="17" t="s">
        <v>204</v>
      </c>
    </row>
    <row r="527" spans="1:1" x14ac:dyDescent="0.25">
      <c r="A527" s="17" t="s">
        <v>205</v>
      </c>
    </row>
    <row r="528" spans="1:1" x14ac:dyDescent="0.25">
      <c r="A528" s="17" t="s">
        <v>206</v>
      </c>
    </row>
    <row r="529" spans="1:1" x14ac:dyDescent="0.25">
      <c r="A529" s="17" t="s">
        <v>207</v>
      </c>
    </row>
    <row r="530" spans="1:1" x14ac:dyDescent="0.25">
      <c r="A530" s="17" t="s">
        <v>208</v>
      </c>
    </row>
    <row r="531" spans="1:1" x14ac:dyDescent="0.25">
      <c r="A531" s="17" t="s">
        <v>209</v>
      </c>
    </row>
    <row r="532" spans="1:1" x14ac:dyDescent="0.25">
      <c r="A532" s="17" t="s">
        <v>210</v>
      </c>
    </row>
    <row r="533" spans="1:1" x14ac:dyDescent="0.25">
      <c r="A533" s="17" t="s">
        <v>211</v>
      </c>
    </row>
    <row r="534" spans="1:1" x14ac:dyDescent="0.25">
      <c r="A534" s="17" t="s">
        <v>212</v>
      </c>
    </row>
    <row r="535" spans="1:1" x14ac:dyDescent="0.25">
      <c r="A535" s="17" t="s">
        <v>213</v>
      </c>
    </row>
    <row r="536" spans="1:1" x14ac:dyDescent="0.25">
      <c r="A536" s="17" t="s">
        <v>214</v>
      </c>
    </row>
    <row r="537" spans="1:1" x14ac:dyDescent="0.25">
      <c r="A537" s="17" t="s">
        <v>215</v>
      </c>
    </row>
    <row r="538" spans="1:1" x14ac:dyDescent="0.25">
      <c r="A538" s="17" t="s">
        <v>216</v>
      </c>
    </row>
    <row r="539" spans="1:1" x14ac:dyDescent="0.25">
      <c r="A539" s="17" t="s">
        <v>217</v>
      </c>
    </row>
    <row r="540" spans="1:1" x14ac:dyDescent="0.25">
      <c r="A540" s="17" t="s">
        <v>218</v>
      </c>
    </row>
    <row r="541" spans="1:1" x14ac:dyDescent="0.25">
      <c r="A541" s="17" t="s">
        <v>219</v>
      </c>
    </row>
    <row r="542" spans="1:1" x14ac:dyDescent="0.25">
      <c r="A542" s="17" t="s">
        <v>17</v>
      </c>
    </row>
    <row r="543" spans="1:1" x14ac:dyDescent="0.25">
      <c r="A543" s="17" t="s">
        <v>220</v>
      </c>
    </row>
    <row r="544" spans="1:1" x14ac:dyDescent="0.25">
      <c r="A544" s="17" t="s">
        <v>221</v>
      </c>
    </row>
    <row r="545" spans="1:1" x14ac:dyDescent="0.25">
      <c r="A545" s="17" t="s">
        <v>223</v>
      </c>
    </row>
    <row r="546" spans="1:1" x14ac:dyDescent="0.25">
      <c r="A546" s="17" t="s">
        <v>224</v>
      </c>
    </row>
    <row r="547" spans="1:1" x14ac:dyDescent="0.25">
      <c r="A547" s="17" t="s">
        <v>225</v>
      </c>
    </row>
    <row r="548" spans="1:1" x14ac:dyDescent="0.25">
      <c r="A548" s="17" t="s">
        <v>226</v>
      </c>
    </row>
    <row r="549" spans="1:1" x14ac:dyDescent="0.25">
      <c r="A549" s="17" t="s">
        <v>227</v>
      </c>
    </row>
    <row r="550" spans="1:1" x14ac:dyDescent="0.25">
      <c r="A550" s="17" t="s">
        <v>228</v>
      </c>
    </row>
    <row r="551" spans="1:1" x14ac:dyDescent="0.25">
      <c r="A551" s="17" t="s">
        <v>230</v>
      </c>
    </row>
    <row r="552" spans="1:1" x14ac:dyDescent="0.25">
      <c r="A552" s="17" t="s">
        <v>231</v>
      </c>
    </row>
    <row r="553" spans="1:1" x14ac:dyDescent="0.25">
      <c r="A553" s="17" t="s">
        <v>232</v>
      </c>
    </row>
    <row r="554" spans="1:1" x14ac:dyDescent="0.25">
      <c r="A554" s="17" t="s">
        <v>233</v>
      </c>
    </row>
    <row r="555" spans="1:1" x14ac:dyDescent="0.25">
      <c r="A555" s="17" t="s">
        <v>234</v>
      </c>
    </row>
    <row r="556" spans="1:1" x14ac:dyDescent="0.25">
      <c r="A556" s="17" t="s">
        <v>235</v>
      </c>
    </row>
    <row r="557" spans="1:1" x14ac:dyDescent="0.25">
      <c r="A557" s="17" t="s">
        <v>236</v>
      </c>
    </row>
    <row r="558" spans="1:1" x14ac:dyDescent="0.25">
      <c r="A558" s="17" t="s">
        <v>237</v>
      </c>
    </row>
    <row r="559" spans="1:1" x14ac:dyDescent="0.25">
      <c r="A559" s="17" t="s">
        <v>238</v>
      </c>
    </row>
    <row r="560" spans="1:1" x14ac:dyDescent="0.25">
      <c r="A560" s="17" t="s">
        <v>239</v>
      </c>
    </row>
    <row r="561" spans="1:1" x14ac:dyDescent="0.25">
      <c r="A561" s="17" t="s">
        <v>240</v>
      </c>
    </row>
    <row r="562" spans="1:1" x14ac:dyDescent="0.25">
      <c r="A562" s="17" t="s">
        <v>241</v>
      </c>
    </row>
    <row r="563" spans="1:1" x14ac:dyDescent="0.25">
      <c r="A563" s="17" t="s">
        <v>242</v>
      </c>
    </row>
    <row r="564" spans="1:1" x14ac:dyDescent="0.25">
      <c r="A564" s="17" t="s">
        <v>14</v>
      </c>
    </row>
    <row r="565" spans="1:1" x14ac:dyDescent="0.25">
      <c r="A565" s="17" t="s">
        <v>243</v>
      </c>
    </row>
    <row r="566" spans="1:1" x14ac:dyDescent="0.25">
      <c r="A566" s="17" t="s">
        <v>244</v>
      </c>
    </row>
    <row r="567" spans="1:1" x14ac:dyDescent="0.25">
      <c r="A567" s="17" t="s">
        <v>245</v>
      </c>
    </row>
    <row r="568" spans="1:1" x14ac:dyDescent="0.25">
      <c r="A568" s="17" t="s">
        <v>246</v>
      </c>
    </row>
    <row r="569" spans="1:1" x14ac:dyDescent="0.25">
      <c r="A569" s="17" t="s">
        <v>247</v>
      </c>
    </row>
    <row r="570" spans="1:1" x14ac:dyDescent="0.25">
      <c r="A570" s="17" t="s">
        <v>248</v>
      </c>
    </row>
    <row r="571" spans="1:1" x14ac:dyDescent="0.25">
      <c r="A571" s="17" t="s">
        <v>249</v>
      </c>
    </row>
    <row r="572" spans="1:1" x14ac:dyDescent="0.25">
      <c r="A572" s="17" t="s">
        <v>250</v>
      </c>
    </row>
    <row r="573" spans="1:1" x14ac:dyDescent="0.25">
      <c r="A573" s="17" t="s">
        <v>251</v>
      </c>
    </row>
    <row r="574" spans="1:1" x14ac:dyDescent="0.25">
      <c r="A574" s="17" t="s">
        <v>252</v>
      </c>
    </row>
    <row r="575" spans="1:1" x14ac:dyDescent="0.25">
      <c r="A575" s="17" t="s">
        <v>253</v>
      </c>
    </row>
    <row r="576" spans="1:1" x14ac:dyDescent="0.25">
      <c r="A576" s="17" t="s">
        <v>254</v>
      </c>
    </row>
    <row r="577" spans="1:1" x14ac:dyDescent="0.25">
      <c r="A577" s="17" t="s">
        <v>255</v>
      </c>
    </row>
    <row r="578" spans="1:1" x14ac:dyDescent="0.25">
      <c r="A578" s="17" t="s">
        <v>256</v>
      </c>
    </row>
    <row r="579" spans="1:1" x14ac:dyDescent="0.25">
      <c r="A579" s="17" t="s">
        <v>257</v>
      </c>
    </row>
    <row r="580" spans="1:1" x14ac:dyDescent="0.25">
      <c r="A580" s="17" t="s">
        <v>258</v>
      </c>
    </row>
    <row r="581" spans="1:1" x14ac:dyDescent="0.25">
      <c r="A581" s="17" t="s">
        <v>259</v>
      </c>
    </row>
    <row r="582" spans="1:1" x14ac:dyDescent="0.25">
      <c r="A582" s="17" t="s">
        <v>260</v>
      </c>
    </row>
    <row r="583" spans="1:1" x14ac:dyDescent="0.25">
      <c r="A583" s="17" t="s">
        <v>261</v>
      </c>
    </row>
    <row r="584" spans="1:1" x14ac:dyDescent="0.25">
      <c r="A584" s="17" t="s">
        <v>263</v>
      </c>
    </row>
    <row r="585" spans="1:1" x14ac:dyDescent="0.25">
      <c r="A585" s="17" t="s">
        <v>264</v>
      </c>
    </row>
    <row r="586" spans="1:1" x14ac:dyDescent="0.25">
      <c r="A586" s="17" t="s">
        <v>265</v>
      </c>
    </row>
    <row r="587" spans="1:1" x14ac:dyDescent="0.25">
      <c r="A587" s="17" t="s">
        <v>266</v>
      </c>
    </row>
    <row r="588" spans="1:1" x14ac:dyDescent="0.25">
      <c r="A588" s="17" t="s">
        <v>267</v>
      </c>
    </row>
    <row r="589" spans="1:1" x14ac:dyDescent="0.25">
      <c r="A589" s="17" t="s">
        <v>269</v>
      </c>
    </row>
    <row r="590" spans="1:1" x14ac:dyDescent="0.25">
      <c r="A590" s="17" t="s">
        <v>270</v>
      </c>
    </row>
    <row r="591" spans="1:1" x14ac:dyDescent="0.25">
      <c r="A591" s="17" t="s">
        <v>274</v>
      </c>
    </row>
    <row r="592" spans="1:1" x14ac:dyDescent="0.25">
      <c r="A592" s="17" t="s">
        <v>275</v>
      </c>
    </row>
    <row r="593" spans="1:1" x14ac:dyDescent="0.25">
      <c r="A593" s="17" t="s">
        <v>276</v>
      </c>
    </row>
    <row r="594" spans="1:1" x14ac:dyDescent="0.25">
      <c r="A594" s="17" t="s">
        <v>277</v>
      </c>
    </row>
    <row r="595" spans="1:1" x14ac:dyDescent="0.25">
      <c r="A595" s="17" t="s">
        <v>278</v>
      </c>
    </row>
    <row r="596" spans="1:1" x14ac:dyDescent="0.25">
      <c r="A596" s="17" t="s">
        <v>280</v>
      </c>
    </row>
    <row r="597" spans="1:1" x14ac:dyDescent="0.25">
      <c r="A597" s="17" t="s">
        <v>282</v>
      </c>
    </row>
    <row r="598" spans="1:1" x14ac:dyDescent="0.25">
      <c r="A598" s="17" t="s">
        <v>283</v>
      </c>
    </row>
    <row r="599" spans="1:1" x14ac:dyDescent="0.25">
      <c r="A599" s="17" t="s">
        <v>284</v>
      </c>
    </row>
    <row r="600" spans="1:1" x14ac:dyDescent="0.25">
      <c r="A600" s="17" t="s">
        <v>285</v>
      </c>
    </row>
    <row r="601" spans="1:1" x14ac:dyDescent="0.25">
      <c r="A601" s="17" t="s">
        <v>286</v>
      </c>
    </row>
    <row r="602" spans="1:1" x14ac:dyDescent="0.25">
      <c r="A602" s="17" t="s">
        <v>287</v>
      </c>
    </row>
    <row r="603" spans="1:1" x14ac:dyDescent="0.25">
      <c r="A603" s="17" t="s">
        <v>289</v>
      </c>
    </row>
    <row r="604" spans="1:1" x14ac:dyDescent="0.25">
      <c r="A604" s="17" t="s">
        <v>290</v>
      </c>
    </row>
    <row r="605" spans="1:1" x14ac:dyDescent="0.25">
      <c r="A605" s="17" t="s">
        <v>291</v>
      </c>
    </row>
    <row r="606" spans="1:1" x14ac:dyDescent="0.25">
      <c r="A606" s="17" t="s">
        <v>292</v>
      </c>
    </row>
    <row r="607" spans="1:1" x14ac:dyDescent="0.25">
      <c r="A607" s="17" t="s">
        <v>293</v>
      </c>
    </row>
    <row r="608" spans="1:1" x14ac:dyDescent="0.25">
      <c r="A608" s="17" t="s">
        <v>294</v>
      </c>
    </row>
    <row r="609" spans="1:1" x14ac:dyDescent="0.25">
      <c r="A609" s="17" t="s">
        <v>295</v>
      </c>
    </row>
    <row r="610" spans="1:1" x14ac:dyDescent="0.25">
      <c r="A610" s="17" t="s">
        <v>296</v>
      </c>
    </row>
    <row r="611" spans="1:1" x14ac:dyDescent="0.25">
      <c r="A611" s="17" t="s">
        <v>15</v>
      </c>
    </row>
    <row r="612" spans="1:1" x14ac:dyDescent="0.25">
      <c r="A612" s="17" t="s">
        <v>297</v>
      </c>
    </row>
    <row r="613" spans="1:1" x14ac:dyDescent="0.25">
      <c r="A613" s="17" t="s">
        <v>298</v>
      </c>
    </row>
    <row r="614" spans="1:1" x14ac:dyDescent="0.25">
      <c r="A614" s="17" t="s">
        <v>299</v>
      </c>
    </row>
    <row r="615" spans="1:1" x14ac:dyDescent="0.25">
      <c r="A615" s="17" t="s">
        <v>300</v>
      </c>
    </row>
    <row r="616" spans="1:1" x14ac:dyDescent="0.25">
      <c r="A616" s="17" t="s">
        <v>301</v>
      </c>
    </row>
    <row r="617" spans="1:1" x14ac:dyDescent="0.25">
      <c r="A617" s="17" t="s">
        <v>302</v>
      </c>
    </row>
    <row r="618" spans="1:1" x14ac:dyDescent="0.25">
      <c r="A618" s="17" t="s">
        <v>303</v>
      </c>
    </row>
    <row r="619" spans="1:1" x14ac:dyDescent="0.25">
      <c r="A619" s="17" t="s">
        <v>305</v>
      </c>
    </row>
    <row r="620" spans="1:1" x14ac:dyDescent="0.25">
      <c r="A620" s="17" t="s">
        <v>18</v>
      </c>
    </row>
    <row r="621" spans="1:1" x14ac:dyDescent="0.25">
      <c r="A621" s="17" t="s">
        <v>307</v>
      </c>
    </row>
    <row r="622" spans="1:1" x14ac:dyDescent="0.25">
      <c r="A622" s="17" t="s">
        <v>309</v>
      </c>
    </row>
    <row r="623" spans="1:1" x14ac:dyDescent="0.25">
      <c r="A623" s="17" t="s">
        <v>310</v>
      </c>
    </row>
    <row r="624" spans="1:1" x14ac:dyDescent="0.25">
      <c r="A624" s="17" t="s">
        <v>311</v>
      </c>
    </row>
    <row r="625" spans="1:1" x14ac:dyDescent="0.25">
      <c r="A625" s="17" t="s">
        <v>312</v>
      </c>
    </row>
    <row r="626" spans="1:1" x14ac:dyDescent="0.25">
      <c r="A626" s="17" t="s">
        <v>314</v>
      </c>
    </row>
    <row r="627" spans="1:1" x14ac:dyDescent="0.25">
      <c r="A627" s="17" t="s">
        <v>315</v>
      </c>
    </row>
    <row r="628" spans="1:1" x14ac:dyDescent="0.25">
      <c r="A628" s="17" t="s">
        <v>316</v>
      </c>
    </row>
    <row r="629" spans="1:1" x14ac:dyDescent="0.25">
      <c r="A629" s="17" t="s">
        <v>317</v>
      </c>
    </row>
    <row r="630" spans="1:1" x14ac:dyDescent="0.25">
      <c r="A630" s="17" t="s">
        <v>318</v>
      </c>
    </row>
    <row r="631" spans="1:1" x14ac:dyDescent="0.25">
      <c r="A631" s="17" t="s">
        <v>319</v>
      </c>
    </row>
    <row r="632" spans="1:1" x14ac:dyDescent="0.25">
      <c r="A632" s="17" t="s">
        <v>320</v>
      </c>
    </row>
    <row r="633" spans="1:1" x14ac:dyDescent="0.25">
      <c r="A633" s="17" t="s">
        <v>323</v>
      </c>
    </row>
    <row r="634" spans="1:1" x14ac:dyDescent="0.25">
      <c r="A634" s="17" t="s">
        <v>324</v>
      </c>
    </row>
    <row r="635" spans="1:1" x14ac:dyDescent="0.25">
      <c r="A635" s="17" t="s">
        <v>325</v>
      </c>
    </row>
    <row r="636" spans="1:1" x14ac:dyDescent="0.25">
      <c r="A636" s="17" t="s">
        <v>326</v>
      </c>
    </row>
    <row r="637" spans="1:1" x14ac:dyDescent="0.25">
      <c r="A637" s="17" t="s">
        <v>327</v>
      </c>
    </row>
    <row r="638" spans="1:1" x14ac:dyDescent="0.25">
      <c r="A638" s="17" t="s">
        <v>328</v>
      </c>
    </row>
    <row r="639" spans="1:1" x14ac:dyDescent="0.25">
      <c r="A639" s="17" t="s">
        <v>329</v>
      </c>
    </row>
    <row r="640" spans="1:1" x14ac:dyDescent="0.25">
      <c r="A640" s="17" t="s">
        <v>330</v>
      </c>
    </row>
    <row r="641" spans="1:1" x14ac:dyDescent="0.25">
      <c r="A641" s="17" t="s">
        <v>331</v>
      </c>
    </row>
    <row r="642" spans="1:1" x14ac:dyDescent="0.25">
      <c r="A642" s="17" t="s">
        <v>332</v>
      </c>
    </row>
    <row r="643" spans="1:1" x14ac:dyDescent="0.25">
      <c r="A643" s="17" t="s">
        <v>333</v>
      </c>
    </row>
    <row r="644" spans="1:1" x14ac:dyDescent="0.25">
      <c r="A644" s="17" t="s">
        <v>334</v>
      </c>
    </row>
    <row r="645" spans="1:1" x14ac:dyDescent="0.25">
      <c r="A645" s="17" t="s">
        <v>335</v>
      </c>
    </row>
    <row r="646" spans="1:1" x14ac:dyDescent="0.25">
      <c r="A646" s="17" t="s">
        <v>336</v>
      </c>
    </row>
    <row r="647" spans="1:1" x14ac:dyDescent="0.25">
      <c r="A647" s="17" t="s">
        <v>337</v>
      </c>
    </row>
    <row r="648" spans="1:1" x14ac:dyDescent="0.25">
      <c r="A648" s="17" t="s">
        <v>338</v>
      </c>
    </row>
    <row r="649" spans="1:1" x14ac:dyDescent="0.25">
      <c r="A649" s="17" t="s">
        <v>339</v>
      </c>
    </row>
    <row r="650" spans="1:1" x14ac:dyDescent="0.25">
      <c r="A650" s="17" t="s">
        <v>341</v>
      </c>
    </row>
    <row r="651" spans="1:1" x14ac:dyDescent="0.25">
      <c r="A651" s="17" t="s">
        <v>342</v>
      </c>
    </row>
    <row r="652" spans="1:1" x14ac:dyDescent="0.25">
      <c r="A652" s="17" t="s">
        <v>343</v>
      </c>
    </row>
    <row r="653" spans="1:1" x14ac:dyDescent="0.25">
      <c r="A653" s="17" t="s">
        <v>344</v>
      </c>
    </row>
    <row r="654" spans="1:1" x14ac:dyDescent="0.25">
      <c r="A654" s="17" t="s">
        <v>345</v>
      </c>
    </row>
    <row r="655" spans="1:1" x14ac:dyDescent="0.25">
      <c r="A655" s="17" t="s">
        <v>346</v>
      </c>
    </row>
    <row r="656" spans="1:1" x14ac:dyDescent="0.25">
      <c r="A656" s="17" t="s">
        <v>348</v>
      </c>
    </row>
    <row r="657" spans="1:1" x14ac:dyDescent="0.25">
      <c r="A657" s="17" t="s">
        <v>349</v>
      </c>
    </row>
    <row r="658" spans="1:1" x14ac:dyDescent="0.25">
      <c r="A658" s="17" t="s">
        <v>350</v>
      </c>
    </row>
    <row r="659" spans="1:1" x14ac:dyDescent="0.25">
      <c r="A659" s="17" t="s">
        <v>351</v>
      </c>
    </row>
    <row r="660" spans="1:1" x14ac:dyDescent="0.25">
      <c r="A660" s="17" t="s">
        <v>353</v>
      </c>
    </row>
    <row r="661" spans="1:1" x14ac:dyDescent="0.25">
      <c r="A661" s="17" t="s">
        <v>354</v>
      </c>
    </row>
    <row r="662" spans="1:1" x14ac:dyDescent="0.25">
      <c r="A662" s="17" t="s">
        <v>355</v>
      </c>
    </row>
    <row r="663" spans="1:1" x14ac:dyDescent="0.25">
      <c r="A663" s="17" t="s">
        <v>356</v>
      </c>
    </row>
    <row r="664" spans="1:1" x14ac:dyDescent="0.25">
      <c r="A664" s="17" t="s">
        <v>357</v>
      </c>
    </row>
    <row r="665" spans="1:1" x14ac:dyDescent="0.25">
      <c r="A665" s="17" t="s">
        <v>358</v>
      </c>
    </row>
    <row r="666" spans="1:1" x14ac:dyDescent="0.25">
      <c r="A666" s="17" t="s">
        <v>359</v>
      </c>
    </row>
    <row r="667" spans="1:1" x14ac:dyDescent="0.25">
      <c r="A667" s="17" t="s">
        <v>360</v>
      </c>
    </row>
    <row r="668" spans="1:1" x14ac:dyDescent="0.25">
      <c r="A668" s="17" t="s">
        <v>362</v>
      </c>
    </row>
    <row r="669" spans="1:1" x14ac:dyDescent="0.25">
      <c r="A669" s="17" t="s">
        <v>363</v>
      </c>
    </row>
    <row r="670" spans="1:1" x14ac:dyDescent="0.25">
      <c r="A670" s="17" t="s">
        <v>364</v>
      </c>
    </row>
    <row r="671" spans="1:1" x14ac:dyDescent="0.25">
      <c r="A671" s="17" t="s">
        <v>365</v>
      </c>
    </row>
    <row r="672" spans="1:1" x14ac:dyDescent="0.25">
      <c r="A672" s="17" t="s">
        <v>366</v>
      </c>
    </row>
    <row r="673" spans="1:1" x14ac:dyDescent="0.25">
      <c r="A673" s="17" t="s">
        <v>367</v>
      </c>
    </row>
    <row r="674" spans="1:1" x14ac:dyDescent="0.25">
      <c r="A674" s="17" t="s">
        <v>368</v>
      </c>
    </row>
    <row r="675" spans="1:1" x14ac:dyDescent="0.25">
      <c r="A675" s="17" t="s">
        <v>369</v>
      </c>
    </row>
    <row r="676" spans="1:1" x14ac:dyDescent="0.25">
      <c r="A676" s="17" t="s">
        <v>370</v>
      </c>
    </row>
    <row r="677" spans="1:1" x14ac:dyDescent="0.25">
      <c r="A677" s="17" t="s">
        <v>371</v>
      </c>
    </row>
    <row r="678" spans="1:1" x14ac:dyDescent="0.25">
      <c r="A678" s="17" t="s">
        <v>372</v>
      </c>
    </row>
    <row r="679" spans="1:1" x14ac:dyDescent="0.25">
      <c r="A679" s="17" t="s">
        <v>373</v>
      </c>
    </row>
    <row r="680" spans="1:1" x14ac:dyDescent="0.25">
      <c r="A680" s="17" t="s">
        <v>374</v>
      </c>
    </row>
    <row r="681" spans="1:1" x14ac:dyDescent="0.25">
      <c r="A681" s="17" t="s">
        <v>375</v>
      </c>
    </row>
    <row r="682" spans="1:1" x14ac:dyDescent="0.25">
      <c r="A682" s="17" t="s">
        <v>376</v>
      </c>
    </row>
    <row r="683" spans="1:1" x14ac:dyDescent="0.25">
      <c r="A683" s="17" t="s">
        <v>377</v>
      </c>
    </row>
    <row r="684" spans="1:1" x14ac:dyDescent="0.25">
      <c r="A684" s="17" t="s">
        <v>378</v>
      </c>
    </row>
    <row r="685" spans="1:1" x14ac:dyDescent="0.25">
      <c r="A685" s="17" t="s">
        <v>379</v>
      </c>
    </row>
    <row r="686" spans="1:1" x14ac:dyDescent="0.25">
      <c r="A686" s="17" t="s">
        <v>381</v>
      </c>
    </row>
    <row r="687" spans="1:1" x14ac:dyDescent="0.25">
      <c r="A687" s="17" t="s">
        <v>382</v>
      </c>
    </row>
    <row r="688" spans="1:1" x14ac:dyDescent="0.25">
      <c r="A688" s="17" t="s">
        <v>383</v>
      </c>
    </row>
    <row r="689" spans="1:1" x14ac:dyDescent="0.25">
      <c r="A689" s="17" t="s">
        <v>384</v>
      </c>
    </row>
    <row r="690" spans="1:1" x14ac:dyDescent="0.25">
      <c r="A690" s="17" t="s">
        <v>385</v>
      </c>
    </row>
    <row r="691" spans="1:1" x14ac:dyDescent="0.25">
      <c r="A691" s="17" t="s">
        <v>386</v>
      </c>
    </row>
    <row r="692" spans="1:1" x14ac:dyDescent="0.25">
      <c r="A692" s="17" t="s">
        <v>387</v>
      </c>
    </row>
    <row r="693" spans="1:1" x14ac:dyDescent="0.25">
      <c r="A693" s="17" t="s">
        <v>388</v>
      </c>
    </row>
    <row r="694" spans="1:1" x14ac:dyDescent="0.25">
      <c r="A694" s="17" t="s">
        <v>389</v>
      </c>
    </row>
    <row r="695" spans="1:1" x14ac:dyDescent="0.25">
      <c r="A695" s="17" t="s">
        <v>390</v>
      </c>
    </row>
    <row r="696" spans="1:1" x14ac:dyDescent="0.25">
      <c r="A696" s="17" t="s">
        <v>391</v>
      </c>
    </row>
    <row r="697" spans="1:1" x14ac:dyDescent="0.25">
      <c r="A697" s="17" t="s">
        <v>392</v>
      </c>
    </row>
    <row r="698" spans="1:1" x14ac:dyDescent="0.25">
      <c r="A698" s="17" t="s">
        <v>394</v>
      </c>
    </row>
    <row r="699" spans="1:1" x14ac:dyDescent="0.25">
      <c r="A699" s="17" t="s">
        <v>395</v>
      </c>
    </row>
    <row r="700" spans="1:1" x14ac:dyDescent="0.25">
      <c r="A700" s="17" t="s">
        <v>396</v>
      </c>
    </row>
    <row r="701" spans="1:1" x14ac:dyDescent="0.25">
      <c r="A701" s="17" t="s">
        <v>397</v>
      </c>
    </row>
    <row r="702" spans="1:1" x14ac:dyDescent="0.25">
      <c r="A702" s="17" t="s">
        <v>398</v>
      </c>
    </row>
    <row r="703" spans="1:1" x14ac:dyDescent="0.25">
      <c r="A703" s="17" t="s">
        <v>399</v>
      </c>
    </row>
    <row r="704" spans="1:1" x14ac:dyDescent="0.25">
      <c r="A704" s="17" t="s">
        <v>400</v>
      </c>
    </row>
    <row r="705" spans="1:1" x14ac:dyDescent="0.25">
      <c r="A705" s="17" t="s">
        <v>401</v>
      </c>
    </row>
    <row r="706" spans="1:1" x14ac:dyDescent="0.25">
      <c r="A706" s="17" t="s">
        <v>402</v>
      </c>
    </row>
    <row r="707" spans="1:1" x14ac:dyDescent="0.25">
      <c r="A707" s="17" t="s">
        <v>403</v>
      </c>
    </row>
    <row r="708" spans="1:1" x14ac:dyDescent="0.25">
      <c r="A708" s="17" t="s">
        <v>404</v>
      </c>
    </row>
    <row r="709" spans="1:1" x14ac:dyDescent="0.25">
      <c r="A709" s="17" t="s">
        <v>406</v>
      </c>
    </row>
    <row r="710" spans="1:1" x14ac:dyDescent="0.25">
      <c r="A710" s="17" t="s">
        <v>407</v>
      </c>
    </row>
    <row r="711" spans="1:1" x14ac:dyDescent="0.25">
      <c r="A711" s="17" t="s">
        <v>408</v>
      </c>
    </row>
    <row r="712" spans="1:1" x14ac:dyDescent="0.25">
      <c r="A712" s="17" t="s">
        <v>409</v>
      </c>
    </row>
    <row r="713" spans="1:1" x14ac:dyDescent="0.25">
      <c r="A713" s="17" t="s">
        <v>411</v>
      </c>
    </row>
    <row r="714" spans="1:1" x14ac:dyDescent="0.25">
      <c r="A714" s="17" t="s">
        <v>412</v>
      </c>
    </row>
    <row r="715" spans="1:1" x14ac:dyDescent="0.25">
      <c r="A715" s="17" t="s">
        <v>413</v>
      </c>
    </row>
    <row r="716" spans="1:1" x14ac:dyDescent="0.25">
      <c r="A716" s="17" t="s">
        <v>414</v>
      </c>
    </row>
    <row r="717" spans="1:1" x14ac:dyDescent="0.25">
      <c r="A717" s="17" t="s">
        <v>415</v>
      </c>
    </row>
    <row r="718" spans="1:1" x14ac:dyDescent="0.25">
      <c r="A718" s="17" t="s">
        <v>416</v>
      </c>
    </row>
    <row r="719" spans="1:1" x14ac:dyDescent="0.25">
      <c r="A719" s="17" t="s">
        <v>417</v>
      </c>
    </row>
    <row r="720" spans="1:1" x14ac:dyDescent="0.25">
      <c r="A720" s="17" t="s">
        <v>418</v>
      </c>
    </row>
    <row r="721" spans="1:1" x14ac:dyDescent="0.25">
      <c r="A721" s="17" t="s">
        <v>419</v>
      </c>
    </row>
    <row r="722" spans="1:1" x14ac:dyDescent="0.25">
      <c r="A722" s="17" t="s">
        <v>420</v>
      </c>
    </row>
    <row r="723" spans="1:1" x14ac:dyDescent="0.25">
      <c r="A723" s="17" t="s">
        <v>421</v>
      </c>
    </row>
    <row r="724" spans="1:1" x14ac:dyDescent="0.25">
      <c r="A724" s="17" t="s">
        <v>422</v>
      </c>
    </row>
    <row r="725" spans="1:1" x14ac:dyDescent="0.25">
      <c r="A725" s="17" t="s">
        <v>423</v>
      </c>
    </row>
    <row r="726" spans="1:1" x14ac:dyDescent="0.25">
      <c r="A726" s="17" t="s">
        <v>424</v>
      </c>
    </row>
    <row r="727" spans="1:1" x14ac:dyDescent="0.25">
      <c r="A727" s="17" t="s">
        <v>425</v>
      </c>
    </row>
    <row r="728" spans="1:1" x14ac:dyDescent="0.25">
      <c r="A728" s="17" t="s">
        <v>426</v>
      </c>
    </row>
    <row r="729" spans="1:1" x14ac:dyDescent="0.25">
      <c r="A729" s="17" t="s">
        <v>427</v>
      </c>
    </row>
    <row r="730" spans="1:1" x14ac:dyDescent="0.25">
      <c r="A730" s="17" t="s">
        <v>428</v>
      </c>
    </row>
    <row r="731" spans="1:1" x14ac:dyDescent="0.25">
      <c r="A731" s="17" t="s">
        <v>429</v>
      </c>
    </row>
    <row r="732" spans="1:1" x14ac:dyDescent="0.25">
      <c r="A732" s="17" t="s">
        <v>430</v>
      </c>
    </row>
    <row r="733" spans="1:1" x14ac:dyDescent="0.25">
      <c r="A733" s="17" t="s">
        <v>431</v>
      </c>
    </row>
    <row r="734" spans="1:1" x14ac:dyDescent="0.25">
      <c r="A734" s="17" t="s">
        <v>432</v>
      </c>
    </row>
    <row r="735" spans="1:1" x14ac:dyDescent="0.25">
      <c r="A735" s="17" t="s">
        <v>434</v>
      </c>
    </row>
    <row r="736" spans="1:1" x14ac:dyDescent="0.25">
      <c r="A736" s="17" t="s">
        <v>435</v>
      </c>
    </row>
    <row r="737" spans="1:1" x14ac:dyDescent="0.25">
      <c r="A737" s="17" t="s">
        <v>437</v>
      </c>
    </row>
    <row r="738" spans="1:1" x14ac:dyDescent="0.25">
      <c r="A738" s="17" t="s">
        <v>438</v>
      </c>
    </row>
    <row r="739" spans="1:1" x14ac:dyDescent="0.25">
      <c r="A739" s="17" t="s">
        <v>439</v>
      </c>
    </row>
    <row r="740" spans="1:1" x14ac:dyDescent="0.25">
      <c r="A740" s="17" t="s">
        <v>440</v>
      </c>
    </row>
    <row r="741" spans="1:1" x14ac:dyDescent="0.25">
      <c r="A741" s="17" t="s">
        <v>441</v>
      </c>
    </row>
    <row r="742" spans="1:1" x14ac:dyDescent="0.25">
      <c r="A742" s="17" t="s">
        <v>442</v>
      </c>
    </row>
    <row r="743" spans="1:1" x14ac:dyDescent="0.25">
      <c r="A743" s="17" t="s">
        <v>443</v>
      </c>
    </row>
    <row r="744" spans="1:1" x14ac:dyDescent="0.25">
      <c r="A744" s="17" t="s">
        <v>444</v>
      </c>
    </row>
    <row r="745" spans="1:1" x14ac:dyDescent="0.25">
      <c r="A745" s="17" t="s">
        <v>445</v>
      </c>
    </row>
    <row r="746" spans="1:1" x14ac:dyDescent="0.25">
      <c r="A746" s="17" t="s">
        <v>446</v>
      </c>
    </row>
    <row r="747" spans="1:1" x14ac:dyDescent="0.25">
      <c r="A747" s="17" t="s">
        <v>447</v>
      </c>
    </row>
    <row r="748" spans="1:1" x14ac:dyDescent="0.25">
      <c r="A748" s="17" t="s">
        <v>448</v>
      </c>
    </row>
    <row r="749" spans="1:1" x14ac:dyDescent="0.25">
      <c r="A749" s="17" t="s">
        <v>449</v>
      </c>
    </row>
    <row r="750" spans="1:1" x14ac:dyDescent="0.25">
      <c r="A750" s="17" t="s">
        <v>450</v>
      </c>
    </row>
    <row r="751" spans="1:1" x14ac:dyDescent="0.25">
      <c r="A751" s="17" t="s">
        <v>16</v>
      </c>
    </row>
    <row r="752" spans="1:1" x14ac:dyDescent="0.25">
      <c r="A752" s="17" t="s">
        <v>451</v>
      </c>
    </row>
    <row r="753" spans="1:1" x14ac:dyDescent="0.25">
      <c r="A753" s="17" t="s">
        <v>453</v>
      </c>
    </row>
    <row r="754" spans="1:1" x14ac:dyDescent="0.25">
      <c r="A754" s="17" t="s">
        <v>454</v>
      </c>
    </row>
    <row r="755" spans="1:1" x14ac:dyDescent="0.25">
      <c r="A755" s="17" t="s">
        <v>455</v>
      </c>
    </row>
    <row r="756" spans="1:1" x14ac:dyDescent="0.25">
      <c r="A756" s="17" t="s">
        <v>456</v>
      </c>
    </row>
    <row r="757" spans="1:1" x14ac:dyDescent="0.25">
      <c r="A757" s="17" t="s">
        <v>457</v>
      </c>
    </row>
    <row r="758" spans="1:1" x14ac:dyDescent="0.25">
      <c r="A758"/>
    </row>
    <row r="759" spans="1:1" x14ac:dyDescent="0.25">
      <c r="A759" s="17" t="s">
        <v>24</v>
      </c>
    </row>
    <row r="760" spans="1:1" x14ac:dyDescent="0.25">
      <c r="A760" s="17" t="s">
        <v>25</v>
      </c>
    </row>
    <row r="761" spans="1:1" x14ac:dyDescent="0.25">
      <c r="A761" s="17" t="s">
        <v>26</v>
      </c>
    </row>
    <row r="762" spans="1:1" x14ac:dyDescent="0.25">
      <c r="A762" s="17" t="s">
        <v>27</v>
      </c>
    </row>
    <row r="763" spans="1:1" x14ac:dyDescent="0.25">
      <c r="A763" s="17" t="s">
        <v>28</v>
      </c>
    </row>
    <row r="764" spans="1:1" x14ac:dyDescent="0.25">
      <c r="A764" s="17" t="s">
        <v>13</v>
      </c>
    </row>
    <row r="765" spans="1:1" x14ac:dyDescent="0.25">
      <c r="A765" s="17" t="s">
        <v>29</v>
      </c>
    </row>
    <row r="766" spans="1:1" x14ac:dyDescent="0.25">
      <c r="A766" s="17" t="s">
        <v>30</v>
      </c>
    </row>
    <row r="767" spans="1:1" x14ac:dyDescent="0.25">
      <c r="A767" s="17" t="s">
        <v>31</v>
      </c>
    </row>
    <row r="768" spans="1:1" x14ac:dyDescent="0.25">
      <c r="A768" s="17" t="s">
        <v>32</v>
      </c>
    </row>
    <row r="769" spans="1:1" x14ac:dyDescent="0.25">
      <c r="A769" s="17" t="s">
        <v>33</v>
      </c>
    </row>
    <row r="770" spans="1:1" x14ac:dyDescent="0.25">
      <c r="A770" s="17" t="s">
        <v>34</v>
      </c>
    </row>
    <row r="771" spans="1:1" x14ac:dyDescent="0.25">
      <c r="A771" s="17" t="s">
        <v>17</v>
      </c>
    </row>
    <row r="772" spans="1:1" x14ac:dyDescent="0.25">
      <c r="A772" s="17" t="s">
        <v>35</v>
      </c>
    </row>
    <row r="773" spans="1:1" x14ac:dyDescent="0.25">
      <c r="A773" s="17" t="s">
        <v>36</v>
      </c>
    </row>
    <row r="774" spans="1:1" x14ac:dyDescent="0.25">
      <c r="A774" s="17" t="s">
        <v>37</v>
      </c>
    </row>
    <row r="775" spans="1:1" x14ac:dyDescent="0.25">
      <c r="A775" s="17" t="s">
        <v>38</v>
      </c>
    </row>
    <row r="776" spans="1:1" x14ac:dyDescent="0.25">
      <c r="A776" s="17" t="s">
        <v>39</v>
      </c>
    </row>
    <row r="777" spans="1:1" x14ac:dyDescent="0.25">
      <c r="A777" s="17" t="s">
        <v>40</v>
      </c>
    </row>
    <row r="778" spans="1:1" x14ac:dyDescent="0.25">
      <c r="A778" s="17" t="s">
        <v>41</v>
      </c>
    </row>
    <row r="779" spans="1:1" x14ac:dyDescent="0.25">
      <c r="A779" s="17" t="s">
        <v>18</v>
      </c>
    </row>
    <row r="780" spans="1:1" x14ac:dyDescent="0.25">
      <c r="A780" s="17" t="s">
        <v>42</v>
      </c>
    </row>
    <row r="781" spans="1:1" x14ac:dyDescent="0.25">
      <c r="A781" s="17" t="s">
        <v>43</v>
      </c>
    </row>
    <row r="782" spans="1:1" x14ac:dyDescent="0.25">
      <c r="A782" s="17" t="s">
        <v>44</v>
      </c>
    </row>
    <row r="783" spans="1:1" x14ac:dyDescent="0.25">
      <c r="A783" s="17" t="s">
        <v>45</v>
      </c>
    </row>
    <row r="784" spans="1:1" x14ac:dyDescent="0.25">
      <c r="A784" s="17" t="s">
        <v>46</v>
      </c>
    </row>
    <row r="785" spans="1:1" x14ac:dyDescent="0.25">
      <c r="A785" s="17" t="s">
        <v>47</v>
      </c>
    </row>
    <row r="786" spans="1:1" x14ac:dyDescent="0.25">
      <c r="A786" s="17" t="s">
        <v>48</v>
      </c>
    </row>
    <row r="787" spans="1:1" x14ac:dyDescent="0.25">
      <c r="A787" s="17" t="s">
        <v>49</v>
      </c>
    </row>
    <row r="788" spans="1:1" x14ac:dyDescent="0.25">
      <c r="A788" s="17" t="s">
        <v>50</v>
      </c>
    </row>
    <row r="789" spans="1:1" x14ac:dyDescent="0.25">
      <c r="A789" s="17" t="s">
        <v>16</v>
      </c>
    </row>
    <row r="790" spans="1:1" x14ac:dyDescent="0.25">
      <c r="A790" s="17" t="s">
        <v>51</v>
      </c>
    </row>
    <row r="791" spans="1:1" x14ac:dyDescent="0.25">
      <c r="A791" s="17" t="s">
        <v>14</v>
      </c>
    </row>
    <row r="792" spans="1:1" x14ac:dyDescent="0.25">
      <c r="A792" s="17" t="s">
        <v>20</v>
      </c>
    </row>
    <row r="793" spans="1:1" x14ac:dyDescent="0.25">
      <c r="A793" s="17" t="s">
        <v>52</v>
      </c>
    </row>
    <row r="794" spans="1:1" x14ac:dyDescent="0.25">
      <c r="A794" s="17" t="s">
        <v>19</v>
      </c>
    </row>
    <row r="795" spans="1:1" x14ac:dyDescent="0.25">
      <c r="A795" s="17" t="s">
        <v>53</v>
      </c>
    </row>
    <row r="796" spans="1:1" x14ac:dyDescent="0.25">
      <c r="A796" s="17" t="s">
        <v>15</v>
      </c>
    </row>
    <row r="797" spans="1:1" x14ac:dyDescent="0.25">
      <c r="A797" s="17" t="s">
        <v>54</v>
      </c>
    </row>
  </sheetData>
  <mergeCells count="4">
    <mergeCell ref="B1:O1"/>
    <mergeCell ref="L3:P3"/>
    <mergeCell ref="L4:P4"/>
    <mergeCell ref="L5:P5"/>
  </mergeCells>
  <phoneticPr fontId="4" type="noConversion"/>
  <dataValidations count="2">
    <dataValidation type="list" allowBlank="1" showInputMessage="1" showErrorMessage="1" sqref="L3">
      <formula1>$A$1:$A$353</formula1>
    </dataValidation>
    <dataValidation type="list" allowBlank="1" showInputMessage="1" showErrorMessage="1" sqref="L5">
      <formula1>$A$400:$A$800</formula1>
    </dataValidation>
  </dataValidations>
  <pageMargins left="0.31" right="0.31" top="0.36000000000000004" bottom="0.36000000000000004" header="0.30000000000000004" footer="0.30000000000000004"/>
  <pageSetup paperSize="9" scale="75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AQ408"/>
  <sheetViews>
    <sheetView topLeftCell="H1" workbookViewId="0">
      <selection activeCell="S2" sqref="S2:U354"/>
    </sheetView>
  </sheetViews>
  <sheetFormatPr defaultColWidth="11.42578125" defaultRowHeight="15" x14ac:dyDescent="0.25"/>
  <cols>
    <col min="1" max="1" width="11.42578125" customWidth="1"/>
    <col min="2" max="2" width="24" bestFit="1" customWidth="1"/>
    <col min="3" max="6" width="11.42578125" customWidth="1"/>
    <col min="7" max="7" width="24" bestFit="1" customWidth="1"/>
  </cols>
  <sheetData>
    <row r="2" spans="2:33" x14ac:dyDescent="0.25">
      <c r="B2" s="17" t="s">
        <v>59</v>
      </c>
      <c r="D2" s="17" t="s">
        <v>59</v>
      </c>
      <c r="E2" t="s">
        <v>483</v>
      </c>
      <c r="G2" s="17" t="s">
        <v>61</v>
      </c>
      <c r="I2" s="38" t="s">
        <v>61</v>
      </c>
      <c r="J2" s="39">
        <v>61.6</v>
      </c>
      <c r="K2" s="40" t="s">
        <v>484</v>
      </c>
      <c r="L2" s="41" t="s">
        <v>485</v>
      </c>
      <c r="M2" s="42" t="s">
        <v>486</v>
      </c>
      <c r="N2" t="s">
        <v>0</v>
      </c>
      <c r="O2" t="s">
        <v>439</v>
      </c>
      <c r="S2" s="45" t="s">
        <v>61</v>
      </c>
      <c r="T2" s="45" t="s">
        <v>26</v>
      </c>
    </row>
    <row r="3" spans="2:33" x14ac:dyDescent="0.25">
      <c r="B3" s="17" t="s">
        <v>60</v>
      </c>
      <c r="D3" s="17" t="s">
        <v>60</v>
      </c>
      <c r="E3" t="s">
        <v>483</v>
      </c>
      <c r="G3" s="17" t="s">
        <v>62</v>
      </c>
      <c r="I3" s="38" t="s">
        <v>62</v>
      </c>
      <c r="J3" s="39">
        <v>94.1</v>
      </c>
      <c r="K3" s="40" t="s">
        <v>487</v>
      </c>
      <c r="L3" s="41" t="s">
        <v>488</v>
      </c>
      <c r="M3" s="42" t="s">
        <v>489</v>
      </c>
      <c r="N3" t="s">
        <v>0</v>
      </c>
      <c r="O3" t="s">
        <v>13</v>
      </c>
      <c r="S3" s="45" t="s">
        <v>62</v>
      </c>
      <c r="T3" s="45" t="s">
        <v>13</v>
      </c>
    </row>
    <row r="4" spans="2:33" x14ac:dyDescent="0.25">
      <c r="B4" s="17" t="s">
        <v>61</v>
      </c>
      <c r="D4" s="17" t="s">
        <v>61</v>
      </c>
      <c r="G4" s="17" t="s">
        <v>63</v>
      </c>
      <c r="I4" s="38" t="s">
        <v>63</v>
      </c>
      <c r="J4" s="39">
        <v>121.6</v>
      </c>
      <c r="K4" s="40" t="s">
        <v>490</v>
      </c>
      <c r="L4" s="43" t="s">
        <v>486</v>
      </c>
      <c r="M4" s="42" t="s">
        <v>486</v>
      </c>
      <c r="N4" t="s">
        <v>0</v>
      </c>
      <c r="O4" t="s">
        <v>151</v>
      </c>
      <c r="S4" s="45" t="s">
        <v>63</v>
      </c>
      <c r="T4" s="45" t="s">
        <v>506</v>
      </c>
    </row>
    <row r="5" spans="2:33" x14ac:dyDescent="0.25">
      <c r="B5" s="17" t="s">
        <v>62</v>
      </c>
      <c r="D5" s="17" t="s">
        <v>62</v>
      </c>
      <c r="G5" s="17" t="s">
        <v>67</v>
      </c>
      <c r="I5" s="38" t="s">
        <v>67</v>
      </c>
      <c r="J5" s="39">
        <v>150.6</v>
      </c>
      <c r="K5" s="40" t="s">
        <v>484</v>
      </c>
      <c r="L5" s="41" t="s">
        <v>485</v>
      </c>
      <c r="M5" s="42" t="s">
        <v>486</v>
      </c>
      <c r="N5" t="s">
        <v>0</v>
      </c>
      <c r="O5" t="s">
        <v>439</v>
      </c>
      <c r="S5" s="45" t="s">
        <v>67</v>
      </c>
      <c r="T5" s="45" t="s">
        <v>26</v>
      </c>
      <c r="X5" s="45" t="str">
        <f>""</f>
        <v/>
      </c>
      <c r="Y5" s="45" t="str">
        <f>""</f>
        <v/>
      </c>
    </row>
    <row r="6" spans="2:33" x14ac:dyDescent="0.25">
      <c r="B6" s="17" t="s">
        <v>63</v>
      </c>
      <c r="D6" s="17" t="s">
        <v>63</v>
      </c>
      <c r="G6" s="17" t="s">
        <v>68</v>
      </c>
      <c r="I6" s="38" t="s">
        <v>68</v>
      </c>
      <c r="J6" s="39">
        <v>117</v>
      </c>
      <c r="K6" s="40" t="s">
        <v>490</v>
      </c>
      <c r="L6" s="41" t="s">
        <v>491</v>
      </c>
      <c r="M6" s="42" t="s">
        <v>486</v>
      </c>
      <c r="N6" t="s">
        <v>0</v>
      </c>
      <c r="O6" t="s">
        <v>300</v>
      </c>
      <c r="S6" s="45" t="s">
        <v>68</v>
      </c>
      <c r="T6" s="45" t="s">
        <v>506</v>
      </c>
      <c r="X6" s="45" t="str">
        <f>""</f>
        <v/>
      </c>
      <c r="Y6" s="45" t="str">
        <f>""</f>
        <v/>
      </c>
    </row>
    <row r="7" spans="2:33" x14ac:dyDescent="0.25">
      <c r="B7" s="17" t="s">
        <v>64</v>
      </c>
      <c r="D7" s="17" t="s">
        <v>64</v>
      </c>
      <c r="E7" t="s">
        <v>482</v>
      </c>
      <c r="G7" s="17" t="s">
        <v>69</v>
      </c>
      <c r="I7" s="38" t="s">
        <v>69</v>
      </c>
      <c r="J7" s="39">
        <v>115.5</v>
      </c>
      <c r="K7" s="40" t="s">
        <v>484</v>
      </c>
      <c r="L7" s="43" t="s">
        <v>486</v>
      </c>
      <c r="M7" s="42" t="s">
        <v>486</v>
      </c>
      <c r="N7" t="s">
        <v>0</v>
      </c>
      <c r="O7" t="s">
        <v>235</v>
      </c>
      <c r="S7" s="45" t="s">
        <v>69</v>
      </c>
      <c r="T7" s="45" t="s">
        <v>35</v>
      </c>
      <c r="X7" s="45" t="str">
        <f>""</f>
        <v/>
      </c>
      <c r="Y7" s="45" t="str">
        <f>""</f>
        <v/>
      </c>
    </row>
    <row r="8" spans="2:33" x14ac:dyDescent="0.25">
      <c r="B8" s="17" t="s">
        <v>65</v>
      </c>
      <c r="D8" s="17" t="s">
        <v>65</v>
      </c>
      <c r="E8" t="s">
        <v>483</v>
      </c>
      <c r="G8" s="17" t="s">
        <v>70</v>
      </c>
      <c r="I8" s="38" t="s">
        <v>70</v>
      </c>
      <c r="J8" s="39">
        <v>174.4</v>
      </c>
      <c r="K8" s="40" t="s">
        <v>484</v>
      </c>
      <c r="L8" s="41" t="s">
        <v>492</v>
      </c>
      <c r="M8" s="42" t="s">
        <v>486</v>
      </c>
      <c r="N8" t="s">
        <v>0</v>
      </c>
      <c r="O8" t="s">
        <v>105</v>
      </c>
      <c r="S8" s="45" t="s">
        <v>70</v>
      </c>
      <c r="T8" s="45" t="s">
        <v>45</v>
      </c>
      <c r="U8" s="45" t="s">
        <v>54</v>
      </c>
      <c r="V8" s="45" t="str">
        <f>""</f>
        <v/>
      </c>
      <c r="W8" s="45" t="str">
        <f>""</f>
        <v/>
      </c>
      <c r="X8" s="45" t="str">
        <f>""</f>
        <v/>
      </c>
      <c r="Y8" s="45" t="str">
        <f>""</f>
        <v/>
      </c>
    </row>
    <row r="9" spans="2:33" x14ac:dyDescent="0.25">
      <c r="B9" s="17" t="s">
        <v>66</v>
      </c>
      <c r="D9" s="17" t="s">
        <v>66</v>
      </c>
      <c r="E9" t="s">
        <v>483</v>
      </c>
      <c r="G9" s="17" t="s">
        <v>71</v>
      </c>
      <c r="I9" s="38" t="s">
        <v>71</v>
      </c>
      <c r="J9" s="39">
        <v>85.6</v>
      </c>
      <c r="K9" s="40" t="s">
        <v>493</v>
      </c>
      <c r="L9" s="41" t="s">
        <v>488</v>
      </c>
      <c r="M9" s="42" t="s">
        <v>489</v>
      </c>
      <c r="N9" t="s">
        <v>0</v>
      </c>
      <c r="O9" t="s">
        <v>386</v>
      </c>
      <c r="S9" s="45" t="s">
        <v>71</v>
      </c>
      <c r="T9" s="45" t="s">
        <v>40</v>
      </c>
      <c r="V9" s="45" t="str">
        <f>""</f>
        <v/>
      </c>
      <c r="W9" s="45" t="str">
        <f>""</f>
        <v/>
      </c>
      <c r="X9" s="45" t="str">
        <f>""</f>
        <v/>
      </c>
      <c r="Y9" s="45" t="str">
        <f>""</f>
        <v/>
      </c>
    </row>
    <row r="10" spans="2:33" x14ac:dyDescent="0.25">
      <c r="B10" s="17" t="s">
        <v>67</v>
      </c>
      <c r="D10" s="17" t="s">
        <v>67</v>
      </c>
      <c r="G10" s="17" t="s">
        <v>72</v>
      </c>
      <c r="I10" s="38" t="s">
        <v>72</v>
      </c>
      <c r="J10" s="39">
        <v>179.7</v>
      </c>
      <c r="K10" s="40" t="s">
        <v>494</v>
      </c>
      <c r="L10" s="41" t="s">
        <v>495</v>
      </c>
      <c r="M10" s="42" t="s">
        <v>496</v>
      </c>
      <c r="N10" t="s">
        <v>42</v>
      </c>
      <c r="S10" s="45" t="s">
        <v>72</v>
      </c>
      <c r="T10" s="45" t="s">
        <v>42</v>
      </c>
      <c r="V10" s="45" t="str">
        <f>""</f>
        <v/>
      </c>
      <c r="W10" s="45" t="str">
        <f>""</f>
        <v/>
      </c>
      <c r="X10" s="45" t="str">
        <f>""</f>
        <v/>
      </c>
      <c r="Y10" s="45" t="str">
        <f>""</f>
        <v/>
      </c>
      <c r="AB10" s="45" t="str">
        <f>""</f>
        <v/>
      </c>
      <c r="AC10" s="45" t="str">
        <f>""</f>
        <v/>
      </c>
      <c r="AF10" s="45" t="str">
        <f>""</f>
        <v/>
      </c>
      <c r="AG10" s="45" t="str">
        <f>""</f>
        <v/>
      </c>
    </row>
    <row r="11" spans="2:33" x14ac:dyDescent="0.25">
      <c r="B11" s="17" t="s">
        <v>68</v>
      </c>
      <c r="D11" s="17" t="s">
        <v>68</v>
      </c>
      <c r="G11" s="17" t="s">
        <v>73</v>
      </c>
      <c r="I11" s="38" t="s">
        <v>73</v>
      </c>
      <c r="J11" s="39">
        <v>348.2</v>
      </c>
      <c r="K11" s="40" t="s">
        <v>494</v>
      </c>
      <c r="L11" s="41" t="s">
        <v>495</v>
      </c>
      <c r="M11" s="42" t="s">
        <v>496</v>
      </c>
      <c r="N11" t="s">
        <v>42</v>
      </c>
      <c r="S11" s="45" t="s">
        <v>73</v>
      </c>
      <c r="T11" s="45" t="s">
        <v>42</v>
      </c>
      <c r="V11" s="45" t="str">
        <f>""</f>
        <v/>
      </c>
      <c r="W11" s="45" t="str">
        <f>""</f>
        <v/>
      </c>
      <c r="X11" s="45" t="str">
        <f>""</f>
        <v/>
      </c>
      <c r="Y11" s="45" t="str">
        <f>""</f>
        <v/>
      </c>
      <c r="AB11" s="45" t="str">
        <f>""</f>
        <v/>
      </c>
      <c r="AC11" s="45" t="str">
        <f>""</f>
        <v/>
      </c>
      <c r="AF11" s="45" t="str">
        <f>""</f>
        <v/>
      </c>
      <c r="AG11" s="45" t="str">
        <f>""</f>
        <v/>
      </c>
    </row>
    <row r="12" spans="2:33" x14ac:dyDescent="0.25">
      <c r="B12" s="17" t="s">
        <v>69</v>
      </c>
      <c r="D12" s="17" t="s">
        <v>69</v>
      </c>
      <c r="G12" s="17" t="s">
        <v>74</v>
      </c>
      <c r="I12" s="38" t="s">
        <v>74</v>
      </c>
      <c r="J12" s="39">
        <v>227.6</v>
      </c>
      <c r="K12" s="40" t="s">
        <v>497</v>
      </c>
      <c r="L12" s="41" t="s">
        <v>491</v>
      </c>
      <c r="M12" s="42" t="s">
        <v>496</v>
      </c>
      <c r="N12" t="s">
        <v>498</v>
      </c>
      <c r="S12" s="45" t="s">
        <v>74</v>
      </c>
      <c r="T12" s="45" t="s">
        <v>36</v>
      </c>
      <c r="U12" s="45" t="s">
        <v>43</v>
      </c>
      <c r="V12" s="45" t="str">
        <f>""</f>
        <v/>
      </c>
      <c r="W12" s="45" t="str">
        <f>""</f>
        <v/>
      </c>
      <c r="X12" s="45" t="str">
        <f>""</f>
        <v/>
      </c>
      <c r="Y12" s="45" t="str">
        <f>""</f>
        <v/>
      </c>
      <c r="Z12" s="45" t="str">
        <f>""</f>
        <v/>
      </c>
      <c r="AA12" s="45" t="str">
        <f>""</f>
        <v/>
      </c>
      <c r="AB12" s="45" t="str">
        <f>""</f>
        <v/>
      </c>
      <c r="AC12" s="45" t="str">
        <f>""</f>
        <v/>
      </c>
      <c r="AF12" s="45" t="str">
        <f>""</f>
        <v/>
      </c>
      <c r="AG12" s="45" t="str">
        <f>""</f>
        <v/>
      </c>
    </row>
    <row r="13" spans="2:33" x14ac:dyDescent="0.25">
      <c r="B13" s="17" t="s">
        <v>70</v>
      </c>
      <c r="D13" s="17" t="s">
        <v>70</v>
      </c>
      <c r="G13" s="17" t="s">
        <v>75</v>
      </c>
      <c r="I13" s="38" t="s">
        <v>75</v>
      </c>
      <c r="J13" s="39">
        <v>70.7</v>
      </c>
      <c r="K13" s="40" t="s">
        <v>487</v>
      </c>
      <c r="L13" s="41" t="s">
        <v>491</v>
      </c>
      <c r="M13" s="42" t="s">
        <v>489</v>
      </c>
      <c r="N13" t="s">
        <v>0</v>
      </c>
      <c r="O13" t="s">
        <v>13</v>
      </c>
      <c r="S13" s="45" t="s">
        <v>75</v>
      </c>
      <c r="T13" s="45" t="s">
        <v>13</v>
      </c>
      <c r="U13" s="45" t="str">
        <f>""</f>
        <v/>
      </c>
      <c r="V13" s="45" t="str">
        <f>""</f>
        <v/>
      </c>
      <c r="W13" s="45" t="str">
        <f>""</f>
        <v/>
      </c>
      <c r="X13" s="45" t="str">
        <f>""</f>
        <v/>
      </c>
      <c r="Y13" s="45" t="str">
        <f>""</f>
        <v/>
      </c>
      <c r="Z13" s="45" t="str">
        <f>""</f>
        <v/>
      </c>
      <c r="AA13" s="45" t="str">
        <f>""</f>
        <v/>
      </c>
      <c r="AB13" s="45" t="str">
        <f>""</f>
        <v/>
      </c>
      <c r="AC13" s="45" t="str">
        <f>""</f>
        <v/>
      </c>
      <c r="AF13" s="45" t="str">
        <f>""</f>
        <v/>
      </c>
      <c r="AG13" s="45" t="str">
        <f>""</f>
        <v/>
      </c>
    </row>
    <row r="14" spans="2:33" x14ac:dyDescent="0.25">
      <c r="B14" s="17" t="s">
        <v>71</v>
      </c>
      <c r="D14" s="17" t="s">
        <v>71</v>
      </c>
      <c r="G14" s="17" t="s">
        <v>76</v>
      </c>
      <c r="I14" s="38" t="s">
        <v>76</v>
      </c>
      <c r="J14" s="39">
        <v>175.2</v>
      </c>
      <c r="K14" s="40" t="s">
        <v>493</v>
      </c>
      <c r="L14" s="41" t="s">
        <v>491</v>
      </c>
      <c r="M14" s="42" t="s">
        <v>486</v>
      </c>
      <c r="N14" t="s">
        <v>0</v>
      </c>
      <c r="O14" t="s">
        <v>184</v>
      </c>
      <c r="S14" s="45" t="s">
        <v>76</v>
      </c>
      <c r="T14" s="45" t="s">
        <v>35</v>
      </c>
      <c r="U14" s="45" t="str">
        <f>""</f>
        <v/>
      </c>
      <c r="V14" s="45" t="str">
        <f>""</f>
        <v/>
      </c>
      <c r="W14" s="45" t="str">
        <f>""</f>
        <v/>
      </c>
      <c r="X14" s="45" t="str">
        <f>""</f>
        <v/>
      </c>
      <c r="Y14" s="45" t="str">
        <f>""</f>
        <v/>
      </c>
      <c r="Z14" s="45" t="str">
        <f>""</f>
        <v/>
      </c>
      <c r="AA14" s="45" t="str">
        <f>""</f>
        <v/>
      </c>
      <c r="AB14" s="45" t="str">
        <f>""</f>
        <v/>
      </c>
      <c r="AC14" s="45" t="str">
        <f>""</f>
        <v/>
      </c>
      <c r="AF14" s="45" t="str">
        <f>""</f>
        <v/>
      </c>
      <c r="AG14" s="45" t="str">
        <f>""</f>
        <v/>
      </c>
    </row>
    <row r="15" spans="2:33" x14ac:dyDescent="0.25">
      <c r="B15" s="17" t="s">
        <v>72</v>
      </c>
      <c r="D15" s="17" t="s">
        <v>72</v>
      </c>
      <c r="G15" s="17" t="s">
        <v>77</v>
      </c>
      <c r="I15" s="38" t="s">
        <v>77</v>
      </c>
      <c r="J15" s="39">
        <v>165.1</v>
      </c>
      <c r="K15" s="40" t="s">
        <v>484</v>
      </c>
      <c r="L15" s="43" t="s">
        <v>486</v>
      </c>
      <c r="M15" s="42" t="s">
        <v>486</v>
      </c>
      <c r="N15" t="s">
        <v>0</v>
      </c>
      <c r="O15" t="s">
        <v>208</v>
      </c>
      <c r="S15" s="45" t="s">
        <v>77</v>
      </c>
      <c r="T15" s="45" t="s">
        <v>30</v>
      </c>
      <c r="U15" s="45" t="str">
        <f>""</f>
        <v/>
      </c>
      <c r="V15" s="45" t="str">
        <f>""</f>
        <v/>
      </c>
      <c r="W15" s="45" t="str">
        <f>""</f>
        <v/>
      </c>
      <c r="X15" s="45" t="str">
        <f>""</f>
        <v/>
      </c>
      <c r="Y15" s="45" t="str">
        <f>""</f>
        <v/>
      </c>
      <c r="Z15" s="45" t="str">
        <f>""</f>
        <v/>
      </c>
      <c r="AA15" s="45" t="str">
        <f>""</f>
        <v/>
      </c>
      <c r="AB15" s="45" t="str">
        <f>""</f>
        <v/>
      </c>
      <c r="AC15" s="45" t="str">
        <f>""</f>
        <v/>
      </c>
      <c r="AF15" s="45" t="str">
        <f>""</f>
        <v/>
      </c>
      <c r="AG15" s="45" t="str">
        <f>""</f>
        <v/>
      </c>
    </row>
    <row r="16" spans="2:33" x14ac:dyDescent="0.25">
      <c r="B16" s="17" t="s">
        <v>73</v>
      </c>
      <c r="D16" s="17" t="s">
        <v>73</v>
      </c>
      <c r="G16" s="17" t="s">
        <v>78</v>
      </c>
      <c r="I16" s="38" t="s">
        <v>78</v>
      </c>
      <c r="J16" s="39">
        <v>111.8</v>
      </c>
      <c r="K16" s="40" t="s">
        <v>490</v>
      </c>
      <c r="L16" s="41" t="s">
        <v>492</v>
      </c>
      <c r="M16" s="42" t="s">
        <v>486</v>
      </c>
      <c r="N16" t="s">
        <v>0</v>
      </c>
      <c r="O16" t="s">
        <v>300</v>
      </c>
      <c r="S16" s="45" t="s">
        <v>78</v>
      </c>
      <c r="T16" s="45" t="s">
        <v>43</v>
      </c>
      <c r="U16" s="45" t="s">
        <v>506</v>
      </c>
      <c r="V16" s="45" t="str">
        <f>""</f>
        <v/>
      </c>
      <c r="W16" s="45" t="str">
        <f>""</f>
        <v/>
      </c>
      <c r="X16" s="45" t="str">
        <f>""</f>
        <v/>
      </c>
      <c r="Y16" s="45" t="str">
        <f>""</f>
        <v/>
      </c>
      <c r="Z16" s="45" t="str">
        <f>""</f>
        <v/>
      </c>
      <c r="AA16" s="45" t="str">
        <f>""</f>
        <v/>
      </c>
      <c r="AB16" s="45" t="str">
        <f>""</f>
        <v/>
      </c>
      <c r="AC16" s="45" t="str">
        <f>""</f>
        <v/>
      </c>
      <c r="AF16" s="45" t="str">
        <f>""</f>
        <v/>
      </c>
      <c r="AG16" s="45" t="str">
        <f>""</f>
        <v/>
      </c>
    </row>
    <row r="17" spans="2:33" x14ac:dyDescent="0.25">
      <c r="B17" s="17" t="s">
        <v>74</v>
      </c>
      <c r="D17" s="17" t="s">
        <v>74</v>
      </c>
      <c r="G17" s="17" t="s">
        <v>79</v>
      </c>
      <c r="I17" s="38" t="s">
        <v>79</v>
      </c>
      <c r="J17" s="39">
        <v>179.7</v>
      </c>
      <c r="K17" s="40" t="s">
        <v>499</v>
      </c>
      <c r="L17" s="43" t="s">
        <v>486</v>
      </c>
      <c r="M17" s="42" t="s">
        <v>486</v>
      </c>
      <c r="N17" t="s">
        <v>500</v>
      </c>
      <c r="S17" s="45" t="s">
        <v>79</v>
      </c>
      <c r="T17" s="45" t="s">
        <v>50</v>
      </c>
      <c r="U17" s="45" t="str">
        <f>""</f>
        <v/>
      </c>
      <c r="V17" s="45" t="str">
        <f>""</f>
        <v/>
      </c>
      <c r="W17" s="45" t="str">
        <f>""</f>
        <v/>
      </c>
      <c r="X17" s="45" t="str">
        <f>""</f>
        <v/>
      </c>
      <c r="Y17" s="45" t="str">
        <f>""</f>
        <v/>
      </c>
      <c r="Z17" s="45" t="str">
        <f>""</f>
        <v/>
      </c>
      <c r="AA17" s="45" t="str">
        <f>""</f>
        <v/>
      </c>
      <c r="AB17" s="45" t="str">
        <f>""</f>
        <v/>
      </c>
      <c r="AC17" s="45" t="str">
        <f>""</f>
        <v/>
      </c>
      <c r="AF17" s="45" t="str">
        <f>""</f>
        <v/>
      </c>
      <c r="AG17" s="45" t="str">
        <f>""</f>
        <v/>
      </c>
    </row>
    <row r="18" spans="2:33" x14ac:dyDescent="0.25">
      <c r="B18" s="17" t="s">
        <v>75</v>
      </c>
      <c r="D18" s="17" t="s">
        <v>75</v>
      </c>
      <c r="G18" s="17" t="s">
        <v>80</v>
      </c>
      <c r="I18" s="38" t="s">
        <v>80</v>
      </c>
      <c r="J18" s="39">
        <v>160.80000000000001</v>
      </c>
      <c r="K18" s="40" t="s">
        <v>493</v>
      </c>
      <c r="L18" s="43" t="s">
        <v>486</v>
      </c>
      <c r="M18" s="42" t="s">
        <v>486</v>
      </c>
      <c r="N18" t="s">
        <v>500</v>
      </c>
      <c r="S18" s="45" t="s">
        <v>80</v>
      </c>
      <c r="T18" s="45" t="s">
        <v>45</v>
      </c>
      <c r="U18" s="45" t="str">
        <f>""</f>
        <v/>
      </c>
      <c r="V18" s="45" t="str">
        <f>""</f>
        <v/>
      </c>
      <c r="W18" s="45" t="str">
        <f>""</f>
        <v/>
      </c>
      <c r="X18" s="45" t="str">
        <f>""</f>
        <v/>
      </c>
      <c r="Y18" s="45" t="str">
        <f>""</f>
        <v/>
      </c>
      <c r="Z18" s="45" t="str">
        <f>""</f>
        <v/>
      </c>
      <c r="AA18" s="45" t="str">
        <f>""</f>
        <v/>
      </c>
      <c r="AB18" s="45" t="str">
        <f>""</f>
        <v/>
      </c>
      <c r="AC18" s="45" t="str">
        <f>""</f>
        <v/>
      </c>
      <c r="AF18" s="45" t="str">
        <f>""</f>
        <v/>
      </c>
      <c r="AG18" s="45" t="str">
        <f>""</f>
        <v/>
      </c>
    </row>
    <row r="19" spans="2:33" x14ac:dyDescent="0.25">
      <c r="B19" s="17" t="s">
        <v>76</v>
      </c>
      <c r="D19" s="17" t="s">
        <v>76</v>
      </c>
      <c r="G19" s="17" t="s">
        <v>81</v>
      </c>
      <c r="I19" s="38" t="s">
        <v>81</v>
      </c>
      <c r="J19" s="39">
        <v>228</v>
      </c>
      <c r="K19" s="40" t="s">
        <v>494</v>
      </c>
      <c r="L19" s="41" t="s">
        <v>495</v>
      </c>
      <c r="M19" s="42" t="s">
        <v>496</v>
      </c>
      <c r="N19" t="s">
        <v>42</v>
      </c>
      <c r="S19" s="45" t="s">
        <v>81</v>
      </c>
      <c r="T19" s="45" t="s">
        <v>42</v>
      </c>
      <c r="U19" s="45" t="str">
        <f>""</f>
        <v/>
      </c>
      <c r="V19" s="45" t="str">
        <f>""</f>
        <v/>
      </c>
      <c r="W19" s="45" t="str">
        <f>""</f>
        <v/>
      </c>
      <c r="X19" s="45" t="str">
        <f>""</f>
        <v/>
      </c>
      <c r="Y19" s="45" t="str">
        <f>""</f>
        <v/>
      </c>
      <c r="Z19" s="45" t="str">
        <f>""</f>
        <v/>
      </c>
      <c r="AA19" s="45" t="str">
        <f>""</f>
        <v/>
      </c>
      <c r="AB19" s="45" t="str">
        <f>""</f>
        <v/>
      </c>
      <c r="AC19" s="45" t="str">
        <f>""</f>
        <v/>
      </c>
      <c r="AD19" s="45" t="str">
        <f>""</f>
        <v/>
      </c>
      <c r="AE19" s="45" t="str">
        <f>""</f>
        <v/>
      </c>
      <c r="AF19" s="45" t="str">
        <f>""</f>
        <v/>
      </c>
      <c r="AG19" s="45" t="str">
        <f>""</f>
        <v/>
      </c>
    </row>
    <row r="20" spans="2:33" x14ac:dyDescent="0.25">
      <c r="B20" s="17" t="s">
        <v>77</v>
      </c>
      <c r="D20" s="17" t="s">
        <v>77</v>
      </c>
      <c r="G20" s="17" t="s">
        <v>82</v>
      </c>
      <c r="I20" s="38" t="s">
        <v>82</v>
      </c>
      <c r="J20" s="39">
        <v>1036.9000000000001</v>
      </c>
      <c r="K20" s="40" t="s">
        <v>501</v>
      </c>
      <c r="L20" s="41" t="s">
        <v>495</v>
      </c>
      <c r="M20" s="42" t="s">
        <v>496</v>
      </c>
      <c r="N20" t="s">
        <v>498</v>
      </c>
      <c r="S20" s="45" t="s">
        <v>82</v>
      </c>
      <c r="T20" s="45" t="s">
        <v>31</v>
      </c>
      <c r="U20" s="45" t="str">
        <f>""</f>
        <v/>
      </c>
      <c r="V20" s="45" t="str">
        <f>""</f>
        <v/>
      </c>
      <c r="W20" s="45" t="str">
        <f>""</f>
        <v/>
      </c>
      <c r="X20" s="45" t="str">
        <f>""</f>
        <v/>
      </c>
      <c r="Y20" s="45" t="str">
        <f>""</f>
        <v/>
      </c>
      <c r="Z20" s="45" t="str">
        <f>""</f>
        <v/>
      </c>
      <c r="AA20" s="45" t="str">
        <f>""</f>
        <v/>
      </c>
      <c r="AB20" s="45" t="str">
        <f>""</f>
        <v/>
      </c>
      <c r="AC20" s="45" t="str">
        <f>""</f>
        <v/>
      </c>
      <c r="AD20" s="45" t="str">
        <f>""</f>
        <v/>
      </c>
      <c r="AE20" s="45" t="str">
        <f>""</f>
        <v/>
      </c>
      <c r="AF20" s="45" t="str">
        <f>""</f>
        <v/>
      </c>
      <c r="AG20" s="45" t="str">
        <f>""</f>
        <v/>
      </c>
    </row>
    <row r="21" spans="2:33" x14ac:dyDescent="0.25">
      <c r="B21" s="17" t="s">
        <v>78</v>
      </c>
      <c r="D21" s="17" t="s">
        <v>78</v>
      </c>
      <c r="G21" s="17" t="s">
        <v>83</v>
      </c>
      <c r="I21" s="38" t="s">
        <v>83</v>
      </c>
      <c r="J21" s="39">
        <v>94</v>
      </c>
      <c r="K21" s="40" t="s">
        <v>490</v>
      </c>
      <c r="L21" s="41" t="s">
        <v>485</v>
      </c>
      <c r="M21" s="42" t="s">
        <v>486</v>
      </c>
      <c r="N21" t="s">
        <v>0</v>
      </c>
      <c r="O21" t="s">
        <v>246</v>
      </c>
      <c r="S21" s="45" t="s">
        <v>83</v>
      </c>
      <c r="T21" s="45" t="s">
        <v>37</v>
      </c>
      <c r="U21" s="45" t="str">
        <f>""</f>
        <v/>
      </c>
      <c r="V21" s="45" t="str">
        <f>""</f>
        <v/>
      </c>
      <c r="W21" s="45" t="str">
        <f>""</f>
        <v/>
      </c>
      <c r="X21" s="45" t="str">
        <f>""</f>
        <v/>
      </c>
      <c r="Y21" s="45" t="str">
        <f>""</f>
        <v/>
      </c>
      <c r="Z21" s="45" t="str">
        <f>""</f>
        <v/>
      </c>
      <c r="AA21" s="45" t="str">
        <f>""</f>
        <v/>
      </c>
      <c r="AB21" s="45" t="str">
        <f>""</f>
        <v/>
      </c>
      <c r="AC21" s="45" t="str">
        <f>""</f>
        <v/>
      </c>
      <c r="AD21" s="45" t="str">
        <f>""</f>
        <v/>
      </c>
      <c r="AE21" s="45" t="str">
        <f>""</f>
        <v/>
      </c>
      <c r="AF21" s="45" t="str">
        <f>""</f>
        <v/>
      </c>
      <c r="AG21" s="45" t="str">
        <f>""</f>
        <v/>
      </c>
    </row>
    <row r="22" spans="2:33" x14ac:dyDescent="0.25">
      <c r="B22" s="17" t="s">
        <v>79</v>
      </c>
      <c r="D22" s="17" t="s">
        <v>79</v>
      </c>
      <c r="G22" s="17" t="s">
        <v>84</v>
      </c>
      <c r="I22" s="38" t="s">
        <v>84</v>
      </c>
      <c r="J22" s="39">
        <v>140</v>
      </c>
      <c r="K22" s="40" t="s">
        <v>487</v>
      </c>
      <c r="L22" s="41" t="s">
        <v>491</v>
      </c>
      <c r="M22" s="42" t="s">
        <v>496</v>
      </c>
      <c r="N22" t="s">
        <v>500</v>
      </c>
      <c r="S22" s="45" t="s">
        <v>84</v>
      </c>
      <c r="T22" s="45" t="s">
        <v>14</v>
      </c>
      <c r="U22" s="45" t="str">
        <f>""</f>
        <v/>
      </c>
      <c r="V22" s="45" t="str">
        <f>""</f>
        <v/>
      </c>
      <c r="W22" s="45" t="str">
        <f>""</f>
        <v/>
      </c>
      <c r="X22" s="45" t="str">
        <f>""</f>
        <v/>
      </c>
      <c r="Y22" s="45" t="str">
        <f>""</f>
        <v/>
      </c>
      <c r="Z22" s="45" t="str">
        <f>""</f>
        <v/>
      </c>
      <c r="AA22" s="45" t="str">
        <f>""</f>
        <v/>
      </c>
      <c r="AB22" s="45" t="str">
        <f>""</f>
        <v/>
      </c>
      <c r="AC22" s="45" t="str">
        <f>""</f>
        <v/>
      </c>
      <c r="AD22" s="45" t="str">
        <f>""</f>
        <v/>
      </c>
      <c r="AE22" s="45" t="str">
        <f>""</f>
        <v/>
      </c>
      <c r="AF22" s="45" t="str">
        <f>""</f>
        <v/>
      </c>
      <c r="AG22" s="45" t="str">
        <f>""</f>
        <v/>
      </c>
    </row>
    <row r="23" spans="2:33" x14ac:dyDescent="0.25">
      <c r="B23" s="17" t="s">
        <v>80</v>
      </c>
      <c r="D23" s="17" t="s">
        <v>80</v>
      </c>
      <c r="G23" s="17" t="s">
        <v>85</v>
      </c>
      <c r="I23" s="38" t="s">
        <v>85</v>
      </c>
      <c r="J23" s="39">
        <v>140</v>
      </c>
      <c r="K23" s="40" t="s">
        <v>487</v>
      </c>
      <c r="L23" s="41" t="s">
        <v>485</v>
      </c>
      <c r="M23" s="42" t="s">
        <v>496</v>
      </c>
      <c r="N23" t="s">
        <v>500</v>
      </c>
      <c r="S23" s="45" t="s">
        <v>85</v>
      </c>
      <c r="T23" s="45" t="s">
        <v>14</v>
      </c>
      <c r="U23" s="45" t="str">
        <f>""</f>
        <v/>
      </c>
      <c r="V23" s="45" t="str">
        <f>""</f>
        <v/>
      </c>
      <c r="W23" s="45" t="str">
        <f>""</f>
        <v/>
      </c>
      <c r="X23" s="45" t="str">
        <f>""</f>
        <v/>
      </c>
      <c r="Y23" s="45" t="str">
        <f>""</f>
        <v/>
      </c>
      <c r="Z23" s="45" t="str">
        <f>""</f>
        <v/>
      </c>
      <c r="AA23" s="45" t="str">
        <f>""</f>
        <v/>
      </c>
      <c r="AB23" s="45" t="str">
        <f>""</f>
        <v/>
      </c>
      <c r="AC23" s="45" t="str">
        <f>""</f>
        <v/>
      </c>
      <c r="AD23" s="45" t="str">
        <f>""</f>
        <v/>
      </c>
      <c r="AE23" s="45" t="str">
        <f>""</f>
        <v/>
      </c>
      <c r="AF23" s="45" t="str">
        <f>""</f>
        <v/>
      </c>
      <c r="AG23" s="45" t="str">
        <f>""</f>
        <v/>
      </c>
    </row>
    <row r="24" spans="2:33" x14ac:dyDescent="0.25">
      <c r="B24" s="17" t="s">
        <v>81</v>
      </c>
      <c r="D24" s="17" t="s">
        <v>81</v>
      </c>
      <c r="G24" s="17" t="s">
        <v>87</v>
      </c>
      <c r="I24" s="38" t="s">
        <v>87</v>
      </c>
      <c r="J24" s="39">
        <v>74.599999999999994</v>
      </c>
      <c r="K24" s="40" t="s">
        <v>490</v>
      </c>
      <c r="L24" s="43" t="s">
        <v>486</v>
      </c>
      <c r="M24" s="42" t="s">
        <v>486</v>
      </c>
      <c r="N24" t="s">
        <v>0</v>
      </c>
      <c r="O24" t="s">
        <v>151</v>
      </c>
      <c r="S24" s="45" t="s">
        <v>87</v>
      </c>
      <c r="T24" s="45" t="s">
        <v>43</v>
      </c>
      <c r="U24" s="45" t="s">
        <v>506</v>
      </c>
      <c r="V24" s="45" t="str">
        <f>""</f>
        <v/>
      </c>
      <c r="W24" s="45" t="str">
        <f>""</f>
        <v/>
      </c>
      <c r="X24" s="45" t="str">
        <f>""</f>
        <v/>
      </c>
      <c r="Y24" s="45" t="str">
        <f>""</f>
        <v/>
      </c>
      <c r="Z24" s="45" t="str">
        <f>""</f>
        <v/>
      </c>
      <c r="AA24" s="45" t="str">
        <f>""</f>
        <v/>
      </c>
      <c r="AB24" s="45" t="str">
        <f>""</f>
        <v/>
      </c>
      <c r="AC24" s="45" t="str">
        <f>""</f>
        <v/>
      </c>
      <c r="AD24" s="45" t="str">
        <f>""</f>
        <v/>
      </c>
      <c r="AE24" s="45" t="str">
        <f>""</f>
        <v/>
      </c>
      <c r="AF24" s="45" t="str">
        <f>""</f>
        <v/>
      </c>
      <c r="AG24" s="45" t="str">
        <f>""</f>
        <v/>
      </c>
    </row>
    <row r="25" spans="2:33" x14ac:dyDescent="0.25">
      <c r="B25" s="17" t="s">
        <v>82</v>
      </c>
      <c r="D25" s="17" t="s">
        <v>82</v>
      </c>
      <c r="G25" s="17" t="s">
        <v>88</v>
      </c>
      <c r="I25" s="38" t="s">
        <v>88</v>
      </c>
      <c r="J25" s="39">
        <v>266.5</v>
      </c>
      <c r="K25" s="40" t="s">
        <v>487</v>
      </c>
      <c r="L25" s="41" t="s">
        <v>495</v>
      </c>
      <c r="M25" s="42" t="s">
        <v>496</v>
      </c>
      <c r="N25" t="s">
        <v>498</v>
      </c>
      <c r="S25" s="45" t="s">
        <v>88</v>
      </c>
      <c r="T25" s="45" t="s">
        <v>33</v>
      </c>
      <c r="U25" s="45" t="str">
        <f>""</f>
        <v/>
      </c>
      <c r="V25" s="45" t="str">
        <f>""</f>
        <v/>
      </c>
      <c r="W25" s="45" t="str">
        <f>""</f>
        <v/>
      </c>
      <c r="X25" s="45" t="str">
        <f>""</f>
        <v/>
      </c>
      <c r="Y25" s="45" t="str">
        <f>""</f>
        <v/>
      </c>
      <c r="Z25" s="45" t="str">
        <f>""</f>
        <v/>
      </c>
      <c r="AA25" s="45" t="str">
        <f>""</f>
        <v/>
      </c>
      <c r="AB25" s="45" t="str">
        <f>""</f>
        <v/>
      </c>
      <c r="AC25" s="45" t="str">
        <f>""</f>
        <v/>
      </c>
      <c r="AD25" s="45" t="str">
        <f>""</f>
        <v/>
      </c>
      <c r="AE25" s="45" t="str">
        <f>""</f>
        <v/>
      </c>
      <c r="AF25" s="45" t="str">
        <f>""</f>
        <v/>
      </c>
      <c r="AG25" s="45" t="str">
        <f>""</f>
        <v/>
      </c>
    </row>
    <row r="26" spans="2:33" x14ac:dyDescent="0.25">
      <c r="B26" s="17" t="s">
        <v>83</v>
      </c>
      <c r="D26" s="17" t="s">
        <v>83</v>
      </c>
      <c r="G26" s="17" t="s">
        <v>89</v>
      </c>
      <c r="I26" s="38" t="s">
        <v>89</v>
      </c>
      <c r="J26" s="39">
        <v>59</v>
      </c>
      <c r="K26" s="40" t="s">
        <v>490</v>
      </c>
      <c r="L26" s="43" t="s">
        <v>486</v>
      </c>
      <c r="M26" s="42" t="s">
        <v>489</v>
      </c>
      <c r="N26" t="s">
        <v>0</v>
      </c>
      <c r="O26" t="s">
        <v>251</v>
      </c>
      <c r="S26" s="45" t="s">
        <v>89</v>
      </c>
      <c r="T26" s="45" t="s">
        <v>38</v>
      </c>
      <c r="U26" s="45" t="str">
        <f>""</f>
        <v/>
      </c>
      <c r="V26" s="45" t="str">
        <f>""</f>
        <v/>
      </c>
      <c r="W26" s="45" t="str">
        <f>""</f>
        <v/>
      </c>
      <c r="X26" s="45" t="str">
        <f>""</f>
        <v/>
      </c>
      <c r="Y26" s="45" t="str">
        <f>""</f>
        <v/>
      </c>
      <c r="Z26" s="45" t="str">
        <f>""</f>
        <v/>
      </c>
      <c r="AA26" s="45" t="str">
        <f>""</f>
        <v/>
      </c>
      <c r="AB26" s="45" t="str">
        <f>""</f>
        <v/>
      </c>
      <c r="AC26" s="45" t="str">
        <f>""</f>
        <v/>
      </c>
      <c r="AD26" s="45" t="str">
        <f>""</f>
        <v/>
      </c>
      <c r="AE26" s="45" t="str">
        <f>""</f>
        <v/>
      </c>
      <c r="AF26" s="45" t="str">
        <f>""</f>
        <v/>
      </c>
      <c r="AG26" s="45" t="str">
        <f>""</f>
        <v/>
      </c>
    </row>
    <row r="27" spans="2:33" x14ac:dyDescent="0.25">
      <c r="B27" s="17" t="s">
        <v>84</v>
      </c>
      <c r="D27" s="17" t="s">
        <v>84</v>
      </c>
      <c r="G27" s="17" t="s">
        <v>90</v>
      </c>
      <c r="I27" s="38" t="s">
        <v>90</v>
      </c>
      <c r="J27" s="39">
        <v>168.1</v>
      </c>
      <c r="K27" s="40" t="s">
        <v>499</v>
      </c>
      <c r="L27" s="41" t="s">
        <v>485</v>
      </c>
      <c r="M27" s="42" t="s">
        <v>496</v>
      </c>
      <c r="N27" t="s">
        <v>500</v>
      </c>
      <c r="S27" s="45" t="s">
        <v>90</v>
      </c>
      <c r="T27" s="45" t="s">
        <v>19</v>
      </c>
      <c r="U27" s="45" t="str">
        <f>""</f>
        <v/>
      </c>
      <c r="V27" s="45" t="str">
        <f>""</f>
        <v/>
      </c>
      <c r="W27" s="45" t="str">
        <f>""</f>
        <v/>
      </c>
      <c r="X27" s="45" t="str">
        <f>""</f>
        <v/>
      </c>
      <c r="Y27" s="45" t="str">
        <f>""</f>
        <v/>
      </c>
      <c r="Z27" s="45" t="str">
        <f>""</f>
        <v/>
      </c>
      <c r="AA27" s="45" t="str">
        <f>""</f>
        <v/>
      </c>
      <c r="AB27" s="45" t="str">
        <f>""</f>
        <v/>
      </c>
      <c r="AC27" s="45" t="str">
        <f>""</f>
        <v/>
      </c>
      <c r="AD27" s="45" t="str">
        <f>""</f>
        <v/>
      </c>
      <c r="AE27" s="45" t="str">
        <f>""</f>
        <v/>
      </c>
      <c r="AF27" s="45" t="str">
        <f>""</f>
        <v/>
      </c>
      <c r="AG27" s="45" t="str">
        <f>""</f>
        <v/>
      </c>
    </row>
    <row r="28" spans="2:33" x14ac:dyDescent="0.25">
      <c r="B28" s="17" t="s">
        <v>85</v>
      </c>
      <c r="D28" s="17" t="s">
        <v>85</v>
      </c>
      <c r="G28" s="17" t="s">
        <v>91</v>
      </c>
      <c r="I28" s="38" t="s">
        <v>91</v>
      </c>
      <c r="J28" s="39">
        <v>116.5</v>
      </c>
      <c r="K28" s="40" t="s">
        <v>484</v>
      </c>
      <c r="L28" s="41" t="s">
        <v>485</v>
      </c>
      <c r="M28" s="42" t="s">
        <v>496</v>
      </c>
      <c r="N28" t="s">
        <v>500</v>
      </c>
      <c r="S28" s="45" t="s">
        <v>91</v>
      </c>
      <c r="T28" s="45" t="s">
        <v>48</v>
      </c>
      <c r="U28" s="45" t="str">
        <f>""</f>
        <v/>
      </c>
      <c r="V28" s="45" t="str">
        <f>""</f>
        <v/>
      </c>
      <c r="W28" s="45" t="str">
        <f>""</f>
        <v/>
      </c>
      <c r="X28" s="45" t="str">
        <f>""</f>
        <v/>
      </c>
      <c r="Y28" s="45" t="str">
        <f>""</f>
        <v/>
      </c>
      <c r="Z28" s="45" t="str">
        <f>""</f>
        <v/>
      </c>
      <c r="AA28" s="45" t="str">
        <f>""</f>
        <v/>
      </c>
      <c r="AB28" s="45" t="str">
        <f>""</f>
        <v/>
      </c>
      <c r="AC28" s="45" t="str">
        <f>""</f>
        <v/>
      </c>
      <c r="AD28" s="45" t="str">
        <f>""</f>
        <v/>
      </c>
      <c r="AE28" s="45" t="str">
        <f>""</f>
        <v/>
      </c>
      <c r="AF28" s="45" t="str">
        <f>""</f>
        <v/>
      </c>
      <c r="AG28" s="45" t="str">
        <f>""</f>
        <v/>
      </c>
    </row>
    <row r="29" spans="2:33" x14ac:dyDescent="0.25">
      <c r="B29" s="17" t="s">
        <v>86</v>
      </c>
      <c r="D29" s="17" t="s">
        <v>86</v>
      </c>
      <c r="E29" t="s">
        <v>482</v>
      </c>
      <c r="G29" s="17" t="s">
        <v>92</v>
      </c>
      <c r="I29" s="38" t="s">
        <v>92</v>
      </c>
      <c r="J29" s="39">
        <v>512.6</v>
      </c>
      <c r="K29" s="40" t="s">
        <v>497</v>
      </c>
      <c r="L29" s="41" t="s">
        <v>495</v>
      </c>
      <c r="M29" s="42" t="s">
        <v>496</v>
      </c>
      <c r="N29" t="s">
        <v>498</v>
      </c>
      <c r="S29" s="45" t="s">
        <v>92</v>
      </c>
      <c r="T29" s="45" t="s">
        <v>36</v>
      </c>
      <c r="U29" s="45" t="str">
        <f>""</f>
        <v/>
      </c>
      <c r="V29" s="45" t="str">
        <f>""</f>
        <v/>
      </c>
      <c r="W29" s="45" t="str">
        <f>""</f>
        <v/>
      </c>
      <c r="X29" s="45" t="str">
        <f>""</f>
        <v/>
      </c>
      <c r="Y29" s="45" t="str">
        <f>""</f>
        <v/>
      </c>
      <c r="Z29" s="45" t="str">
        <f>""</f>
        <v/>
      </c>
      <c r="AA29" s="45" t="str">
        <f>""</f>
        <v/>
      </c>
      <c r="AB29" s="45" t="str">
        <f>""</f>
        <v/>
      </c>
      <c r="AC29" s="45" t="str">
        <f>""</f>
        <v/>
      </c>
      <c r="AD29" s="45" t="str">
        <f>""</f>
        <v/>
      </c>
      <c r="AE29" s="45" t="str">
        <f>""</f>
        <v/>
      </c>
      <c r="AF29" s="45" t="str">
        <f>""</f>
        <v/>
      </c>
      <c r="AG29" s="45" t="str">
        <f>""</f>
        <v/>
      </c>
    </row>
    <row r="30" spans="2:33" x14ac:dyDescent="0.25">
      <c r="B30" s="17" t="s">
        <v>87</v>
      </c>
      <c r="D30" s="17" t="s">
        <v>87</v>
      </c>
      <c r="G30" s="17" t="s">
        <v>93</v>
      </c>
      <c r="I30" s="38" t="s">
        <v>93</v>
      </c>
      <c r="J30" s="39">
        <v>144</v>
      </c>
      <c r="K30" s="40" t="s">
        <v>493</v>
      </c>
      <c r="L30" s="41" t="s">
        <v>492</v>
      </c>
      <c r="M30" s="42" t="s">
        <v>486</v>
      </c>
      <c r="N30" t="s">
        <v>0</v>
      </c>
      <c r="O30" t="s">
        <v>184</v>
      </c>
      <c r="S30" s="45" t="s">
        <v>93</v>
      </c>
      <c r="T30" s="45" t="s">
        <v>35</v>
      </c>
      <c r="U30" s="45" t="str">
        <f>""</f>
        <v/>
      </c>
      <c r="V30" s="45" t="str">
        <f>""</f>
        <v/>
      </c>
      <c r="W30" s="45" t="str">
        <f>""</f>
        <v/>
      </c>
      <c r="X30" s="45" t="str">
        <f>""</f>
        <v/>
      </c>
      <c r="Y30" s="45" t="str">
        <f>""</f>
        <v/>
      </c>
      <c r="Z30" s="45" t="str">
        <f>""</f>
        <v/>
      </c>
      <c r="AA30" s="45" t="str">
        <f>""</f>
        <v/>
      </c>
      <c r="AB30" s="45" t="str">
        <f>""</f>
        <v/>
      </c>
      <c r="AC30" s="45" t="str">
        <f>""</f>
        <v/>
      </c>
      <c r="AD30" s="45" t="str">
        <f>""</f>
        <v/>
      </c>
      <c r="AE30" s="45" t="str">
        <f>""</f>
        <v/>
      </c>
      <c r="AF30" s="45" t="str">
        <f>""</f>
        <v/>
      </c>
      <c r="AG30" s="45" t="str">
        <f>""</f>
        <v/>
      </c>
    </row>
    <row r="31" spans="2:33" x14ac:dyDescent="0.25">
      <c r="B31" s="17" t="s">
        <v>88</v>
      </c>
      <c r="D31" s="17" t="s">
        <v>88</v>
      </c>
      <c r="G31" s="17" t="s">
        <v>94</v>
      </c>
      <c r="I31" s="38" t="s">
        <v>94</v>
      </c>
      <c r="J31" s="39">
        <v>130.9</v>
      </c>
      <c r="K31" s="40" t="s">
        <v>493</v>
      </c>
      <c r="L31" s="41" t="s">
        <v>488</v>
      </c>
      <c r="M31" s="42" t="s">
        <v>489</v>
      </c>
      <c r="N31" t="s">
        <v>0</v>
      </c>
      <c r="O31" t="s">
        <v>280</v>
      </c>
      <c r="S31" s="45" t="s">
        <v>94</v>
      </c>
      <c r="T31" s="45" t="s">
        <v>40</v>
      </c>
      <c r="U31" s="45" t="str">
        <f>""</f>
        <v/>
      </c>
      <c r="V31" s="45" t="str">
        <f>""</f>
        <v/>
      </c>
      <c r="W31" s="45" t="str">
        <f>""</f>
        <v/>
      </c>
      <c r="X31" s="45" t="str">
        <f>""</f>
        <v/>
      </c>
      <c r="Y31" s="45" t="str">
        <f>""</f>
        <v/>
      </c>
      <c r="Z31" s="45" t="str">
        <f>""</f>
        <v/>
      </c>
      <c r="AA31" s="45" t="str">
        <f>""</f>
        <v/>
      </c>
      <c r="AB31" s="45" t="str">
        <f>""</f>
        <v/>
      </c>
      <c r="AC31" s="45" t="str">
        <f>""</f>
        <v/>
      </c>
      <c r="AD31" s="45" t="str">
        <f>""</f>
        <v/>
      </c>
      <c r="AE31" s="45" t="str">
        <f>""</f>
        <v/>
      </c>
      <c r="AF31" s="45" t="str">
        <f>""</f>
        <v/>
      </c>
      <c r="AG31" s="45" t="str">
        <f>""</f>
        <v/>
      </c>
    </row>
    <row r="32" spans="2:33" x14ac:dyDescent="0.25">
      <c r="B32" s="17" t="s">
        <v>89</v>
      </c>
      <c r="D32" s="17" t="s">
        <v>89</v>
      </c>
      <c r="G32" s="17" t="s">
        <v>95</v>
      </c>
      <c r="I32" s="38" t="s">
        <v>95</v>
      </c>
      <c r="J32" s="39">
        <v>256.60000000000002</v>
      </c>
      <c r="K32" s="40" t="s">
        <v>494</v>
      </c>
      <c r="L32" s="41" t="s">
        <v>495</v>
      </c>
      <c r="M32" s="42" t="s">
        <v>496</v>
      </c>
      <c r="N32" t="s">
        <v>42</v>
      </c>
      <c r="S32" s="45" t="s">
        <v>95</v>
      </c>
      <c r="T32" s="45" t="s">
        <v>42</v>
      </c>
      <c r="U32" s="45" t="str">
        <f>""</f>
        <v/>
      </c>
      <c r="V32" s="45" t="str">
        <f>""</f>
        <v/>
      </c>
      <c r="W32" s="45" t="str">
        <f>""</f>
        <v/>
      </c>
      <c r="X32" s="45" t="str">
        <f>""</f>
        <v/>
      </c>
      <c r="Y32" s="45" t="str">
        <f>""</f>
        <v/>
      </c>
      <c r="Z32" s="45" t="str">
        <f>""</f>
        <v/>
      </c>
      <c r="AA32" s="45" t="str">
        <f>""</f>
        <v/>
      </c>
      <c r="AB32" s="45" t="str">
        <f>""</f>
        <v/>
      </c>
      <c r="AC32" s="45" t="str">
        <f>""</f>
        <v/>
      </c>
      <c r="AD32" s="45" t="str">
        <f>""</f>
        <v/>
      </c>
      <c r="AE32" s="45" t="str">
        <f>""</f>
        <v/>
      </c>
      <c r="AF32" s="45" t="str">
        <f>""</f>
        <v/>
      </c>
      <c r="AG32" s="45" t="str">
        <f>""</f>
        <v/>
      </c>
    </row>
    <row r="33" spans="2:33" x14ac:dyDescent="0.25">
      <c r="B33" s="17" t="s">
        <v>90</v>
      </c>
      <c r="D33" s="17" t="s">
        <v>90</v>
      </c>
      <c r="G33" s="17" t="s">
        <v>96</v>
      </c>
      <c r="I33" s="38" t="s">
        <v>96</v>
      </c>
      <c r="J33" s="39">
        <v>74.8</v>
      </c>
      <c r="K33" s="40" t="s">
        <v>493</v>
      </c>
      <c r="L33" s="43" t="s">
        <v>486</v>
      </c>
      <c r="M33" s="42" t="s">
        <v>486</v>
      </c>
      <c r="N33" t="s">
        <v>0</v>
      </c>
      <c r="O33" t="s">
        <v>184</v>
      </c>
      <c r="S33" s="45" t="s">
        <v>96</v>
      </c>
      <c r="T33" s="45" t="s">
        <v>35</v>
      </c>
      <c r="U33" s="45" t="str">
        <f>""</f>
        <v/>
      </c>
      <c r="V33" s="45" t="str">
        <f>""</f>
        <v/>
      </c>
      <c r="W33" s="45" t="str">
        <f>""</f>
        <v/>
      </c>
      <c r="X33" s="45" t="str">
        <f>""</f>
        <v/>
      </c>
      <c r="Y33" s="45" t="str">
        <f>""</f>
        <v/>
      </c>
      <c r="Z33" s="45" t="str">
        <f>""</f>
        <v/>
      </c>
      <c r="AA33" s="45" t="str">
        <f>""</f>
        <v/>
      </c>
      <c r="AB33" s="45" t="str">
        <f>""</f>
        <v/>
      </c>
      <c r="AC33" s="45" t="str">
        <f>""</f>
        <v/>
      </c>
      <c r="AD33" s="45" t="str">
        <f>""</f>
        <v/>
      </c>
      <c r="AE33" s="45" t="str">
        <f>""</f>
        <v/>
      </c>
      <c r="AF33" s="45" t="str">
        <f>""</f>
        <v/>
      </c>
      <c r="AG33" s="45" t="str">
        <f>""</f>
        <v/>
      </c>
    </row>
    <row r="34" spans="2:33" x14ac:dyDescent="0.25">
      <c r="B34" s="17" t="s">
        <v>91</v>
      </c>
      <c r="D34" s="17" t="s">
        <v>91</v>
      </c>
      <c r="G34" s="17" t="s">
        <v>98</v>
      </c>
      <c r="I34" s="38" t="s">
        <v>98</v>
      </c>
      <c r="J34" s="39">
        <v>258.8</v>
      </c>
      <c r="K34" s="40" t="s">
        <v>484</v>
      </c>
      <c r="L34" s="41" t="s">
        <v>485</v>
      </c>
      <c r="M34" s="42" t="s">
        <v>496</v>
      </c>
      <c r="N34" t="s">
        <v>500</v>
      </c>
      <c r="S34" s="45" t="s">
        <v>98</v>
      </c>
      <c r="T34" s="45" t="s">
        <v>26</v>
      </c>
      <c r="V34" s="45" t="str">
        <f>""</f>
        <v/>
      </c>
      <c r="W34" s="45" t="str">
        <f>""</f>
        <v/>
      </c>
      <c r="X34" s="45" t="str">
        <f>""</f>
        <v/>
      </c>
      <c r="Y34" s="45" t="str">
        <f>""</f>
        <v/>
      </c>
      <c r="Z34" s="45" t="str">
        <f>""</f>
        <v/>
      </c>
      <c r="AA34" s="45" t="str">
        <f>""</f>
        <v/>
      </c>
      <c r="AB34" s="45" t="str">
        <f>""</f>
        <v/>
      </c>
      <c r="AC34" s="45" t="str">
        <f>""</f>
        <v/>
      </c>
      <c r="AD34" s="45" t="str">
        <f>""</f>
        <v/>
      </c>
      <c r="AE34" s="45" t="str">
        <f>""</f>
        <v/>
      </c>
      <c r="AF34" s="45" t="str">
        <f>""</f>
        <v/>
      </c>
      <c r="AG34" s="45" t="str">
        <f>""</f>
        <v/>
      </c>
    </row>
    <row r="35" spans="2:33" x14ac:dyDescent="0.25">
      <c r="B35" s="17" t="s">
        <v>92</v>
      </c>
      <c r="D35" s="17" t="s">
        <v>92</v>
      </c>
      <c r="G35" s="17" t="s">
        <v>99</v>
      </c>
      <c r="I35" s="38" t="s">
        <v>99</v>
      </c>
      <c r="J35" s="39">
        <v>441.3</v>
      </c>
      <c r="K35" s="40" t="s">
        <v>499</v>
      </c>
      <c r="L35" s="41" t="s">
        <v>485</v>
      </c>
      <c r="M35" s="42" t="s">
        <v>496</v>
      </c>
      <c r="N35" t="s">
        <v>500</v>
      </c>
      <c r="S35" s="45" t="s">
        <v>99</v>
      </c>
      <c r="T35" s="45" t="s">
        <v>50</v>
      </c>
    </row>
    <row r="36" spans="2:33" x14ac:dyDescent="0.25">
      <c r="B36" s="17" t="s">
        <v>93</v>
      </c>
      <c r="D36" s="17" t="s">
        <v>93</v>
      </c>
      <c r="G36" s="17" t="s">
        <v>100</v>
      </c>
      <c r="I36" s="38" t="s">
        <v>100</v>
      </c>
      <c r="J36" s="39">
        <v>123.7</v>
      </c>
      <c r="K36" s="40" t="s">
        <v>493</v>
      </c>
      <c r="L36" s="43" t="s">
        <v>486</v>
      </c>
      <c r="M36" s="42" t="s">
        <v>489</v>
      </c>
      <c r="N36" t="s">
        <v>0</v>
      </c>
      <c r="O36" t="s">
        <v>280</v>
      </c>
      <c r="S36" s="45" t="s">
        <v>100</v>
      </c>
      <c r="T36" s="45" t="s">
        <v>40</v>
      </c>
    </row>
    <row r="37" spans="2:33" x14ac:dyDescent="0.25">
      <c r="B37" s="17" t="s">
        <v>94</v>
      </c>
      <c r="D37" s="17" t="s">
        <v>94</v>
      </c>
      <c r="G37" s="17" t="s">
        <v>101</v>
      </c>
      <c r="I37" s="38" t="s">
        <v>101</v>
      </c>
      <c r="J37" s="39">
        <v>312.39999999999998</v>
      </c>
      <c r="K37" s="40" t="s">
        <v>494</v>
      </c>
      <c r="L37" s="41" t="s">
        <v>495</v>
      </c>
      <c r="M37" s="42" t="s">
        <v>496</v>
      </c>
      <c r="N37" t="s">
        <v>42</v>
      </c>
      <c r="S37" s="45" t="s">
        <v>101</v>
      </c>
      <c r="T37" s="45" t="s">
        <v>42</v>
      </c>
    </row>
    <row r="38" spans="2:33" x14ac:dyDescent="0.25">
      <c r="B38" s="17" t="s">
        <v>95</v>
      </c>
      <c r="D38" s="17" t="s">
        <v>95</v>
      </c>
      <c r="G38" s="17" t="s">
        <v>102</v>
      </c>
      <c r="I38" s="38" t="s">
        <v>102</v>
      </c>
      <c r="J38" s="39">
        <v>93.4</v>
      </c>
      <c r="K38" s="40" t="s">
        <v>501</v>
      </c>
      <c r="L38" s="43" t="s">
        <v>486</v>
      </c>
      <c r="M38" s="42" t="s">
        <v>486</v>
      </c>
      <c r="N38" t="s">
        <v>0</v>
      </c>
      <c r="O38" t="s">
        <v>16</v>
      </c>
      <c r="S38" s="45" t="s">
        <v>102</v>
      </c>
      <c r="T38" s="45" t="s">
        <v>31</v>
      </c>
      <c r="U38" s="45" t="s">
        <v>16</v>
      </c>
    </row>
    <row r="39" spans="2:33" x14ac:dyDescent="0.25">
      <c r="B39" s="17" t="s">
        <v>96</v>
      </c>
      <c r="D39" s="17" t="s">
        <v>96</v>
      </c>
      <c r="G39" s="17" t="s">
        <v>103</v>
      </c>
      <c r="I39" s="38" t="s">
        <v>103</v>
      </c>
      <c r="J39" s="39">
        <v>90.6</v>
      </c>
      <c r="K39" s="40" t="s">
        <v>493</v>
      </c>
      <c r="L39" s="41" t="s">
        <v>495</v>
      </c>
      <c r="M39" s="42" t="s">
        <v>496</v>
      </c>
      <c r="N39" t="s">
        <v>0</v>
      </c>
      <c r="O39" t="s">
        <v>17</v>
      </c>
      <c r="S39" s="45" t="s">
        <v>103</v>
      </c>
      <c r="T39" s="45" t="s">
        <v>17</v>
      </c>
    </row>
    <row r="40" spans="2:33" x14ac:dyDescent="0.25">
      <c r="B40" s="17" t="s">
        <v>97</v>
      </c>
      <c r="D40" s="17" t="s">
        <v>97</v>
      </c>
      <c r="E40" t="s">
        <v>482</v>
      </c>
      <c r="G40" s="17" t="s">
        <v>104</v>
      </c>
      <c r="I40" s="38" t="s">
        <v>104</v>
      </c>
      <c r="J40" s="39">
        <v>111.8</v>
      </c>
      <c r="K40" s="40" t="s">
        <v>490</v>
      </c>
      <c r="L40" s="41" t="s">
        <v>485</v>
      </c>
      <c r="M40" s="42" t="s">
        <v>486</v>
      </c>
      <c r="N40" t="s">
        <v>0</v>
      </c>
      <c r="O40" t="s">
        <v>300</v>
      </c>
      <c r="S40" s="45" t="s">
        <v>104</v>
      </c>
      <c r="T40" s="45" t="s">
        <v>506</v>
      </c>
    </row>
    <row r="41" spans="2:33" x14ac:dyDescent="0.25">
      <c r="B41" s="17" t="s">
        <v>98</v>
      </c>
      <c r="D41" s="17" t="s">
        <v>98</v>
      </c>
      <c r="G41" s="17" t="s">
        <v>105</v>
      </c>
      <c r="I41" s="38" t="s">
        <v>105</v>
      </c>
      <c r="J41" s="39">
        <v>498.1</v>
      </c>
      <c r="K41" s="40"/>
      <c r="L41" s="42" t="s">
        <v>486</v>
      </c>
      <c r="M41" s="42" t="s">
        <v>486</v>
      </c>
      <c r="N41" t="s">
        <v>502</v>
      </c>
      <c r="S41" s="45"/>
      <c r="T41" s="45"/>
    </row>
    <row r="42" spans="2:33" x14ac:dyDescent="0.25">
      <c r="B42" s="17" t="s">
        <v>99</v>
      </c>
      <c r="D42" s="17" t="s">
        <v>99</v>
      </c>
      <c r="G42" s="17" t="s">
        <v>106</v>
      </c>
      <c r="I42" s="38" t="s">
        <v>106</v>
      </c>
      <c r="J42" s="39">
        <v>85.3</v>
      </c>
      <c r="K42" s="40" t="s">
        <v>487</v>
      </c>
      <c r="L42" s="41" t="s">
        <v>491</v>
      </c>
      <c r="M42" s="42" t="s">
        <v>486</v>
      </c>
      <c r="N42" t="s">
        <v>0</v>
      </c>
      <c r="O42" t="s">
        <v>14</v>
      </c>
      <c r="S42" s="45" t="s">
        <v>106</v>
      </c>
      <c r="T42" s="45" t="s">
        <v>14</v>
      </c>
    </row>
    <row r="43" spans="2:33" x14ac:dyDescent="0.25">
      <c r="B43" s="17" t="s">
        <v>100</v>
      </c>
      <c r="D43" s="17" t="s">
        <v>100</v>
      </c>
      <c r="G43" s="17" t="s">
        <v>107</v>
      </c>
      <c r="I43" s="38" t="s">
        <v>107</v>
      </c>
      <c r="J43" s="39">
        <v>183.8</v>
      </c>
      <c r="K43" s="40" t="s">
        <v>487</v>
      </c>
      <c r="L43" s="41" t="s">
        <v>495</v>
      </c>
      <c r="M43" s="42" t="s">
        <v>496</v>
      </c>
      <c r="N43" t="s">
        <v>498</v>
      </c>
      <c r="S43" s="45" t="s">
        <v>107</v>
      </c>
      <c r="T43" s="45" t="s">
        <v>33</v>
      </c>
    </row>
    <row r="44" spans="2:33" x14ac:dyDescent="0.25">
      <c r="B44" s="17" t="s">
        <v>101</v>
      </c>
      <c r="D44" s="17" t="s">
        <v>101</v>
      </c>
      <c r="G44" s="17" t="s">
        <v>109</v>
      </c>
      <c r="I44" s="38" t="s">
        <v>109</v>
      </c>
      <c r="J44" s="39">
        <v>202.7</v>
      </c>
      <c r="K44" s="40" t="s">
        <v>497</v>
      </c>
      <c r="L44" s="43" t="s">
        <v>486</v>
      </c>
      <c r="M44" s="42" t="s">
        <v>486</v>
      </c>
      <c r="N44" t="s">
        <v>498</v>
      </c>
      <c r="S44" s="45" t="s">
        <v>109</v>
      </c>
      <c r="T44" s="45" t="s">
        <v>36</v>
      </c>
    </row>
    <row r="45" spans="2:33" x14ac:dyDescent="0.25">
      <c r="B45" s="17" t="s">
        <v>102</v>
      </c>
      <c r="D45" s="17" t="s">
        <v>102</v>
      </c>
      <c r="G45" s="17" t="s">
        <v>110</v>
      </c>
      <c r="I45" s="38" t="s">
        <v>110</v>
      </c>
      <c r="J45" s="39">
        <v>125.7</v>
      </c>
      <c r="K45" s="40" t="s">
        <v>493</v>
      </c>
      <c r="L45" s="41" t="s">
        <v>491</v>
      </c>
      <c r="M45" s="42" t="s">
        <v>489</v>
      </c>
      <c r="N45" t="s">
        <v>0</v>
      </c>
      <c r="O45" t="s">
        <v>111</v>
      </c>
      <c r="S45" s="45" t="s">
        <v>110</v>
      </c>
      <c r="T45" s="45" t="s">
        <v>32</v>
      </c>
    </row>
    <row r="46" spans="2:33" x14ac:dyDescent="0.25">
      <c r="B46" s="17" t="s">
        <v>103</v>
      </c>
      <c r="D46" s="17" t="s">
        <v>103</v>
      </c>
      <c r="G46" s="17" t="s">
        <v>111</v>
      </c>
      <c r="I46" s="38" t="s">
        <v>111</v>
      </c>
      <c r="J46" s="39">
        <v>616.29999999999995</v>
      </c>
      <c r="K46" s="40"/>
      <c r="L46" s="42" t="s">
        <v>489</v>
      </c>
      <c r="M46" s="42" t="s">
        <v>489</v>
      </c>
      <c r="N46" t="s">
        <v>502</v>
      </c>
      <c r="S46" s="45"/>
      <c r="T46" s="45"/>
    </row>
    <row r="47" spans="2:33" x14ac:dyDescent="0.25">
      <c r="B47" s="17" t="s">
        <v>104</v>
      </c>
      <c r="D47" s="17" t="s">
        <v>104</v>
      </c>
      <c r="G47" s="17" t="s">
        <v>112</v>
      </c>
      <c r="I47" s="38" t="s">
        <v>112</v>
      </c>
      <c r="J47" s="39">
        <v>235.4</v>
      </c>
      <c r="K47" s="40" t="s">
        <v>494</v>
      </c>
      <c r="L47" s="41" t="s">
        <v>495</v>
      </c>
      <c r="M47" s="42" t="s">
        <v>496</v>
      </c>
      <c r="N47" t="s">
        <v>42</v>
      </c>
      <c r="S47" s="45" t="s">
        <v>112</v>
      </c>
      <c r="T47" s="45" t="s">
        <v>42</v>
      </c>
    </row>
    <row r="48" spans="2:33" x14ac:dyDescent="0.25">
      <c r="B48" s="17" t="s">
        <v>105</v>
      </c>
      <c r="D48" s="17" t="s">
        <v>105</v>
      </c>
      <c r="G48" s="17" t="s">
        <v>113</v>
      </c>
      <c r="I48" s="38" t="s">
        <v>113</v>
      </c>
      <c r="J48" s="39">
        <v>94.7</v>
      </c>
      <c r="K48" s="40" t="s">
        <v>501</v>
      </c>
      <c r="L48" s="43" t="s">
        <v>486</v>
      </c>
      <c r="M48" s="42" t="s">
        <v>486</v>
      </c>
      <c r="N48" t="s">
        <v>0</v>
      </c>
      <c r="O48" t="s">
        <v>377</v>
      </c>
      <c r="S48" s="45" t="s">
        <v>113</v>
      </c>
      <c r="T48" s="45" t="s">
        <v>31</v>
      </c>
      <c r="U48" s="45" t="s">
        <v>46</v>
      </c>
    </row>
    <row r="49" spans="2:21" x14ac:dyDescent="0.25">
      <c r="B49" s="17" t="s">
        <v>106</v>
      </c>
      <c r="D49" s="17" t="s">
        <v>106</v>
      </c>
      <c r="G49" s="17" t="s">
        <v>114</v>
      </c>
      <c r="I49" s="38" t="s">
        <v>114</v>
      </c>
      <c r="J49" s="39">
        <v>153.19999999999999</v>
      </c>
      <c r="K49" s="40" t="s">
        <v>484</v>
      </c>
      <c r="L49" s="41" t="s">
        <v>491</v>
      </c>
      <c r="M49" s="42" t="s">
        <v>486</v>
      </c>
      <c r="N49" t="s">
        <v>0</v>
      </c>
      <c r="O49" t="s">
        <v>235</v>
      </c>
      <c r="S49" s="45" t="s">
        <v>114</v>
      </c>
      <c r="T49" s="45" t="s">
        <v>35</v>
      </c>
    </row>
    <row r="50" spans="2:21" x14ac:dyDescent="0.25">
      <c r="B50" s="17" t="s">
        <v>107</v>
      </c>
      <c r="D50" s="17" t="s">
        <v>107</v>
      </c>
      <c r="G50" s="17" t="s">
        <v>116</v>
      </c>
      <c r="I50" s="38" t="s">
        <v>116</v>
      </c>
      <c r="J50" s="39">
        <v>104.5</v>
      </c>
      <c r="K50" s="40" t="s">
        <v>487</v>
      </c>
      <c r="L50" s="43" t="s">
        <v>486</v>
      </c>
      <c r="M50" s="42" t="s">
        <v>489</v>
      </c>
      <c r="N50" t="s">
        <v>0</v>
      </c>
      <c r="O50" t="s">
        <v>13</v>
      </c>
      <c r="S50" s="45" t="s">
        <v>116</v>
      </c>
      <c r="T50" s="45" t="s">
        <v>13</v>
      </c>
    </row>
    <row r="51" spans="2:21" x14ac:dyDescent="0.25">
      <c r="B51" s="17" t="s">
        <v>108</v>
      </c>
      <c r="D51" s="17" t="s">
        <v>108</v>
      </c>
      <c r="E51" t="s">
        <v>482</v>
      </c>
      <c r="G51" s="17" t="s">
        <v>118</v>
      </c>
      <c r="I51" s="38" t="s">
        <v>118</v>
      </c>
      <c r="J51" s="39">
        <v>89.4</v>
      </c>
      <c r="K51" s="40" t="s">
        <v>493</v>
      </c>
      <c r="L51" s="41" t="s">
        <v>485</v>
      </c>
      <c r="M51" s="42" t="s">
        <v>486</v>
      </c>
      <c r="N51" t="s">
        <v>0</v>
      </c>
      <c r="O51" t="s">
        <v>184</v>
      </c>
      <c r="S51" s="45" t="s">
        <v>118</v>
      </c>
      <c r="T51" s="45" t="s">
        <v>35</v>
      </c>
    </row>
    <row r="52" spans="2:21" x14ac:dyDescent="0.25">
      <c r="B52" s="17" t="s">
        <v>109</v>
      </c>
      <c r="D52" s="17" t="s">
        <v>109</v>
      </c>
      <c r="G52" s="17" t="s">
        <v>119</v>
      </c>
      <c r="I52" s="38" t="s">
        <v>119</v>
      </c>
      <c r="J52" s="39">
        <v>255.2</v>
      </c>
      <c r="K52" s="40" t="s">
        <v>493</v>
      </c>
      <c r="L52" s="43" t="s">
        <v>492</v>
      </c>
      <c r="M52" s="42" t="s">
        <v>489</v>
      </c>
      <c r="N52" t="s">
        <v>500</v>
      </c>
      <c r="S52" s="45" t="s">
        <v>119</v>
      </c>
      <c r="T52" s="45" t="s">
        <v>45</v>
      </c>
    </row>
    <row r="53" spans="2:21" x14ac:dyDescent="0.25">
      <c r="B53" s="17" t="s">
        <v>110</v>
      </c>
      <c r="D53" s="17" t="s">
        <v>110</v>
      </c>
      <c r="G53" s="17" t="s">
        <v>121</v>
      </c>
      <c r="I53" s="38" t="s">
        <v>121</v>
      </c>
      <c r="J53" s="39">
        <v>166.8</v>
      </c>
      <c r="K53" s="40" t="s">
        <v>490</v>
      </c>
      <c r="L53" s="41" t="s">
        <v>491</v>
      </c>
      <c r="M53" s="42" t="s">
        <v>486</v>
      </c>
      <c r="N53" t="s">
        <v>0</v>
      </c>
      <c r="O53" t="s">
        <v>246</v>
      </c>
      <c r="S53" s="45" t="s">
        <v>121</v>
      </c>
      <c r="T53" s="45" t="s">
        <v>37</v>
      </c>
    </row>
    <row r="54" spans="2:21" x14ac:dyDescent="0.25">
      <c r="B54" s="17" t="s">
        <v>111</v>
      </c>
      <c r="D54" s="17" t="s">
        <v>111</v>
      </c>
      <c r="G54" s="17" t="s">
        <v>122</v>
      </c>
      <c r="I54" s="38" t="s">
        <v>122</v>
      </c>
      <c r="J54" s="39">
        <v>169.5</v>
      </c>
      <c r="K54" s="40" t="s">
        <v>493</v>
      </c>
      <c r="L54" s="41" t="s">
        <v>491</v>
      </c>
      <c r="M54" s="42" t="s">
        <v>486</v>
      </c>
      <c r="N54" t="s">
        <v>0</v>
      </c>
      <c r="O54" t="s">
        <v>184</v>
      </c>
      <c r="S54" s="45" t="s">
        <v>122</v>
      </c>
      <c r="T54" s="45" t="s">
        <v>35</v>
      </c>
    </row>
    <row r="55" spans="2:21" x14ac:dyDescent="0.25">
      <c r="B55" s="17" t="s">
        <v>112</v>
      </c>
      <c r="D55" s="17" t="s">
        <v>112</v>
      </c>
      <c r="G55" s="17" t="s">
        <v>123</v>
      </c>
      <c r="I55" s="38" t="s">
        <v>123</v>
      </c>
      <c r="J55" s="39">
        <v>115.3</v>
      </c>
      <c r="K55" s="40" t="s">
        <v>499</v>
      </c>
      <c r="L55" s="41" t="s">
        <v>491</v>
      </c>
      <c r="M55" s="42" t="s">
        <v>486</v>
      </c>
      <c r="N55" t="s">
        <v>0</v>
      </c>
      <c r="O55" t="s">
        <v>20</v>
      </c>
      <c r="S55" s="45" t="s">
        <v>123</v>
      </c>
      <c r="T55" s="45" t="s">
        <v>20</v>
      </c>
    </row>
    <row r="56" spans="2:21" x14ac:dyDescent="0.25">
      <c r="B56" s="17" t="s">
        <v>113</v>
      </c>
      <c r="D56" s="17" t="s">
        <v>113</v>
      </c>
      <c r="G56" s="17" t="s">
        <v>124</v>
      </c>
      <c r="I56" s="38" t="s">
        <v>124</v>
      </c>
      <c r="J56" s="39">
        <v>140.4</v>
      </c>
      <c r="K56" s="40" t="s">
        <v>484</v>
      </c>
      <c r="L56" s="43" t="s">
        <v>486</v>
      </c>
      <c r="M56" s="42" t="s">
        <v>489</v>
      </c>
      <c r="N56" t="s">
        <v>0</v>
      </c>
      <c r="O56" t="s">
        <v>18</v>
      </c>
      <c r="S56" s="45" t="s">
        <v>124</v>
      </c>
      <c r="T56" s="45" t="s">
        <v>507</v>
      </c>
      <c r="U56" s="45" t="s">
        <v>45</v>
      </c>
    </row>
    <row r="57" spans="2:21" x14ac:dyDescent="0.25">
      <c r="B57" s="17" t="s">
        <v>114</v>
      </c>
      <c r="D57" s="17" t="s">
        <v>114</v>
      </c>
      <c r="G57" s="17" t="s">
        <v>125</v>
      </c>
      <c r="I57" s="38" t="s">
        <v>125</v>
      </c>
      <c r="J57" s="39">
        <v>363.8</v>
      </c>
      <c r="K57" s="40" t="s">
        <v>487</v>
      </c>
      <c r="L57" s="43" t="s">
        <v>492</v>
      </c>
      <c r="M57" s="42" t="s">
        <v>489</v>
      </c>
      <c r="N57" t="s">
        <v>500</v>
      </c>
      <c r="S57" s="45" t="s">
        <v>125</v>
      </c>
      <c r="T57" s="45" t="s">
        <v>25</v>
      </c>
    </row>
    <row r="58" spans="2:21" x14ac:dyDescent="0.25">
      <c r="B58" s="17" t="s">
        <v>115</v>
      </c>
      <c r="D58" s="17" t="s">
        <v>115</v>
      </c>
      <c r="E58" t="s">
        <v>482</v>
      </c>
      <c r="G58" s="17" t="s">
        <v>126</v>
      </c>
      <c r="I58" s="38" t="s">
        <v>126</v>
      </c>
      <c r="J58" s="39">
        <v>327.3</v>
      </c>
      <c r="K58" s="40" t="s">
        <v>487</v>
      </c>
      <c r="L58" s="43" t="s">
        <v>486</v>
      </c>
      <c r="M58" s="42" t="s">
        <v>486</v>
      </c>
      <c r="N58" t="s">
        <v>500</v>
      </c>
      <c r="S58" s="45" t="s">
        <v>126</v>
      </c>
      <c r="T58" s="45" t="s">
        <v>25</v>
      </c>
    </row>
    <row r="59" spans="2:21" x14ac:dyDescent="0.25">
      <c r="B59" s="17" t="s">
        <v>116</v>
      </c>
      <c r="D59" s="17" t="s">
        <v>116</v>
      </c>
      <c r="G59" s="17" t="s">
        <v>127</v>
      </c>
      <c r="I59" s="38" t="s">
        <v>127</v>
      </c>
      <c r="J59" s="39">
        <v>101</v>
      </c>
      <c r="K59" s="40" t="s">
        <v>490</v>
      </c>
      <c r="L59" s="41" t="s">
        <v>491</v>
      </c>
      <c r="M59" s="42" t="s">
        <v>486</v>
      </c>
      <c r="N59" t="s">
        <v>0</v>
      </c>
      <c r="O59" t="s">
        <v>151</v>
      </c>
      <c r="S59" s="45" t="s">
        <v>127</v>
      </c>
      <c r="T59" s="45" t="s">
        <v>43</v>
      </c>
      <c r="U59" s="45" t="s">
        <v>506</v>
      </c>
    </row>
    <row r="60" spans="2:21" x14ac:dyDescent="0.25">
      <c r="B60" s="17" t="s">
        <v>117</v>
      </c>
      <c r="D60" s="17" t="s">
        <v>117</v>
      </c>
      <c r="E60" t="s">
        <v>482</v>
      </c>
      <c r="G60" s="17" t="s">
        <v>128</v>
      </c>
      <c r="I60" s="38" t="s">
        <v>128</v>
      </c>
      <c r="J60" s="39">
        <v>113.5</v>
      </c>
      <c r="K60" s="40" t="s">
        <v>484</v>
      </c>
      <c r="L60" s="41" t="s">
        <v>488</v>
      </c>
      <c r="M60" s="42" t="s">
        <v>486</v>
      </c>
      <c r="N60" t="s">
        <v>0</v>
      </c>
      <c r="O60" t="s">
        <v>439</v>
      </c>
      <c r="S60" s="45" t="s">
        <v>128</v>
      </c>
      <c r="T60" s="45" t="s">
        <v>26</v>
      </c>
    </row>
    <row r="61" spans="2:21" x14ac:dyDescent="0.25">
      <c r="B61" s="17" t="s">
        <v>118</v>
      </c>
      <c r="D61" s="17" t="s">
        <v>118</v>
      </c>
      <c r="G61" s="17" t="s">
        <v>129</v>
      </c>
      <c r="I61" s="38" t="s">
        <v>129</v>
      </c>
      <c r="J61" s="39">
        <v>91.4</v>
      </c>
      <c r="K61" s="40" t="s">
        <v>484</v>
      </c>
      <c r="L61" s="43" t="s">
        <v>486</v>
      </c>
      <c r="M61" s="42" t="s">
        <v>486</v>
      </c>
      <c r="N61" t="s">
        <v>0</v>
      </c>
      <c r="O61" t="s">
        <v>105</v>
      </c>
      <c r="S61" s="45" t="s">
        <v>129</v>
      </c>
      <c r="T61" s="45" t="s">
        <v>54</v>
      </c>
    </row>
    <row r="62" spans="2:21" x14ac:dyDescent="0.25">
      <c r="B62" s="17" t="s">
        <v>119</v>
      </c>
      <c r="D62" s="17" t="s">
        <v>119</v>
      </c>
      <c r="G62" s="17" t="s">
        <v>130</v>
      </c>
      <c r="I62" s="38" t="s">
        <v>130</v>
      </c>
      <c r="J62" s="39">
        <v>105.4</v>
      </c>
      <c r="K62" s="40" t="s">
        <v>487</v>
      </c>
      <c r="L62" s="43" t="s">
        <v>486</v>
      </c>
      <c r="M62" s="42" t="s">
        <v>486</v>
      </c>
      <c r="N62" t="s">
        <v>0</v>
      </c>
      <c r="O62" t="s">
        <v>14</v>
      </c>
      <c r="S62" s="45" t="s">
        <v>130</v>
      </c>
      <c r="T62" s="45" t="s">
        <v>14</v>
      </c>
    </row>
    <row r="63" spans="2:21" x14ac:dyDescent="0.25">
      <c r="B63" s="17" t="s">
        <v>120</v>
      </c>
      <c r="D63" s="17" t="s">
        <v>120</v>
      </c>
      <c r="E63" t="s">
        <v>482</v>
      </c>
      <c r="G63" s="17" t="s">
        <v>131</v>
      </c>
      <c r="I63" s="38" t="s">
        <v>131</v>
      </c>
      <c r="J63" s="39">
        <v>47.3</v>
      </c>
      <c r="K63" s="40" t="s">
        <v>499</v>
      </c>
      <c r="L63" s="41" t="s">
        <v>485</v>
      </c>
      <c r="M63" s="42" t="s">
        <v>489</v>
      </c>
      <c r="N63" t="s">
        <v>0</v>
      </c>
      <c r="O63" t="s">
        <v>19</v>
      </c>
      <c r="S63" s="45" t="s">
        <v>131</v>
      </c>
      <c r="T63" s="45" t="s">
        <v>19</v>
      </c>
    </row>
    <row r="64" spans="2:21" x14ac:dyDescent="0.25">
      <c r="B64" s="17" t="s">
        <v>121</v>
      </c>
      <c r="D64" s="17" t="s">
        <v>121</v>
      </c>
      <c r="G64" s="17" t="s">
        <v>132</v>
      </c>
      <c r="I64" s="38" t="s">
        <v>132</v>
      </c>
      <c r="J64" s="39">
        <v>11.7</v>
      </c>
      <c r="K64" s="40" t="s">
        <v>494</v>
      </c>
      <c r="L64" s="41"/>
      <c r="M64" s="42"/>
      <c r="N64" t="s">
        <v>42</v>
      </c>
      <c r="S64" s="45" t="s">
        <v>132</v>
      </c>
      <c r="T64" s="45" t="s">
        <v>42</v>
      </c>
    </row>
    <row r="65" spans="2:29" x14ac:dyDescent="0.25">
      <c r="B65" s="17" t="s">
        <v>122</v>
      </c>
      <c r="D65" s="17" t="s">
        <v>122</v>
      </c>
      <c r="G65" s="17" t="s">
        <v>134</v>
      </c>
      <c r="I65" s="38" t="s">
        <v>134</v>
      </c>
      <c r="J65" s="39">
        <v>181</v>
      </c>
      <c r="K65" s="40" t="s">
        <v>493</v>
      </c>
      <c r="L65" s="43" t="s">
        <v>486</v>
      </c>
      <c r="M65" s="42" t="s">
        <v>486</v>
      </c>
      <c r="N65" t="s">
        <v>0</v>
      </c>
      <c r="O65" t="s">
        <v>184</v>
      </c>
      <c r="S65" s="45" t="s">
        <v>134</v>
      </c>
      <c r="T65" s="45" t="s">
        <v>35</v>
      </c>
    </row>
    <row r="66" spans="2:29" x14ac:dyDescent="0.25">
      <c r="B66" s="17" t="s">
        <v>123</v>
      </c>
      <c r="D66" s="17" t="s">
        <v>123</v>
      </c>
      <c r="G66" s="17" t="s">
        <v>136</v>
      </c>
      <c r="I66" s="38" t="s">
        <v>136</v>
      </c>
      <c r="J66" s="39">
        <v>69.5</v>
      </c>
      <c r="K66" s="40" t="s">
        <v>487</v>
      </c>
      <c r="L66" s="41" t="s">
        <v>488</v>
      </c>
      <c r="M66" s="42" t="s">
        <v>489</v>
      </c>
      <c r="N66" t="s">
        <v>0</v>
      </c>
      <c r="O66" t="s">
        <v>13</v>
      </c>
      <c r="S66" s="45" t="s">
        <v>136</v>
      </c>
      <c r="T66" s="45" t="s">
        <v>13</v>
      </c>
    </row>
    <row r="67" spans="2:29" x14ac:dyDescent="0.25">
      <c r="B67" s="17" t="s">
        <v>124</v>
      </c>
      <c r="D67" s="17" t="s">
        <v>124</v>
      </c>
      <c r="G67" s="17" t="s">
        <v>137</v>
      </c>
      <c r="I67" s="38" t="s">
        <v>137</v>
      </c>
      <c r="J67" s="39">
        <v>55.8</v>
      </c>
      <c r="K67" s="40" t="s">
        <v>490</v>
      </c>
      <c r="L67" s="41" t="s">
        <v>491</v>
      </c>
      <c r="M67" s="42" t="s">
        <v>486</v>
      </c>
      <c r="N67" t="s">
        <v>0</v>
      </c>
      <c r="O67" t="s">
        <v>15</v>
      </c>
      <c r="S67" s="45" t="s">
        <v>137</v>
      </c>
      <c r="T67" s="45" t="s">
        <v>45</v>
      </c>
      <c r="U67" s="45" t="s">
        <v>15</v>
      </c>
    </row>
    <row r="68" spans="2:29" x14ac:dyDescent="0.25">
      <c r="B68" s="17" t="s">
        <v>125</v>
      </c>
      <c r="D68" s="17" t="s">
        <v>125</v>
      </c>
      <c r="G68" s="17" t="s">
        <v>138</v>
      </c>
      <c r="I68" s="38" t="s">
        <v>138</v>
      </c>
      <c r="J68" s="39">
        <v>535.29999999999995</v>
      </c>
      <c r="K68" s="40" t="s">
        <v>499</v>
      </c>
      <c r="L68" s="43" t="s">
        <v>488</v>
      </c>
      <c r="M68" s="42" t="s">
        <v>489</v>
      </c>
      <c r="N68" t="s">
        <v>500</v>
      </c>
      <c r="S68" s="45" t="s">
        <v>138</v>
      </c>
      <c r="T68" s="45" t="s">
        <v>508</v>
      </c>
    </row>
    <row r="69" spans="2:29" x14ac:dyDescent="0.25">
      <c r="B69" s="17" t="s">
        <v>126</v>
      </c>
      <c r="D69" s="17" t="s">
        <v>126</v>
      </c>
      <c r="G69" s="17" t="s">
        <v>139</v>
      </c>
      <c r="I69" s="38" t="s">
        <v>139</v>
      </c>
      <c r="J69" s="39">
        <v>83.5</v>
      </c>
      <c r="K69" s="40" t="s">
        <v>499</v>
      </c>
      <c r="L69" s="41" t="s">
        <v>488</v>
      </c>
      <c r="M69" s="42" t="s">
        <v>486</v>
      </c>
      <c r="N69" t="s">
        <v>0</v>
      </c>
      <c r="O69" t="s">
        <v>20</v>
      </c>
      <c r="S69" s="45" t="s">
        <v>139</v>
      </c>
      <c r="T69" s="45" t="s">
        <v>20</v>
      </c>
    </row>
    <row r="70" spans="2:29" x14ac:dyDescent="0.25">
      <c r="B70" s="17" t="s">
        <v>127</v>
      </c>
      <c r="D70" s="17" t="s">
        <v>127</v>
      </c>
      <c r="G70" s="17" t="s">
        <v>140</v>
      </c>
      <c r="I70" s="38" t="s">
        <v>140</v>
      </c>
      <c r="J70" s="39">
        <v>510.8</v>
      </c>
      <c r="K70" s="40" t="s">
        <v>503</v>
      </c>
      <c r="L70" s="43" t="s">
        <v>492</v>
      </c>
      <c r="M70" s="42" t="s">
        <v>489</v>
      </c>
      <c r="N70" t="s">
        <v>500</v>
      </c>
      <c r="S70" s="45" t="s">
        <v>140</v>
      </c>
      <c r="T70" s="45" t="s">
        <v>41</v>
      </c>
    </row>
    <row r="71" spans="2:29" x14ac:dyDescent="0.25">
      <c r="B71" s="17" t="s">
        <v>128</v>
      </c>
      <c r="D71" s="17" t="s">
        <v>128</v>
      </c>
      <c r="G71" s="17" t="s">
        <v>141</v>
      </c>
      <c r="I71" s="38" t="s">
        <v>141</v>
      </c>
      <c r="J71" s="39">
        <v>315.7</v>
      </c>
      <c r="K71" s="40" t="s">
        <v>501</v>
      </c>
      <c r="L71" s="41" t="s">
        <v>485</v>
      </c>
      <c r="M71" s="42" t="s">
        <v>496</v>
      </c>
      <c r="N71" t="s">
        <v>498</v>
      </c>
      <c r="S71" s="45" t="s">
        <v>141</v>
      </c>
      <c r="T71" s="45" t="s">
        <v>28</v>
      </c>
    </row>
    <row r="72" spans="2:29" x14ac:dyDescent="0.25">
      <c r="B72" s="17" t="s">
        <v>129</v>
      </c>
      <c r="D72" s="17" t="s">
        <v>129</v>
      </c>
      <c r="G72" s="17" t="s">
        <v>142</v>
      </c>
      <c r="I72" s="38" t="s">
        <v>142</v>
      </c>
      <c r="J72" s="39">
        <v>55.4</v>
      </c>
      <c r="K72" s="40" t="s">
        <v>497</v>
      </c>
      <c r="L72" s="41" t="s">
        <v>488</v>
      </c>
      <c r="M72" s="42" t="s">
        <v>489</v>
      </c>
      <c r="N72" t="s">
        <v>0</v>
      </c>
      <c r="O72" t="s">
        <v>295</v>
      </c>
      <c r="S72" s="45" t="s">
        <v>142</v>
      </c>
      <c r="T72" s="45" t="s">
        <v>36</v>
      </c>
      <c r="U72" s="45" t="s">
        <v>509</v>
      </c>
    </row>
    <row r="73" spans="2:29" x14ac:dyDescent="0.25">
      <c r="B73" s="17" t="s">
        <v>130</v>
      </c>
      <c r="D73" s="17" t="s">
        <v>130</v>
      </c>
      <c r="G73" s="17" t="s">
        <v>143</v>
      </c>
      <c r="I73" s="38" t="s">
        <v>143</v>
      </c>
      <c r="J73" s="39">
        <v>107.6</v>
      </c>
      <c r="K73" s="40" t="s">
        <v>484</v>
      </c>
      <c r="L73" s="41" t="s">
        <v>491</v>
      </c>
      <c r="M73" s="42" t="s">
        <v>486</v>
      </c>
      <c r="N73" t="s">
        <v>0</v>
      </c>
      <c r="O73" t="s">
        <v>439</v>
      </c>
      <c r="S73" s="45" t="s">
        <v>143</v>
      </c>
      <c r="T73" s="45" t="s">
        <v>26</v>
      </c>
      <c r="W73" s="45" t="str">
        <f>""</f>
        <v/>
      </c>
    </row>
    <row r="74" spans="2:29" x14ac:dyDescent="0.25">
      <c r="B74" s="17" t="s">
        <v>131</v>
      </c>
      <c r="D74" s="17" t="s">
        <v>131</v>
      </c>
      <c r="G74" s="17" t="s">
        <v>144</v>
      </c>
      <c r="I74" s="38" t="s">
        <v>144</v>
      </c>
      <c r="J74" s="39">
        <v>345.6</v>
      </c>
      <c r="K74" s="40" t="s">
        <v>494</v>
      </c>
      <c r="L74" s="41" t="s">
        <v>495</v>
      </c>
      <c r="M74" s="42" t="s">
        <v>496</v>
      </c>
      <c r="N74" t="s">
        <v>42</v>
      </c>
      <c r="S74" s="45" t="s">
        <v>144</v>
      </c>
      <c r="T74" s="45" t="s">
        <v>26</v>
      </c>
      <c r="V74" s="45" t="str">
        <f>""</f>
        <v/>
      </c>
      <c r="W74" s="45" t="str">
        <f>""</f>
        <v/>
      </c>
    </row>
    <row r="75" spans="2:29" x14ac:dyDescent="0.25">
      <c r="B75" s="17" t="s">
        <v>132</v>
      </c>
      <c r="D75" s="17" t="s">
        <v>132</v>
      </c>
      <c r="G75" s="17" t="s">
        <v>13</v>
      </c>
      <c r="I75" s="38" t="s">
        <v>13</v>
      </c>
      <c r="J75" s="39">
        <v>494.4</v>
      </c>
      <c r="K75" s="40"/>
      <c r="L75" s="42" t="s">
        <v>489</v>
      </c>
      <c r="M75" s="42" t="s">
        <v>489</v>
      </c>
      <c r="N75" t="s">
        <v>502</v>
      </c>
      <c r="S75" s="45"/>
      <c r="T75" s="45"/>
      <c r="V75" s="45" t="str">
        <f>""</f>
        <v/>
      </c>
      <c r="W75" s="45" t="str">
        <f>""</f>
        <v/>
      </c>
      <c r="AB75" s="45" t="str">
        <f>""</f>
        <v/>
      </c>
      <c r="AC75" s="45" t="str">
        <f>""</f>
        <v/>
      </c>
    </row>
    <row r="76" spans="2:29" x14ac:dyDescent="0.25">
      <c r="B76" s="17" t="s">
        <v>133</v>
      </c>
      <c r="D76" s="17" t="s">
        <v>133</v>
      </c>
      <c r="E76" t="s">
        <v>483</v>
      </c>
      <c r="G76" s="17" t="s">
        <v>145</v>
      </c>
      <c r="I76" s="38" t="s">
        <v>145</v>
      </c>
      <c r="J76" s="39">
        <v>142.9</v>
      </c>
      <c r="K76" s="40" t="s">
        <v>493</v>
      </c>
      <c r="L76" s="43" t="s">
        <v>486</v>
      </c>
      <c r="M76" s="42" t="s">
        <v>496</v>
      </c>
      <c r="N76" t="s">
        <v>0</v>
      </c>
      <c r="O76" t="s">
        <v>17</v>
      </c>
      <c r="S76" s="45" t="s">
        <v>145</v>
      </c>
      <c r="T76" s="45" t="s">
        <v>17</v>
      </c>
      <c r="V76" s="45" t="str">
        <f>""</f>
        <v/>
      </c>
      <c r="W76" s="45" t="str">
        <f>""</f>
        <v/>
      </c>
      <c r="AB76" s="45" t="str">
        <f>""</f>
        <v/>
      </c>
      <c r="AC76" s="45" t="str">
        <f>""</f>
        <v/>
      </c>
    </row>
    <row r="77" spans="2:29" x14ac:dyDescent="0.25">
      <c r="B77" s="17" t="s">
        <v>134</v>
      </c>
      <c r="D77" s="17" t="s">
        <v>134</v>
      </c>
      <c r="G77" s="17" t="s">
        <v>146</v>
      </c>
      <c r="I77" s="38" t="s">
        <v>146</v>
      </c>
      <c r="J77" s="39">
        <v>100.8</v>
      </c>
      <c r="K77" s="40" t="s">
        <v>503</v>
      </c>
      <c r="L77" s="41" t="s">
        <v>491</v>
      </c>
      <c r="M77" s="42" t="s">
        <v>489</v>
      </c>
      <c r="N77" t="s">
        <v>500</v>
      </c>
      <c r="S77" s="45" t="s">
        <v>146</v>
      </c>
      <c r="T77" s="45" t="s">
        <v>47</v>
      </c>
      <c r="V77" s="45" t="str">
        <f>""</f>
        <v/>
      </c>
      <c r="W77" s="45" t="str">
        <f>""</f>
        <v/>
      </c>
      <c r="AB77" s="45" t="str">
        <f>""</f>
        <v/>
      </c>
      <c r="AC77" s="45" t="str">
        <f>""</f>
        <v/>
      </c>
    </row>
    <row r="78" spans="2:29" x14ac:dyDescent="0.25">
      <c r="B78" s="17" t="s">
        <v>135</v>
      </c>
      <c r="D78" s="17" t="s">
        <v>135</v>
      </c>
      <c r="E78" t="s">
        <v>482</v>
      </c>
      <c r="G78" s="17" t="s">
        <v>147</v>
      </c>
      <c r="I78" s="38" t="s">
        <v>147</v>
      </c>
      <c r="J78" s="39">
        <v>94.6</v>
      </c>
      <c r="K78" s="40" t="s">
        <v>484</v>
      </c>
      <c r="L78" s="41" t="s">
        <v>495</v>
      </c>
      <c r="M78" s="42" t="s">
        <v>486</v>
      </c>
      <c r="N78" t="s">
        <v>0</v>
      </c>
      <c r="O78" t="s">
        <v>235</v>
      </c>
      <c r="S78" s="45" t="s">
        <v>147</v>
      </c>
      <c r="T78" s="45" t="s">
        <v>35</v>
      </c>
      <c r="U78" s="45" t="str">
        <f>""</f>
        <v/>
      </c>
      <c r="V78" s="45" t="str">
        <f>""</f>
        <v/>
      </c>
      <c r="W78" s="45" t="str">
        <f>""</f>
        <v/>
      </c>
      <c r="AB78" s="45" t="str">
        <f>""</f>
        <v/>
      </c>
      <c r="AC78" s="45" t="str">
        <f>""</f>
        <v/>
      </c>
    </row>
    <row r="79" spans="2:29" x14ac:dyDescent="0.25">
      <c r="B79" s="17" t="s">
        <v>136</v>
      </c>
      <c r="D79" s="17" t="s">
        <v>136</v>
      </c>
      <c r="G79" s="17" t="s">
        <v>148</v>
      </c>
      <c r="I79" s="38" t="s">
        <v>148</v>
      </c>
      <c r="J79" s="39">
        <v>79</v>
      </c>
      <c r="K79" s="40" t="s">
        <v>490</v>
      </c>
      <c r="L79" s="41" t="s">
        <v>488</v>
      </c>
      <c r="M79" s="42" t="s">
        <v>486</v>
      </c>
      <c r="N79" t="s">
        <v>0</v>
      </c>
      <c r="O79" t="s">
        <v>15</v>
      </c>
      <c r="S79" s="45" t="s">
        <v>148</v>
      </c>
      <c r="T79" s="45" t="s">
        <v>45</v>
      </c>
      <c r="U79" s="45" t="s">
        <v>15</v>
      </c>
      <c r="V79" s="45" t="str">
        <f>""</f>
        <v/>
      </c>
      <c r="W79" s="45" t="str">
        <f>""</f>
        <v/>
      </c>
      <c r="AB79" s="45" t="str">
        <f>""</f>
        <v/>
      </c>
      <c r="AC79" s="45" t="str">
        <f>""</f>
        <v/>
      </c>
    </row>
    <row r="80" spans="2:29" x14ac:dyDescent="0.25">
      <c r="B80" s="17" t="s">
        <v>137</v>
      </c>
      <c r="D80" s="17" t="s">
        <v>137</v>
      </c>
      <c r="G80" s="17" t="s">
        <v>150</v>
      </c>
      <c r="I80" s="38" t="s">
        <v>150</v>
      </c>
      <c r="J80" s="39">
        <v>246.9</v>
      </c>
      <c r="K80" s="40" t="s">
        <v>490</v>
      </c>
      <c r="L80" s="41" t="s">
        <v>491</v>
      </c>
      <c r="M80" s="42" t="s">
        <v>496</v>
      </c>
      <c r="N80" t="s">
        <v>500</v>
      </c>
      <c r="S80" s="45" t="s">
        <v>150</v>
      </c>
      <c r="T80" s="45" t="s">
        <v>506</v>
      </c>
      <c r="V80" s="45" t="str">
        <f>""</f>
        <v/>
      </c>
      <c r="W80" s="45" t="str">
        <f>""</f>
        <v/>
      </c>
      <c r="Z80" s="45" t="str">
        <f>""</f>
        <v/>
      </c>
      <c r="AA80" s="45" t="str">
        <f>""</f>
        <v/>
      </c>
      <c r="AB80" s="45" t="str">
        <f>""</f>
        <v/>
      </c>
      <c r="AC80" s="45" t="str">
        <f>""</f>
        <v/>
      </c>
    </row>
    <row r="81" spans="2:29" x14ac:dyDescent="0.25">
      <c r="B81" s="17" t="s">
        <v>138</v>
      </c>
      <c r="D81" s="17" t="s">
        <v>138</v>
      </c>
      <c r="G81" s="17" t="s">
        <v>151</v>
      </c>
      <c r="I81" s="38" t="s">
        <v>151</v>
      </c>
      <c r="J81" s="39">
        <v>763.7</v>
      </c>
      <c r="K81" s="40"/>
      <c r="L81" s="42" t="s">
        <v>486</v>
      </c>
      <c r="M81" s="42" t="s">
        <v>486</v>
      </c>
      <c r="N81" t="s">
        <v>502</v>
      </c>
      <c r="S81" s="45"/>
      <c r="T81" s="45"/>
      <c r="U81" s="45"/>
      <c r="V81" s="45" t="str">
        <f>""</f>
        <v/>
      </c>
      <c r="W81" s="45" t="str">
        <f>""</f>
        <v/>
      </c>
      <c r="Z81" s="45" t="str">
        <f>""</f>
        <v/>
      </c>
      <c r="AA81" s="45" t="str">
        <f>""</f>
        <v/>
      </c>
      <c r="AB81" s="45" t="str">
        <f>""</f>
        <v/>
      </c>
      <c r="AC81" s="45" t="str">
        <f>""</f>
        <v/>
      </c>
    </row>
    <row r="82" spans="2:29" x14ac:dyDescent="0.25">
      <c r="B82" s="17" t="s">
        <v>139</v>
      </c>
      <c r="D82" s="17" t="s">
        <v>139</v>
      </c>
      <c r="G82" s="17" t="s">
        <v>152</v>
      </c>
      <c r="I82" s="38" t="s">
        <v>152</v>
      </c>
      <c r="J82" s="39">
        <v>70.400000000000006</v>
      </c>
      <c r="K82" s="40" t="s">
        <v>490</v>
      </c>
      <c r="L82" s="41" t="s">
        <v>488</v>
      </c>
      <c r="M82" s="42" t="s">
        <v>486</v>
      </c>
      <c r="N82" t="s">
        <v>0</v>
      </c>
      <c r="O82" t="s">
        <v>151</v>
      </c>
      <c r="S82" s="45" t="s">
        <v>152</v>
      </c>
      <c r="T82" s="45" t="s">
        <v>506</v>
      </c>
      <c r="U82" s="45" t="str">
        <f>""</f>
        <v/>
      </c>
      <c r="V82" s="45" t="str">
        <f>""</f>
        <v/>
      </c>
      <c r="W82" s="45" t="str">
        <f>""</f>
        <v/>
      </c>
      <c r="X82" s="45" t="str">
        <f>""</f>
        <v/>
      </c>
      <c r="Y82" s="45" t="str">
        <f>""</f>
        <v/>
      </c>
      <c r="Z82" s="45" t="str">
        <f>""</f>
        <v/>
      </c>
      <c r="AA82" s="45" t="str">
        <f>""</f>
        <v/>
      </c>
      <c r="AB82" s="45" t="str">
        <f>""</f>
        <v/>
      </c>
      <c r="AC82" s="45" t="str">
        <f>""</f>
        <v/>
      </c>
    </row>
    <row r="83" spans="2:29" x14ac:dyDescent="0.25">
      <c r="B83" s="17" t="s">
        <v>140</v>
      </c>
      <c r="D83" s="17" t="s">
        <v>140</v>
      </c>
      <c r="G83" s="17" t="s">
        <v>153</v>
      </c>
      <c r="I83" s="38" t="s">
        <v>153</v>
      </c>
      <c r="J83" s="39">
        <v>749.9</v>
      </c>
      <c r="K83" s="40"/>
      <c r="L83" s="42" t="s">
        <v>489</v>
      </c>
      <c r="M83" s="42" t="s">
        <v>489</v>
      </c>
      <c r="N83" t="s">
        <v>502</v>
      </c>
      <c r="S83" s="45"/>
      <c r="T83" s="45"/>
      <c r="U83" s="45"/>
      <c r="V83" s="45" t="str">
        <f>""</f>
        <v/>
      </c>
      <c r="W83" s="45" t="str">
        <f>""</f>
        <v/>
      </c>
      <c r="X83" s="45" t="str">
        <f>""</f>
        <v/>
      </c>
      <c r="Y83" s="45" t="str">
        <f>""</f>
        <v/>
      </c>
      <c r="Z83" s="45" t="str">
        <f>""</f>
        <v/>
      </c>
      <c r="AA83" s="45" t="str">
        <f>""</f>
        <v/>
      </c>
      <c r="AB83" s="45" t="str">
        <f>""</f>
        <v/>
      </c>
      <c r="AC83" s="45" t="str">
        <f>""</f>
        <v/>
      </c>
    </row>
    <row r="84" spans="2:29" x14ac:dyDescent="0.25">
      <c r="B84" s="17" t="s">
        <v>141</v>
      </c>
      <c r="D84" s="17" t="s">
        <v>141</v>
      </c>
      <c r="G84" s="17" t="s">
        <v>154</v>
      </c>
      <c r="I84" s="38" t="s">
        <v>154</v>
      </c>
      <c r="J84" s="39">
        <v>290.60000000000002</v>
      </c>
      <c r="K84" s="40" t="s">
        <v>497</v>
      </c>
      <c r="L84" s="41" t="s">
        <v>491</v>
      </c>
      <c r="M84" s="42" t="s">
        <v>496</v>
      </c>
      <c r="N84" t="s">
        <v>498</v>
      </c>
      <c r="S84" s="45" t="s">
        <v>154</v>
      </c>
      <c r="T84" s="45" t="s">
        <v>43</v>
      </c>
      <c r="U84" s="45" t="str">
        <f>""</f>
        <v/>
      </c>
      <c r="V84" s="45" t="str">
        <f>""</f>
        <v/>
      </c>
      <c r="W84" s="45" t="str">
        <f>""</f>
        <v/>
      </c>
      <c r="X84" s="45" t="str">
        <f>""</f>
        <v/>
      </c>
      <c r="Y84" s="45" t="str">
        <f>""</f>
        <v/>
      </c>
      <c r="Z84" s="45" t="str">
        <f>""</f>
        <v/>
      </c>
      <c r="AA84" s="45" t="str">
        <f>""</f>
        <v/>
      </c>
      <c r="AB84" s="45" t="str">
        <f>""</f>
        <v/>
      </c>
      <c r="AC84" s="45" t="str">
        <f>""</f>
        <v/>
      </c>
    </row>
    <row r="85" spans="2:29" x14ac:dyDescent="0.25">
      <c r="B85" s="17" t="s">
        <v>142</v>
      </c>
      <c r="D85" s="17" t="s">
        <v>142</v>
      </c>
      <c r="G85" s="17" t="s">
        <v>19</v>
      </c>
      <c r="I85" s="38" t="s">
        <v>19</v>
      </c>
      <c r="J85" s="39">
        <v>404.8</v>
      </c>
      <c r="K85" s="40"/>
      <c r="L85" s="42" t="s">
        <v>489</v>
      </c>
      <c r="M85" s="42" t="s">
        <v>489</v>
      </c>
      <c r="N85" t="s">
        <v>502</v>
      </c>
      <c r="S85" s="45"/>
      <c r="T85" s="45"/>
      <c r="U85" s="45"/>
      <c r="V85" s="45"/>
      <c r="W85" s="45" t="str">
        <f>""</f>
        <v/>
      </c>
      <c r="X85" s="45" t="str">
        <f>""</f>
        <v/>
      </c>
      <c r="Y85" s="45" t="str">
        <f>""</f>
        <v/>
      </c>
      <c r="Z85" s="45" t="str">
        <f>""</f>
        <v/>
      </c>
      <c r="AA85" s="45" t="str">
        <f>""</f>
        <v/>
      </c>
      <c r="AB85" s="45" t="str">
        <f>""</f>
        <v/>
      </c>
      <c r="AC85" s="45" t="str">
        <f>""</f>
        <v/>
      </c>
    </row>
    <row r="86" spans="2:29" x14ac:dyDescent="0.25">
      <c r="B86" s="17" t="s">
        <v>143</v>
      </c>
      <c r="D86" s="17" t="s">
        <v>143</v>
      </c>
      <c r="G86" s="17" t="s">
        <v>155</v>
      </c>
      <c r="I86" s="38" t="s">
        <v>155</v>
      </c>
      <c r="J86" s="39">
        <v>106.9</v>
      </c>
      <c r="K86" s="40" t="s">
        <v>484</v>
      </c>
      <c r="L86" s="41" t="s">
        <v>492</v>
      </c>
      <c r="M86" s="42" t="s">
        <v>486</v>
      </c>
      <c r="N86" t="s">
        <v>0</v>
      </c>
      <c r="O86" t="s">
        <v>235</v>
      </c>
      <c r="S86" s="45" t="s">
        <v>155</v>
      </c>
      <c r="T86" s="45" t="s">
        <v>35</v>
      </c>
      <c r="U86" s="45" t="str">
        <f>""</f>
        <v/>
      </c>
      <c r="V86" s="45" t="str">
        <f>""</f>
        <v/>
      </c>
      <c r="W86" s="45" t="str">
        <f>""</f>
        <v/>
      </c>
      <c r="X86" s="45" t="str">
        <f>""</f>
        <v/>
      </c>
      <c r="Y86" s="45" t="str">
        <f>""</f>
        <v/>
      </c>
      <c r="Z86" s="45" t="str">
        <f>""</f>
        <v/>
      </c>
      <c r="AA86" s="45" t="str">
        <f>""</f>
        <v/>
      </c>
      <c r="AB86" s="45" t="str">
        <f>""</f>
        <v/>
      </c>
      <c r="AC86" s="45" t="str">
        <f>""</f>
        <v/>
      </c>
    </row>
    <row r="87" spans="2:29" x14ac:dyDescent="0.25">
      <c r="B87" s="17" t="s">
        <v>144</v>
      </c>
      <c r="D87" s="17" t="s">
        <v>144</v>
      </c>
      <c r="G87" s="17" t="s">
        <v>156</v>
      </c>
      <c r="I87" s="38" t="s">
        <v>156</v>
      </c>
      <c r="J87" s="39">
        <v>307.39999999999998</v>
      </c>
      <c r="K87" s="40" t="s">
        <v>501</v>
      </c>
      <c r="L87" s="41" t="s">
        <v>495</v>
      </c>
      <c r="M87" s="42" t="s">
        <v>496</v>
      </c>
      <c r="N87" t="s">
        <v>498</v>
      </c>
      <c r="S87" s="45" t="s">
        <v>156</v>
      </c>
      <c r="T87" s="45" t="s">
        <v>24</v>
      </c>
      <c r="U87" s="45" t="str">
        <f>""</f>
        <v/>
      </c>
      <c r="V87" s="45" t="str">
        <f>""</f>
        <v/>
      </c>
      <c r="W87" s="45" t="str">
        <f>""</f>
        <v/>
      </c>
      <c r="X87" s="45" t="str">
        <f>""</f>
        <v/>
      </c>
      <c r="Y87" s="45" t="str">
        <f>""</f>
        <v/>
      </c>
      <c r="Z87" s="45" t="str">
        <f>""</f>
        <v/>
      </c>
      <c r="AA87" s="45" t="str">
        <f>""</f>
        <v/>
      </c>
      <c r="AB87" s="45" t="str">
        <f>""</f>
        <v/>
      </c>
      <c r="AC87" s="45" t="str">
        <f>""</f>
        <v/>
      </c>
    </row>
    <row r="88" spans="2:29" x14ac:dyDescent="0.25">
      <c r="B88" s="17" t="s">
        <v>13</v>
      </c>
      <c r="D88" s="17" t="s">
        <v>13</v>
      </c>
      <c r="G88" s="17" t="s">
        <v>159</v>
      </c>
      <c r="I88" s="38" t="s">
        <v>159</v>
      </c>
      <c r="J88" s="39">
        <v>318.5</v>
      </c>
      <c r="K88" s="40" t="s">
        <v>494</v>
      </c>
      <c r="L88" s="41" t="s">
        <v>495</v>
      </c>
      <c r="M88" s="42" t="s">
        <v>496</v>
      </c>
      <c r="N88" t="s">
        <v>42</v>
      </c>
      <c r="S88" s="45" t="s">
        <v>159</v>
      </c>
      <c r="T88" s="45" t="s">
        <v>42</v>
      </c>
      <c r="U88" s="45" t="str">
        <f>""</f>
        <v/>
      </c>
      <c r="V88" s="45" t="str">
        <f>""</f>
        <v/>
      </c>
      <c r="W88" s="45" t="str">
        <f>""</f>
        <v/>
      </c>
      <c r="X88" s="45" t="str">
        <f>""</f>
        <v/>
      </c>
      <c r="Y88" s="45" t="str">
        <f>""</f>
        <v/>
      </c>
      <c r="Z88" s="45" t="str">
        <f>""</f>
        <v/>
      </c>
      <c r="AA88" s="45" t="str">
        <f>""</f>
        <v/>
      </c>
      <c r="AB88" s="45" t="str">
        <f>""</f>
        <v/>
      </c>
      <c r="AC88" s="45" t="str">
        <f>""</f>
        <v/>
      </c>
    </row>
    <row r="89" spans="2:29" x14ac:dyDescent="0.25">
      <c r="B89" s="17" t="s">
        <v>145</v>
      </c>
      <c r="D89" s="17" t="s">
        <v>145</v>
      </c>
      <c r="G89" s="17" t="s">
        <v>161</v>
      </c>
      <c r="I89" s="38" t="s">
        <v>161</v>
      </c>
      <c r="J89" s="39">
        <v>84.9</v>
      </c>
      <c r="K89" s="40" t="s">
        <v>493</v>
      </c>
      <c r="L89" s="41" t="s">
        <v>488</v>
      </c>
      <c r="M89" s="42" t="s">
        <v>489</v>
      </c>
      <c r="N89" t="s">
        <v>0</v>
      </c>
      <c r="O89" t="s">
        <v>111</v>
      </c>
      <c r="S89" s="45" t="s">
        <v>161</v>
      </c>
      <c r="T89" s="45" t="s">
        <v>32</v>
      </c>
      <c r="U89" s="45" t="str">
        <f>""</f>
        <v/>
      </c>
      <c r="V89" s="45" t="str">
        <f>""</f>
        <v/>
      </c>
      <c r="W89" s="45" t="str">
        <f>""</f>
        <v/>
      </c>
      <c r="X89" s="45" t="str">
        <f>""</f>
        <v/>
      </c>
      <c r="Y89" s="45" t="str">
        <f>""</f>
        <v/>
      </c>
      <c r="Z89" s="45" t="str">
        <f>""</f>
        <v/>
      </c>
      <c r="AA89" s="45" t="str">
        <f>""</f>
        <v/>
      </c>
      <c r="AB89" s="45" t="str">
        <f>""</f>
        <v/>
      </c>
      <c r="AC89" s="45" t="str">
        <f>""</f>
        <v/>
      </c>
    </row>
    <row r="90" spans="2:29" x14ac:dyDescent="0.25">
      <c r="B90" s="17" t="s">
        <v>146</v>
      </c>
      <c r="D90" s="17" t="s">
        <v>146</v>
      </c>
      <c r="G90" s="17" t="s">
        <v>162</v>
      </c>
      <c r="I90" s="38" t="s">
        <v>162</v>
      </c>
      <c r="J90" s="39">
        <v>132.9</v>
      </c>
      <c r="K90" s="40" t="s">
        <v>499</v>
      </c>
      <c r="L90" s="41" t="s">
        <v>492</v>
      </c>
      <c r="M90" s="42" t="s">
        <v>489</v>
      </c>
      <c r="N90" t="s">
        <v>0</v>
      </c>
      <c r="O90" t="s">
        <v>153</v>
      </c>
      <c r="S90" s="45" t="s">
        <v>162</v>
      </c>
      <c r="T90" s="45" t="s">
        <v>34</v>
      </c>
      <c r="U90" s="45" t="str">
        <f>""</f>
        <v/>
      </c>
      <c r="V90" s="45" t="str">
        <f>""</f>
        <v/>
      </c>
      <c r="W90" s="45" t="str">
        <f>""</f>
        <v/>
      </c>
      <c r="X90" s="45" t="str">
        <f>""</f>
        <v/>
      </c>
      <c r="Y90" s="45" t="str">
        <f>""</f>
        <v/>
      </c>
      <c r="Z90" s="45" t="str">
        <f>""</f>
        <v/>
      </c>
      <c r="AA90" s="45" t="str">
        <f>""</f>
        <v/>
      </c>
      <c r="AB90" s="45" t="str">
        <f>""</f>
        <v/>
      </c>
      <c r="AC90" s="45" t="str">
        <f>""</f>
        <v/>
      </c>
    </row>
    <row r="91" spans="2:29" x14ac:dyDescent="0.25">
      <c r="B91" s="17" t="s">
        <v>147</v>
      </c>
      <c r="D91" s="17" t="s">
        <v>147</v>
      </c>
      <c r="G91" s="17" t="s">
        <v>163</v>
      </c>
      <c r="I91" s="38" t="s">
        <v>163</v>
      </c>
      <c r="J91" s="39">
        <v>87.8</v>
      </c>
      <c r="K91" s="40" t="s">
        <v>499</v>
      </c>
      <c r="L91" s="41" t="s">
        <v>492</v>
      </c>
      <c r="M91" s="42" t="s">
        <v>489</v>
      </c>
      <c r="N91" t="s">
        <v>0</v>
      </c>
      <c r="O91" t="s">
        <v>19</v>
      </c>
      <c r="S91" s="45" t="s">
        <v>163</v>
      </c>
      <c r="T91" s="45" t="s">
        <v>19</v>
      </c>
      <c r="U91" s="45" t="str">
        <f>""</f>
        <v/>
      </c>
      <c r="V91" s="45" t="str">
        <f>""</f>
        <v/>
      </c>
      <c r="W91" s="45" t="str">
        <f>""</f>
        <v/>
      </c>
      <c r="X91" s="45" t="str">
        <f>""</f>
        <v/>
      </c>
      <c r="Y91" s="45" t="str">
        <f>""</f>
        <v/>
      </c>
      <c r="Z91" s="45" t="str">
        <f>""</f>
        <v/>
      </c>
      <c r="AA91" s="45" t="str">
        <f>""</f>
        <v/>
      </c>
      <c r="AB91" s="45" t="str">
        <f>""</f>
        <v/>
      </c>
      <c r="AC91" s="45" t="str">
        <f>""</f>
        <v/>
      </c>
    </row>
    <row r="92" spans="2:29" x14ac:dyDescent="0.25">
      <c r="B92" s="17" t="s">
        <v>148</v>
      </c>
      <c r="D92" s="17" t="s">
        <v>148</v>
      </c>
      <c r="G92" s="17" t="s">
        <v>165</v>
      </c>
      <c r="I92" s="38" t="s">
        <v>165</v>
      </c>
      <c r="J92" s="39">
        <v>112.6</v>
      </c>
      <c r="K92" s="40" t="s">
        <v>484</v>
      </c>
      <c r="L92" s="41" t="s">
        <v>492</v>
      </c>
      <c r="M92" s="42" t="s">
        <v>486</v>
      </c>
      <c r="N92" t="s">
        <v>0</v>
      </c>
      <c r="O92" t="s">
        <v>208</v>
      </c>
      <c r="S92" s="45" t="s">
        <v>165</v>
      </c>
      <c r="T92" s="45" t="s">
        <v>44</v>
      </c>
      <c r="U92" s="45" t="s">
        <v>30</v>
      </c>
      <c r="V92" s="45" t="str">
        <f>""</f>
        <v/>
      </c>
      <c r="W92" s="45" t="str">
        <f>""</f>
        <v/>
      </c>
      <c r="X92" s="45" t="str">
        <f>""</f>
        <v/>
      </c>
      <c r="Y92" s="45" t="str">
        <f>""</f>
        <v/>
      </c>
      <c r="Z92" s="45" t="str">
        <f>""</f>
        <v/>
      </c>
      <c r="AA92" s="45" t="str">
        <f>""</f>
        <v/>
      </c>
      <c r="AB92" s="45" t="str">
        <f>""</f>
        <v/>
      </c>
      <c r="AC92" s="45" t="str">
        <f>""</f>
        <v/>
      </c>
    </row>
    <row r="93" spans="2:29" x14ac:dyDescent="0.25">
      <c r="B93" s="17" t="s">
        <v>149</v>
      </c>
      <c r="D93" s="17" t="s">
        <v>149</v>
      </c>
      <c r="E93" t="s">
        <v>482</v>
      </c>
      <c r="G93" s="17" t="s">
        <v>166</v>
      </c>
      <c r="I93" s="38" t="s">
        <v>166</v>
      </c>
      <c r="J93" s="39">
        <v>138.5</v>
      </c>
      <c r="K93" s="40" t="s">
        <v>493</v>
      </c>
      <c r="L93" s="43" t="s">
        <v>486</v>
      </c>
      <c r="M93" s="42" t="s">
        <v>496</v>
      </c>
      <c r="N93" t="s">
        <v>0</v>
      </c>
      <c r="O93" t="s">
        <v>17</v>
      </c>
      <c r="S93" s="45" t="s">
        <v>166</v>
      </c>
      <c r="T93" s="45" t="s">
        <v>17</v>
      </c>
      <c r="V93" s="45" t="str">
        <f>""</f>
        <v/>
      </c>
      <c r="W93" s="45" t="str">
        <f>""</f>
        <v/>
      </c>
      <c r="X93" s="45" t="str">
        <f>""</f>
        <v/>
      </c>
      <c r="Y93" s="45" t="str">
        <f>""</f>
        <v/>
      </c>
      <c r="Z93" s="45" t="str">
        <f>""</f>
        <v/>
      </c>
      <c r="AA93" s="45" t="str">
        <f>""</f>
        <v/>
      </c>
      <c r="AB93" s="45" t="str">
        <f>""</f>
        <v/>
      </c>
      <c r="AC93" s="45" t="str">
        <f>""</f>
        <v/>
      </c>
    </row>
    <row r="94" spans="2:29" x14ac:dyDescent="0.25">
      <c r="B94" s="17" t="s">
        <v>150</v>
      </c>
      <c r="D94" s="17" t="s">
        <v>150</v>
      </c>
      <c r="G94" s="17" t="s">
        <v>167</v>
      </c>
      <c r="I94" s="38" t="s">
        <v>167</v>
      </c>
      <c r="J94" s="39">
        <v>141.6</v>
      </c>
      <c r="K94" s="40" t="s">
        <v>490</v>
      </c>
      <c r="L94" s="41" t="s">
        <v>488</v>
      </c>
      <c r="M94" s="42" t="s">
        <v>489</v>
      </c>
      <c r="N94" t="s">
        <v>0</v>
      </c>
      <c r="O94" t="s">
        <v>251</v>
      </c>
      <c r="S94" s="45" t="s">
        <v>167</v>
      </c>
      <c r="T94" s="45" t="s">
        <v>38</v>
      </c>
      <c r="U94" s="45" t="str">
        <f>""</f>
        <v/>
      </c>
      <c r="V94" s="45" t="str">
        <f>""</f>
        <v/>
      </c>
      <c r="W94" s="45" t="str">
        <f>""</f>
        <v/>
      </c>
      <c r="X94" s="45" t="str">
        <f>""</f>
        <v/>
      </c>
      <c r="Y94" s="45" t="str">
        <f>""</f>
        <v/>
      </c>
      <c r="Z94" s="45" t="str">
        <f>""</f>
        <v/>
      </c>
      <c r="AA94" s="45" t="str">
        <f>""</f>
        <v/>
      </c>
      <c r="AB94" s="45" t="str">
        <f>""</f>
        <v/>
      </c>
      <c r="AC94" s="45" t="str">
        <f>""</f>
        <v/>
      </c>
    </row>
    <row r="95" spans="2:29" x14ac:dyDescent="0.25">
      <c r="B95" s="17" t="s">
        <v>151</v>
      </c>
      <c r="D95" s="17" t="s">
        <v>151</v>
      </c>
      <c r="G95" s="17" t="s">
        <v>169</v>
      </c>
      <c r="I95" s="38" t="s">
        <v>169</v>
      </c>
      <c r="J95" s="39">
        <v>85.3</v>
      </c>
      <c r="K95" s="40" t="s">
        <v>490</v>
      </c>
      <c r="L95" s="41" t="s">
        <v>492</v>
      </c>
      <c r="M95" s="42" t="s">
        <v>486</v>
      </c>
      <c r="N95" t="s">
        <v>0</v>
      </c>
      <c r="O95" t="s">
        <v>15</v>
      </c>
      <c r="S95" s="45" t="s">
        <v>169</v>
      </c>
      <c r="T95" s="45" t="s">
        <v>15</v>
      </c>
      <c r="U95" s="45" t="str">
        <f>""</f>
        <v/>
      </c>
      <c r="V95" s="45" t="str">
        <f>""</f>
        <v/>
      </c>
      <c r="W95" s="45" t="str">
        <f>""</f>
        <v/>
      </c>
      <c r="X95" s="45" t="str">
        <f>""</f>
        <v/>
      </c>
      <c r="Y95" s="45" t="str">
        <f>""</f>
        <v/>
      </c>
      <c r="Z95" s="45" t="str">
        <f>""</f>
        <v/>
      </c>
      <c r="AA95" s="45" t="str">
        <f>""</f>
        <v/>
      </c>
      <c r="AB95" s="45" t="str">
        <f>""</f>
        <v/>
      </c>
      <c r="AC95" s="45" t="str">
        <f>""</f>
        <v/>
      </c>
    </row>
    <row r="96" spans="2:29" x14ac:dyDescent="0.25">
      <c r="B96" s="17" t="s">
        <v>152</v>
      </c>
      <c r="D96" s="17" t="s">
        <v>152</v>
      </c>
      <c r="G96" s="17" t="s">
        <v>171</v>
      </c>
      <c r="I96" s="38" t="s">
        <v>171</v>
      </c>
      <c r="J96" s="39">
        <v>338.7</v>
      </c>
      <c r="K96" s="40" t="s">
        <v>497</v>
      </c>
      <c r="L96" s="41" t="s">
        <v>492</v>
      </c>
      <c r="M96" s="42" t="s">
        <v>489</v>
      </c>
      <c r="N96" t="s">
        <v>500</v>
      </c>
      <c r="S96" s="45" t="s">
        <v>171</v>
      </c>
      <c r="T96" s="45" t="s">
        <v>509</v>
      </c>
      <c r="U96" s="45" t="s">
        <v>52</v>
      </c>
      <c r="V96" s="45" t="str">
        <f>""</f>
        <v/>
      </c>
      <c r="W96" s="45" t="str">
        <f>""</f>
        <v/>
      </c>
      <c r="X96" s="45" t="str">
        <f>""</f>
        <v/>
      </c>
      <c r="Y96" s="45" t="str">
        <f>""</f>
        <v/>
      </c>
      <c r="Z96" s="45" t="str">
        <f>""</f>
        <v/>
      </c>
      <c r="AA96" s="45" t="str">
        <f>""</f>
        <v/>
      </c>
      <c r="AB96" s="45" t="str">
        <f>""</f>
        <v/>
      </c>
      <c r="AC96" s="45" t="str">
        <f>""</f>
        <v/>
      </c>
    </row>
    <row r="97" spans="2:29" x14ac:dyDescent="0.25">
      <c r="B97" s="17" t="s">
        <v>153</v>
      </c>
      <c r="D97" s="17" t="s">
        <v>153</v>
      </c>
      <c r="G97" s="17" t="s">
        <v>172</v>
      </c>
      <c r="I97" s="38" t="s">
        <v>172</v>
      </c>
      <c r="J97" s="39">
        <v>109.4</v>
      </c>
      <c r="K97" s="40" t="s">
        <v>501</v>
      </c>
      <c r="L97" s="43" t="s">
        <v>486</v>
      </c>
      <c r="M97" s="42" t="s">
        <v>486</v>
      </c>
      <c r="N97" t="s">
        <v>0</v>
      </c>
      <c r="O97" t="s">
        <v>377</v>
      </c>
      <c r="S97" s="45" t="s">
        <v>172</v>
      </c>
      <c r="T97" s="45" t="s">
        <v>31</v>
      </c>
      <c r="U97" s="45" t="s">
        <v>46</v>
      </c>
      <c r="V97" s="45" t="str">
        <f>""</f>
        <v/>
      </c>
      <c r="W97" s="45" t="str">
        <f>""</f>
        <v/>
      </c>
      <c r="X97" s="45" t="str">
        <f>""</f>
        <v/>
      </c>
      <c r="Y97" s="45" t="str">
        <f>""</f>
        <v/>
      </c>
      <c r="Z97" s="45" t="str">
        <f>""</f>
        <v/>
      </c>
      <c r="AA97" s="45" t="str">
        <f>""</f>
        <v/>
      </c>
      <c r="AB97" s="45" t="str">
        <f>""</f>
        <v/>
      </c>
      <c r="AC97" s="45" t="str">
        <f>""</f>
        <v/>
      </c>
    </row>
    <row r="98" spans="2:29" x14ac:dyDescent="0.25">
      <c r="B98" s="17" t="s">
        <v>154</v>
      </c>
      <c r="D98" s="17" t="s">
        <v>154</v>
      </c>
      <c r="G98" s="17" t="s">
        <v>173</v>
      </c>
      <c r="I98" s="38" t="s">
        <v>173</v>
      </c>
      <c r="J98" s="39">
        <v>515.5</v>
      </c>
      <c r="K98" s="40"/>
      <c r="L98" s="42" t="s">
        <v>486</v>
      </c>
      <c r="M98" s="42" t="s">
        <v>486</v>
      </c>
      <c r="N98" t="s">
        <v>502</v>
      </c>
      <c r="S98" s="45"/>
      <c r="T98" s="45"/>
      <c r="U98" s="45"/>
      <c r="V98" s="45" t="str">
        <f>""</f>
        <v/>
      </c>
      <c r="W98" s="45" t="str">
        <f>""</f>
        <v/>
      </c>
      <c r="X98" s="45" t="str">
        <f>""</f>
        <v/>
      </c>
      <c r="Y98" s="45" t="str">
        <f>""</f>
        <v/>
      </c>
      <c r="Z98" s="45" t="str">
        <f>""</f>
        <v/>
      </c>
      <c r="AA98" s="45" t="str">
        <f>""</f>
        <v/>
      </c>
      <c r="AB98" s="45" t="str">
        <f>""</f>
        <v/>
      </c>
      <c r="AC98" s="45" t="str">
        <f>""</f>
        <v/>
      </c>
    </row>
    <row r="99" spans="2:29" x14ac:dyDescent="0.25">
      <c r="B99" s="17" t="s">
        <v>19</v>
      </c>
      <c r="D99" s="17" t="s">
        <v>19</v>
      </c>
      <c r="G99" s="17" t="s">
        <v>174</v>
      </c>
      <c r="I99" s="38" t="s">
        <v>174</v>
      </c>
      <c r="J99" s="39">
        <v>97</v>
      </c>
      <c r="K99" s="40" t="s">
        <v>484</v>
      </c>
      <c r="L99" s="41" t="s">
        <v>491</v>
      </c>
      <c r="M99" s="42" t="s">
        <v>486</v>
      </c>
      <c r="N99" t="s">
        <v>0</v>
      </c>
      <c r="O99" t="s">
        <v>173</v>
      </c>
      <c r="S99" s="45" t="s">
        <v>174</v>
      </c>
      <c r="T99" s="45" t="s">
        <v>35</v>
      </c>
      <c r="V99" s="45" t="str">
        <f>""</f>
        <v/>
      </c>
      <c r="W99" s="45" t="str">
        <f>""</f>
        <v/>
      </c>
      <c r="X99" s="45" t="str">
        <f>""</f>
        <v/>
      </c>
      <c r="Y99" s="45" t="str">
        <f>""</f>
        <v/>
      </c>
      <c r="Z99" s="45" t="str">
        <f>""</f>
        <v/>
      </c>
      <c r="AA99" s="45" t="str">
        <f>""</f>
        <v/>
      </c>
      <c r="AB99" s="45" t="str">
        <f>""</f>
        <v/>
      </c>
      <c r="AC99" s="45" t="str">
        <f>""</f>
        <v/>
      </c>
    </row>
    <row r="100" spans="2:29" x14ac:dyDescent="0.25">
      <c r="B100" s="17" t="s">
        <v>155</v>
      </c>
      <c r="D100" s="17" t="s">
        <v>155</v>
      </c>
      <c r="G100" s="17" t="s">
        <v>175</v>
      </c>
      <c r="I100" s="38" t="s">
        <v>175</v>
      </c>
      <c r="J100" s="39">
        <v>122.4</v>
      </c>
      <c r="K100" s="40" t="s">
        <v>484</v>
      </c>
      <c r="L100" s="43" t="s">
        <v>486</v>
      </c>
      <c r="M100" s="42" t="s">
        <v>486</v>
      </c>
      <c r="N100" t="s">
        <v>0</v>
      </c>
      <c r="O100" t="s">
        <v>208</v>
      </c>
      <c r="S100" s="45" t="s">
        <v>175</v>
      </c>
      <c r="T100" s="45" t="s">
        <v>44</v>
      </c>
      <c r="U100" s="45" t="str">
        <f>""</f>
        <v/>
      </c>
      <c r="V100" s="45" t="str">
        <f>""</f>
        <v/>
      </c>
      <c r="W100" s="45" t="str">
        <f>""</f>
        <v/>
      </c>
      <c r="X100" s="45" t="str">
        <f>""</f>
        <v/>
      </c>
      <c r="Y100" s="45" t="str">
        <f>""</f>
        <v/>
      </c>
      <c r="Z100" s="45" t="str">
        <f>""</f>
        <v/>
      </c>
      <c r="AA100" s="45" t="str">
        <f>""</f>
        <v/>
      </c>
      <c r="AB100" s="45" t="str">
        <f>""</f>
        <v/>
      </c>
      <c r="AC100" s="45" t="str">
        <f>""</f>
        <v/>
      </c>
    </row>
    <row r="101" spans="2:29" x14ac:dyDescent="0.25">
      <c r="B101" s="17" t="s">
        <v>156</v>
      </c>
      <c r="D101" s="17" t="s">
        <v>156</v>
      </c>
      <c r="G101" s="17" t="s">
        <v>176</v>
      </c>
      <c r="I101" s="38" t="s">
        <v>176</v>
      </c>
      <c r="J101" s="39">
        <v>51.8</v>
      </c>
      <c r="K101" s="40" t="s">
        <v>487</v>
      </c>
      <c r="L101" s="41" t="s">
        <v>488</v>
      </c>
      <c r="M101" s="42" t="s">
        <v>489</v>
      </c>
      <c r="N101" t="s">
        <v>0</v>
      </c>
      <c r="O101" t="s">
        <v>13</v>
      </c>
      <c r="S101" s="45" t="s">
        <v>176</v>
      </c>
      <c r="T101" s="45" t="s">
        <v>13</v>
      </c>
      <c r="U101" s="45" t="str">
        <f>""</f>
        <v/>
      </c>
      <c r="V101" s="45" t="str">
        <f>""</f>
        <v/>
      </c>
      <c r="W101" s="45" t="str">
        <f>""</f>
        <v/>
      </c>
      <c r="X101" s="45" t="str">
        <f>""</f>
        <v/>
      </c>
      <c r="Y101" s="45" t="str">
        <f>""</f>
        <v/>
      </c>
      <c r="Z101" s="45" t="str">
        <f>""</f>
        <v/>
      </c>
      <c r="AA101" s="45" t="str">
        <f>""</f>
        <v/>
      </c>
      <c r="AB101" s="45" t="str">
        <f>""</f>
        <v/>
      </c>
      <c r="AC101" s="45" t="str">
        <f>""</f>
        <v/>
      </c>
    </row>
    <row r="102" spans="2:29" x14ac:dyDescent="0.25">
      <c r="B102" s="17" t="s">
        <v>157</v>
      </c>
      <c r="D102" s="17" t="s">
        <v>157</v>
      </c>
      <c r="E102" t="s">
        <v>483</v>
      </c>
      <c r="G102" s="17" t="s">
        <v>179</v>
      </c>
      <c r="I102" s="38" t="s">
        <v>179</v>
      </c>
      <c r="J102" s="39">
        <v>131.9</v>
      </c>
      <c r="K102" s="40" t="s">
        <v>484</v>
      </c>
      <c r="L102" s="41" t="s">
        <v>495</v>
      </c>
      <c r="M102" s="42" t="s">
        <v>496</v>
      </c>
      <c r="N102" t="s">
        <v>0</v>
      </c>
      <c r="O102" t="s">
        <v>389</v>
      </c>
      <c r="S102" s="45" t="s">
        <v>179</v>
      </c>
      <c r="T102" s="45" t="s">
        <v>30</v>
      </c>
      <c r="U102" s="45" t="str">
        <f>""</f>
        <v/>
      </c>
      <c r="V102" s="45" t="str">
        <f>""</f>
        <v/>
      </c>
      <c r="W102" s="45" t="str">
        <f>""</f>
        <v/>
      </c>
      <c r="X102" s="45" t="str">
        <f>""</f>
        <v/>
      </c>
      <c r="Y102" s="45" t="str">
        <f>""</f>
        <v/>
      </c>
      <c r="Z102" s="45" t="str">
        <f>""</f>
        <v/>
      </c>
      <c r="AA102" s="45" t="str">
        <f>""</f>
        <v/>
      </c>
      <c r="AB102" s="45" t="str">
        <f>""</f>
        <v/>
      </c>
      <c r="AC102" s="45" t="str">
        <f>""</f>
        <v/>
      </c>
    </row>
    <row r="103" spans="2:29" x14ac:dyDescent="0.25">
      <c r="B103" s="17" t="s">
        <v>158</v>
      </c>
      <c r="D103" s="17" t="s">
        <v>158</v>
      </c>
      <c r="E103" t="s">
        <v>483</v>
      </c>
      <c r="G103" s="17" t="s">
        <v>180</v>
      </c>
      <c r="I103" s="38" t="s">
        <v>180</v>
      </c>
      <c r="J103" s="39">
        <v>294.89999999999998</v>
      </c>
      <c r="K103" s="40" t="s">
        <v>494</v>
      </c>
      <c r="L103" s="41" t="s">
        <v>495</v>
      </c>
      <c r="M103" s="42" t="s">
        <v>496</v>
      </c>
      <c r="N103" t="s">
        <v>42</v>
      </c>
      <c r="S103" s="45" t="s">
        <v>180</v>
      </c>
      <c r="T103" s="45" t="s">
        <v>42</v>
      </c>
      <c r="U103" s="45" t="str">
        <f>""</f>
        <v/>
      </c>
      <c r="V103" s="45" t="str">
        <f>""</f>
        <v/>
      </c>
    </row>
    <row r="104" spans="2:29" x14ac:dyDescent="0.25">
      <c r="B104" s="17" t="s">
        <v>159</v>
      </c>
      <c r="D104" s="17" t="s">
        <v>159</v>
      </c>
      <c r="G104" s="17" t="s">
        <v>181</v>
      </c>
      <c r="I104" s="38" t="s">
        <v>181</v>
      </c>
      <c r="J104" s="39">
        <v>124.7</v>
      </c>
      <c r="K104" s="40" t="s">
        <v>493</v>
      </c>
      <c r="L104" s="43" t="s">
        <v>486</v>
      </c>
      <c r="M104" s="42" t="s">
        <v>486</v>
      </c>
      <c r="N104" t="s">
        <v>0</v>
      </c>
      <c r="O104" t="s">
        <v>184</v>
      </c>
      <c r="S104" s="45" t="s">
        <v>181</v>
      </c>
      <c r="T104" s="45" t="s">
        <v>35</v>
      </c>
      <c r="U104" s="45" t="str">
        <f>""</f>
        <v/>
      </c>
      <c r="V104" s="45" t="str">
        <f>""</f>
        <v/>
      </c>
    </row>
    <row r="105" spans="2:29" x14ac:dyDescent="0.25">
      <c r="B105" s="17" t="s">
        <v>160</v>
      </c>
      <c r="D105" s="17" t="s">
        <v>160</v>
      </c>
      <c r="E105" t="s">
        <v>483</v>
      </c>
      <c r="G105" s="17" t="s">
        <v>182</v>
      </c>
      <c r="I105" s="38" t="s">
        <v>182</v>
      </c>
      <c r="J105" s="39">
        <v>74.3</v>
      </c>
      <c r="K105" s="40" t="s">
        <v>484</v>
      </c>
      <c r="L105" s="41" t="s">
        <v>495</v>
      </c>
      <c r="M105" s="42" t="s">
        <v>496</v>
      </c>
      <c r="N105" t="s">
        <v>0</v>
      </c>
      <c r="O105" t="s">
        <v>389</v>
      </c>
      <c r="S105" s="45" t="s">
        <v>182</v>
      </c>
      <c r="T105" s="45" t="s">
        <v>26</v>
      </c>
      <c r="U105" s="45" t="str">
        <f>""</f>
        <v/>
      </c>
    </row>
    <row r="106" spans="2:29" x14ac:dyDescent="0.25">
      <c r="B106" s="17" t="s">
        <v>161</v>
      </c>
      <c r="D106" s="17" t="s">
        <v>161</v>
      </c>
      <c r="G106" s="17" t="s">
        <v>183</v>
      </c>
      <c r="I106" s="38" t="s">
        <v>183</v>
      </c>
      <c r="J106" s="39">
        <v>111.3</v>
      </c>
      <c r="K106" s="40" t="s">
        <v>490</v>
      </c>
      <c r="L106" s="41" t="s">
        <v>485</v>
      </c>
      <c r="M106" s="42" t="s">
        <v>486</v>
      </c>
      <c r="N106" t="s">
        <v>0</v>
      </c>
      <c r="O106" t="s">
        <v>151</v>
      </c>
      <c r="S106" s="45" t="s">
        <v>183</v>
      </c>
      <c r="T106" s="45" t="s">
        <v>506</v>
      </c>
      <c r="U106" s="45" t="str">
        <f>""</f>
        <v/>
      </c>
    </row>
    <row r="107" spans="2:29" x14ac:dyDescent="0.25">
      <c r="B107" s="17" t="s">
        <v>162</v>
      </c>
      <c r="D107" s="17" t="s">
        <v>162</v>
      </c>
      <c r="G107" s="17" t="s">
        <v>184</v>
      </c>
      <c r="I107" s="42" t="s">
        <v>184</v>
      </c>
      <c r="J107" s="39">
        <v>1413</v>
      </c>
      <c r="K107" s="40"/>
      <c r="L107" s="42" t="s">
        <v>486</v>
      </c>
      <c r="M107" s="42" t="s">
        <v>486</v>
      </c>
      <c r="N107" t="s">
        <v>502</v>
      </c>
      <c r="S107" s="45"/>
      <c r="T107" s="45"/>
      <c r="U107" s="45"/>
    </row>
    <row r="108" spans="2:29" x14ac:dyDescent="0.25">
      <c r="B108" s="17" t="s">
        <v>163</v>
      </c>
      <c r="D108" s="17" t="s">
        <v>163</v>
      </c>
      <c r="G108" s="17" t="s">
        <v>185</v>
      </c>
      <c r="I108" s="38" t="s">
        <v>185</v>
      </c>
      <c r="J108" s="39">
        <v>119.6</v>
      </c>
      <c r="K108" s="40" t="s">
        <v>499</v>
      </c>
      <c r="L108" s="41" t="s">
        <v>491</v>
      </c>
      <c r="M108" s="42" t="s">
        <v>489</v>
      </c>
      <c r="N108" t="s">
        <v>0</v>
      </c>
      <c r="O108" t="s">
        <v>153</v>
      </c>
      <c r="S108" s="45" t="s">
        <v>185</v>
      </c>
      <c r="T108" s="45" t="s">
        <v>34</v>
      </c>
      <c r="U108" s="45" t="str">
        <f>""</f>
        <v/>
      </c>
    </row>
    <row r="109" spans="2:29" x14ac:dyDescent="0.25">
      <c r="B109" s="17" t="s">
        <v>164</v>
      </c>
      <c r="D109" s="17" t="s">
        <v>164</v>
      </c>
      <c r="E109" t="s">
        <v>483</v>
      </c>
      <c r="G109" s="17" t="s">
        <v>187</v>
      </c>
      <c r="I109" s="38" t="s">
        <v>187</v>
      </c>
      <c r="J109" s="39">
        <v>112.1</v>
      </c>
      <c r="K109" s="40" t="s">
        <v>484</v>
      </c>
      <c r="L109" s="41" t="s">
        <v>485</v>
      </c>
      <c r="M109" s="42" t="s">
        <v>486</v>
      </c>
      <c r="N109" t="s">
        <v>0</v>
      </c>
      <c r="O109" t="s">
        <v>208</v>
      </c>
      <c r="S109" s="45" t="s">
        <v>187</v>
      </c>
      <c r="T109" s="45" t="s">
        <v>44</v>
      </c>
      <c r="U109" s="45" t="str">
        <f>""</f>
        <v/>
      </c>
    </row>
    <row r="110" spans="2:29" x14ac:dyDescent="0.25">
      <c r="B110" s="17" t="s">
        <v>165</v>
      </c>
      <c r="D110" s="17" t="s">
        <v>165</v>
      </c>
      <c r="G110" s="17" t="s">
        <v>188</v>
      </c>
      <c r="I110" s="38" t="s">
        <v>188</v>
      </c>
      <c r="J110" s="39">
        <v>91.9</v>
      </c>
      <c r="K110" s="40" t="s">
        <v>493</v>
      </c>
      <c r="L110" s="41" t="s">
        <v>488</v>
      </c>
      <c r="M110" s="42" t="s">
        <v>489</v>
      </c>
      <c r="N110" t="s">
        <v>0</v>
      </c>
      <c r="O110" t="s">
        <v>111</v>
      </c>
      <c r="S110" s="45" t="s">
        <v>188</v>
      </c>
      <c r="T110" s="45" t="s">
        <v>32</v>
      </c>
    </row>
    <row r="111" spans="2:29" x14ac:dyDescent="0.25">
      <c r="B111" s="17" t="s">
        <v>166</v>
      </c>
      <c r="D111" s="17" t="s">
        <v>166</v>
      </c>
      <c r="G111" s="17" t="s">
        <v>191</v>
      </c>
      <c r="I111" s="38" t="s">
        <v>191</v>
      </c>
      <c r="J111" s="39">
        <v>64.3</v>
      </c>
      <c r="K111" s="40" t="s">
        <v>493</v>
      </c>
      <c r="L111" s="41" t="s">
        <v>488</v>
      </c>
      <c r="M111" s="42" t="s">
        <v>489</v>
      </c>
      <c r="N111" t="s">
        <v>0</v>
      </c>
      <c r="O111" t="s">
        <v>386</v>
      </c>
      <c r="S111" s="45" t="s">
        <v>191</v>
      </c>
      <c r="T111" s="45" t="s">
        <v>32</v>
      </c>
      <c r="U111" s="45" t="s">
        <v>40</v>
      </c>
    </row>
    <row r="112" spans="2:29" x14ac:dyDescent="0.25">
      <c r="B112" s="17" t="s">
        <v>167</v>
      </c>
      <c r="D112" s="17" t="s">
        <v>167</v>
      </c>
      <c r="G112" s="17" t="s">
        <v>192</v>
      </c>
      <c r="I112" s="38" t="s">
        <v>192</v>
      </c>
      <c r="J112" s="39">
        <v>82.9</v>
      </c>
      <c r="K112" s="40" t="s">
        <v>499</v>
      </c>
      <c r="L112" s="41" t="s">
        <v>488</v>
      </c>
      <c r="M112" s="42" t="s">
        <v>486</v>
      </c>
      <c r="N112" t="s">
        <v>0</v>
      </c>
      <c r="O112" t="s">
        <v>20</v>
      </c>
      <c r="S112" s="45" t="s">
        <v>192</v>
      </c>
      <c r="T112" s="45" t="s">
        <v>20</v>
      </c>
    </row>
    <row r="113" spans="2:27" x14ac:dyDescent="0.25">
      <c r="B113" s="17" t="s">
        <v>168</v>
      </c>
      <c r="D113" s="17" t="s">
        <v>168</v>
      </c>
      <c r="E113" t="s">
        <v>483</v>
      </c>
      <c r="G113" s="17" t="s">
        <v>193</v>
      </c>
      <c r="I113" s="38" t="s">
        <v>193</v>
      </c>
      <c r="J113" s="39">
        <v>76.599999999999994</v>
      </c>
      <c r="K113" s="40" t="s">
        <v>487</v>
      </c>
      <c r="L113" s="43" t="s">
        <v>486</v>
      </c>
      <c r="M113" s="42" t="s">
        <v>486</v>
      </c>
      <c r="N113" t="s">
        <v>0</v>
      </c>
      <c r="O113" t="s">
        <v>14</v>
      </c>
      <c r="S113" s="45" t="s">
        <v>193</v>
      </c>
      <c r="T113" s="45" t="s">
        <v>14</v>
      </c>
    </row>
    <row r="114" spans="2:27" x14ac:dyDescent="0.25">
      <c r="B114" s="17" t="s">
        <v>169</v>
      </c>
      <c r="D114" s="17" t="s">
        <v>169</v>
      </c>
      <c r="G114" s="17" t="s">
        <v>194</v>
      </c>
      <c r="I114" s="38" t="s">
        <v>194</v>
      </c>
      <c r="J114" s="39">
        <v>191.7</v>
      </c>
      <c r="K114" s="40" t="s">
        <v>503</v>
      </c>
      <c r="L114" s="41" t="s">
        <v>495</v>
      </c>
      <c r="M114" s="42" t="s">
        <v>496</v>
      </c>
      <c r="N114" t="s">
        <v>498</v>
      </c>
      <c r="S114" s="45" t="s">
        <v>194</v>
      </c>
      <c r="T114" s="45" t="s">
        <v>41</v>
      </c>
    </row>
    <row r="115" spans="2:27" x14ac:dyDescent="0.25">
      <c r="B115" s="17" t="s">
        <v>170</v>
      </c>
      <c r="D115" s="17" t="s">
        <v>170</v>
      </c>
      <c r="E115" t="s">
        <v>483</v>
      </c>
      <c r="G115" s="17" t="s">
        <v>195</v>
      </c>
      <c r="I115" s="38" t="s">
        <v>195</v>
      </c>
      <c r="J115" s="39">
        <v>113.2</v>
      </c>
      <c r="K115" s="40" t="s">
        <v>490</v>
      </c>
      <c r="L115" s="41" t="s">
        <v>485</v>
      </c>
      <c r="M115" s="42" t="s">
        <v>486</v>
      </c>
      <c r="N115" t="s">
        <v>0</v>
      </c>
      <c r="O115" t="s">
        <v>300</v>
      </c>
      <c r="S115" s="45" t="s">
        <v>195</v>
      </c>
      <c r="T115" s="45" t="s">
        <v>506</v>
      </c>
    </row>
    <row r="116" spans="2:27" x14ac:dyDescent="0.25">
      <c r="B116" s="17" t="s">
        <v>171</v>
      </c>
      <c r="D116" s="17" t="s">
        <v>171</v>
      </c>
      <c r="G116" s="17" t="s">
        <v>197</v>
      </c>
      <c r="I116" s="38" t="s">
        <v>197</v>
      </c>
      <c r="J116" s="39">
        <v>118.4</v>
      </c>
      <c r="K116" s="40" t="s">
        <v>499</v>
      </c>
      <c r="L116" s="41" t="s">
        <v>491</v>
      </c>
      <c r="M116" s="42" t="s">
        <v>486</v>
      </c>
      <c r="N116" t="s">
        <v>0</v>
      </c>
      <c r="O116" t="s">
        <v>20</v>
      </c>
      <c r="S116" s="45" t="s">
        <v>197</v>
      </c>
      <c r="T116" s="45" t="s">
        <v>20</v>
      </c>
    </row>
    <row r="117" spans="2:27" x14ac:dyDescent="0.25">
      <c r="B117" s="17" t="s">
        <v>172</v>
      </c>
      <c r="D117" s="17" t="s">
        <v>172</v>
      </c>
      <c r="G117" s="17" t="s">
        <v>20</v>
      </c>
      <c r="I117" s="42" t="s">
        <v>20</v>
      </c>
      <c r="J117" s="39">
        <v>593.5</v>
      </c>
      <c r="K117" s="40"/>
      <c r="L117" s="42" t="s">
        <v>486</v>
      </c>
      <c r="M117" s="42" t="s">
        <v>486</v>
      </c>
      <c r="N117" t="s">
        <v>502</v>
      </c>
      <c r="S117" s="45"/>
      <c r="T117" s="45"/>
    </row>
    <row r="118" spans="2:27" x14ac:dyDescent="0.25">
      <c r="B118" s="17" t="s">
        <v>173</v>
      </c>
      <c r="D118" s="17" t="s">
        <v>173</v>
      </c>
      <c r="G118" s="17" t="s">
        <v>198</v>
      </c>
      <c r="I118" s="38" t="s">
        <v>198</v>
      </c>
      <c r="J118" s="39">
        <v>79.900000000000006</v>
      </c>
      <c r="K118" s="40" t="s">
        <v>484</v>
      </c>
      <c r="L118" s="41" t="s">
        <v>485</v>
      </c>
      <c r="M118" s="42" t="s">
        <v>486</v>
      </c>
      <c r="N118" t="s">
        <v>0</v>
      </c>
      <c r="O118" t="s">
        <v>208</v>
      </c>
      <c r="S118" s="45" t="s">
        <v>198</v>
      </c>
      <c r="T118" s="45" t="s">
        <v>44</v>
      </c>
      <c r="W118" s="45" t="str">
        <f>""</f>
        <v/>
      </c>
    </row>
    <row r="119" spans="2:27" x14ac:dyDescent="0.25">
      <c r="B119" s="17" t="s">
        <v>174</v>
      </c>
      <c r="D119" s="17" t="s">
        <v>174</v>
      </c>
      <c r="G119" s="17" t="s">
        <v>199</v>
      </c>
      <c r="I119" s="38" t="s">
        <v>199</v>
      </c>
      <c r="J119" s="39">
        <v>99.6</v>
      </c>
      <c r="K119" s="40" t="s">
        <v>484</v>
      </c>
      <c r="L119" s="41" t="s">
        <v>495</v>
      </c>
      <c r="M119" s="42" t="s">
        <v>486</v>
      </c>
      <c r="N119" t="s">
        <v>0</v>
      </c>
      <c r="O119" t="s">
        <v>235</v>
      </c>
      <c r="S119" s="45" t="s">
        <v>199</v>
      </c>
      <c r="T119" s="45" t="s">
        <v>35</v>
      </c>
      <c r="W119" s="45" t="str">
        <f>""</f>
        <v/>
      </c>
    </row>
    <row r="120" spans="2:27" x14ac:dyDescent="0.25">
      <c r="B120" s="17" t="s">
        <v>175</v>
      </c>
      <c r="D120" s="17" t="s">
        <v>175</v>
      </c>
      <c r="G120" s="17" t="s">
        <v>200</v>
      </c>
      <c r="I120" s="38" t="s">
        <v>200</v>
      </c>
      <c r="J120" s="39">
        <v>97.2</v>
      </c>
      <c r="K120" s="40" t="s">
        <v>493</v>
      </c>
      <c r="L120" s="43" t="s">
        <v>486</v>
      </c>
      <c r="M120" s="42" t="s">
        <v>489</v>
      </c>
      <c r="N120" t="s">
        <v>0</v>
      </c>
      <c r="O120" t="s">
        <v>280</v>
      </c>
      <c r="S120" s="45" t="s">
        <v>200</v>
      </c>
      <c r="T120" s="45" t="s">
        <v>40</v>
      </c>
      <c r="W120" s="45" t="str">
        <f>""</f>
        <v/>
      </c>
      <c r="X120" s="45" t="str">
        <f>""</f>
        <v/>
      </c>
      <c r="Y120" s="45" t="str">
        <f>""</f>
        <v/>
      </c>
    </row>
    <row r="121" spans="2:27" x14ac:dyDescent="0.25">
      <c r="B121" s="17" t="s">
        <v>176</v>
      </c>
      <c r="D121" s="17" t="s">
        <v>176</v>
      </c>
      <c r="G121" s="17" t="s">
        <v>201</v>
      </c>
      <c r="I121" s="38" t="s">
        <v>201</v>
      </c>
      <c r="J121" s="39">
        <v>228.5</v>
      </c>
      <c r="K121" s="40" t="s">
        <v>494</v>
      </c>
      <c r="L121" s="41" t="s">
        <v>495</v>
      </c>
      <c r="M121" s="42" t="s">
        <v>496</v>
      </c>
      <c r="N121" t="s">
        <v>42</v>
      </c>
      <c r="S121" s="45" t="s">
        <v>201</v>
      </c>
      <c r="T121" s="45" t="s">
        <v>42</v>
      </c>
      <c r="V121" s="45" t="str">
        <f>""</f>
        <v/>
      </c>
      <c r="W121" s="45" t="str">
        <f>""</f>
        <v/>
      </c>
      <c r="X121" s="45" t="str">
        <f>""</f>
        <v/>
      </c>
      <c r="Y121" s="45" t="str">
        <f>""</f>
        <v/>
      </c>
    </row>
    <row r="122" spans="2:27" x14ac:dyDescent="0.25">
      <c r="B122" s="17" t="s">
        <v>177</v>
      </c>
      <c r="D122" s="17" t="s">
        <v>177</v>
      </c>
      <c r="E122" t="s">
        <v>483</v>
      </c>
      <c r="G122" s="17" t="s">
        <v>202</v>
      </c>
      <c r="I122" s="38" t="s">
        <v>202</v>
      </c>
      <c r="J122" s="39">
        <v>137.1</v>
      </c>
      <c r="K122" s="40" t="s">
        <v>484</v>
      </c>
      <c r="L122" s="43" t="s">
        <v>486</v>
      </c>
      <c r="M122" s="42" t="s">
        <v>496</v>
      </c>
      <c r="N122" t="s">
        <v>0</v>
      </c>
      <c r="O122" t="s">
        <v>389</v>
      </c>
      <c r="S122" s="45" t="s">
        <v>202</v>
      </c>
      <c r="T122" s="45" t="s">
        <v>30</v>
      </c>
      <c r="V122" s="45" t="str">
        <f>""</f>
        <v/>
      </c>
      <c r="W122" s="45" t="str">
        <f>""</f>
        <v/>
      </c>
      <c r="X122" s="45" t="str">
        <f>""</f>
        <v/>
      </c>
      <c r="Y122" s="45" t="str">
        <f>""</f>
        <v/>
      </c>
    </row>
    <row r="123" spans="2:27" x14ac:dyDescent="0.25">
      <c r="B123" s="17" t="s">
        <v>178</v>
      </c>
      <c r="D123" s="17" t="s">
        <v>178</v>
      </c>
      <c r="E123" t="s">
        <v>483</v>
      </c>
      <c r="G123" s="17" t="s">
        <v>204</v>
      </c>
      <c r="I123" s="38" t="s">
        <v>204</v>
      </c>
      <c r="J123" s="39">
        <v>219.2</v>
      </c>
      <c r="K123" s="40" t="s">
        <v>494</v>
      </c>
      <c r="L123" s="41" t="s">
        <v>495</v>
      </c>
      <c r="M123" s="42" t="s">
        <v>496</v>
      </c>
      <c r="N123" t="s">
        <v>42</v>
      </c>
      <c r="S123" s="45" t="s">
        <v>204</v>
      </c>
      <c r="T123" s="45" t="s">
        <v>42</v>
      </c>
      <c r="V123" s="45" t="str">
        <f>""</f>
        <v/>
      </c>
      <c r="W123" s="45" t="str">
        <f>""</f>
        <v/>
      </c>
      <c r="X123" s="45" t="str">
        <f>""</f>
        <v/>
      </c>
      <c r="Y123" s="45" t="str">
        <f>""</f>
        <v/>
      </c>
    </row>
    <row r="124" spans="2:27" x14ac:dyDescent="0.25">
      <c r="B124" s="17" t="s">
        <v>179</v>
      </c>
      <c r="D124" s="17" t="s">
        <v>179</v>
      </c>
      <c r="G124" s="17" t="s">
        <v>205</v>
      </c>
      <c r="I124" s="38" t="s">
        <v>205</v>
      </c>
      <c r="J124" s="39">
        <v>119.3</v>
      </c>
      <c r="K124" s="40" t="s">
        <v>487</v>
      </c>
      <c r="L124" s="41" t="s">
        <v>491</v>
      </c>
      <c r="M124" s="42" t="s">
        <v>496</v>
      </c>
      <c r="N124" t="s">
        <v>500</v>
      </c>
      <c r="S124" s="45" t="s">
        <v>205</v>
      </c>
      <c r="T124" s="45" t="s">
        <v>39</v>
      </c>
      <c r="V124" s="45" t="str">
        <f>""</f>
        <v/>
      </c>
      <c r="W124" s="45" t="str">
        <f>""</f>
        <v/>
      </c>
      <c r="X124" s="45" t="str">
        <f>""</f>
        <v/>
      </c>
      <c r="Y124" s="45" t="str">
        <f>""</f>
        <v/>
      </c>
      <c r="Z124" s="45" t="str">
        <f>""</f>
        <v/>
      </c>
      <c r="AA124" s="45" t="str">
        <f>""</f>
        <v/>
      </c>
    </row>
    <row r="125" spans="2:27" x14ac:dyDescent="0.25">
      <c r="B125" s="17" t="s">
        <v>180</v>
      </c>
      <c r="D125" s="17" t="s">
        <v>180</v>
      </c>
      <c r="G125" s="17" t="s">
        <v>206</v>
      </c>
      <c r="I125" s="38" t="s">
        <v>206</v>
      </c>
      <c r="J125" s="39">
        <v>87.6</v>
      </c>
      <c r="K125" s="40" t="s">
        <v>497</v>
      </c>
      <c r="L125" s="41" t="s">
        <v>488</v>
      </c>
      <c r="M125" s="42" t="s">
        <v>489</v>
      </c>
      <c r="N125" t="s">
        <v>0</v>
      </c>
      <c r="O125" t="s">
        <v>295</v>
      </c>
      <c r="S125" s="45" t="s">
        <v>206</v>
      </c>
      <c r="T125" s="45" t="s">
        <v>509</v>
      </c>
      <c r="V125" s="45" t="str">
        <f>""</f>
        <v/>
      </c>
      <c r="W125" s="45" t="str">
        <f>""</f>
        <v/>
      </c>
      <c r="X125" s="45" t="str">
        <f>""</f>
        <v/>
      </c>
      <c r="Y125" s="45" t="str">
        <f>""</f>
        <v/>
      </c>
      <c r="Z125" s="45" t="str">
        <f>""</f>
        <v/>
      </c>
      <c r="AA125" s="45" t="str">
        <f>""</f>
        <v/>
      </c>
    </row>
    <row r="126" spans="2:27" x14ac:dyDescent="0.25">
      <c r="B126" s="17" t="s">
        <v>181</v>
      </c>
      <c r="D126" s="17" t="s">
        <v>181</v>
      </c>
      <c r="G126" s="17" t="s">
        <v>207</v>
      </c>
      <c r="I126" s="38" t="s">
        <v>207</v>
      </c>
      <c r="J126" s="39">
        <v>169.7</v>
      </c>
      <c r="K126" s="40" t="s">
        <v>494</v>
      </c>
      <c r="L126" s="41" t="s">
        <v>495</v>
      </c>
      <c r="M126" s="42" t="s">
        <v>496</v>
      </c>
      <c r="N126" t="s">
        <v>42</v>
      </c>
      <c r="S126" s="45" t="s">
        <v>207</v>
      </c>
      <c r="T126" s="45" t="s">
        <v>42</v>
      </c>
      <c r="V126" s="45" t="str">
        <f>""</f>
        <v/>
      </c>
      <c r="W126" s="45" t="str">
        <f>""</f>
        <v/>
      </c>
      <c r="X126" s="45" t="str">
        <f>""</f>
        <v/>
      </c>
      <c r="Y126" s="45" t="str">
        <f>""</f>
        <v/>
      </c>
      <c r="Z126" s="45" t="str">
        <f>""</f>
        <v/>
      </c>
      <c r="AA126" s="45" t="str">
        <f>""</f>
        <v/>
      </c>
    </row>
    <row r="127" spans="2:27" x14ac:dyDescent="0.25">
      <c r="B127" s="17" t="s">
        <v>182</v>
      </c>
      <c r="D127" s="17" t="s">
        <v>182</v>
      </c>
      <c r="G127" s="17" t="s">
        <v>208</v>
      </c>
      <c r="I127" s="42" t="s">
        <v>208</v>
      </c>
      <c r="J127" s="39">
        <v>1296.8</v>
      </c>
      <c r="K127" s="40"/>
      <c r="L127" s="42" t="s">
        <v>486</v>
      </c>
      <c r="M127" s="42" t="s">
        <v>486</v>
      </c>
      <c r="N127" t="s">
        <v>502</v>
      </c>
      <c r="S127" s="45"/>
      <c r="T127" s="45"/>
      <c r="V127" s="45"/>
      <c r="W127" s="45" t="str">
        <f>""</f>
        <v/>
      </c>
      <c r="X127" s="45" t="str">
        <f>""</f>
        <v/>
      </c>
      <c r="Y127" s="45" t="str">
        <f>""</f>
        <v/>
      </c>
      <c r="Z127" s="45" t="str">
        <f>""</f>
        <v/>
      </c>
      <c r="AA127" s="45" t="str">
        <f>""</f>
        <v/>
      </c>
    </row>
    <row r="128" spans="2:27" x14ac:dyDescent="0.25">
      <c r="B128" s="17" t="s">
        <v>183</v>
      </c>
      <c r="D128" s="17" t="s">
        <v>183</v>
      </c>
      <c r="G128" s="17" t="s">
        <v>209</v>
      </c>
      <c r="I128" s="38" t="s">
        <v>209</v>
      </c>
      <c r="J128" s="39">
        <v>84</v>
      </c>
      <c r="K128" s="40" t="s">
        <v>490</v>
      </c>
      <c r="L128" s="41" t="s">
        <v>488</v>
      </c>
      <c r="M128" s="42" t="s">
        <v>486</v>
      </c>
      <c r="N128" t="s">
        <v>0</v>
      </c>
      <c r="O128" t="s">
        <v>246</v>
      </c>
      <c r="S128" s="45" t="s">
        <v>209</v>
      </c>
      <c r="T128" s="45" t="s">
        <v>37</v>
      </c>
      <c r="U128" s="45" t="str">
        <f>""</f>
        <v/>
      </c>
      <c r="V128" s="45" t="str">
        <f>""</f>
        <v/>
      </c>
      <c r="W128" s="45" t="str">
        <f>""</f>
        <v/>
      </c>
      <c r="X128" s="45" t="str">
        <f>""</f>
        <v/>
      </c>
      <c r="Y128" s="45" t="str">
        <f>""</f>
        <v/>
      </c>
      <c r="Z128" s="45" t="str">
        <f>""</f>
        <v/>
      </c>
      <c r="AA128" s="45" t="str">
        <f>""</f>
        <v/>
      </c>
    </row>
    <row r="129" spans="2:27" x14ac:dyDescent="0.25">
      <c r="B129" s="17" t="s">
        <v>184</v>
      </c>
      <c r="D129" s="17" t="s">
        <v>184</v>
      </c>
      <c r="G129" s="17" t="s">
        <v>210</v>
      </c>
      <c r="I129" s="38" t="s">
        <v>210</v>
      </c>
      <c r="J129" s="39">
        <v>225</v>
      </c>
      <c r="K129" s="40" t="s">
        <v>494</v>
      </c>
      <c r="L129" s="41" t="s">
        <v>495</v>
      </c>
      <c r="M129" s="42" t="s">
        <v>496</v>
      </c>
      <c r="N129" t="s">
        <v>42</v>
      </c>
      <c r="S129" s="45" t="s">
        <v>210</v>
      </c>
      <c r="T129" s="45" t="s">
        <v>42</v>
      </c>
      <c r="U129" s="45" t="str">
        <f>""</f>
        <v/>
      </c>
      <c r="V129" s="45" t="str">
        <f>""</f>
        <v/>
      </c>
      <c r="W129" s="45" t="str">
        <f>""</f>
        <v/>
      </c>
      <c r="X129" s="45" t="str">
        <f>""</f>
        <v/>
      </c>
      <c r="Y129" s="45" t="str">
        <f>""</f>
        <v/>
      </c>
      <c r="Z129" s="45" t="str">
        <f>""</f>
        <v/>
      </c>
      <c r="AA129" s="45" t="str">
        <f>""</f>
        <v/>
      </c>
    </row>
    <row r="130" spans="2:27" x14ac:dyDescent="0.25">
      <c r="B130" s="17" t="s">
        <v>185</v>
      </c>
      <c r="D130" s="17" t="s">
        <v>185</v>
      </c>
      <c r="G130" s="17" t="s">
        <v>211</v>
      </c>
      <c r="I130" s="38" t="s">
        <v>211</v>
      </c>
      <c r="J130" s="39">
        <v>81.7</v>
      </c>
      <c r="K130" s="40" t="s">
        <v>493</v>
      </c>
      <c r="L130" s="41" t="s">
        <v>491</v>
      </c>
      <c r="M130" s="42" t="s">
        <v>486</v>
      </c>
      <c r="N130" t="s">
        <v>0</v>
      </c>
      <c r="O130" t="s">
        <v>184</v>
      </c>
      <c r="S130" s="45" t="s">
        <v>211</v>
      </c>
      <c r="T130" s="45" t="s">
        <v>35</v>
      </c>
      <c r="U130" s="45" t="str">
        <f>""</f>
        <v/>
      </c>
      <c r="V130" s="45" t="str">
        <f>""</f>
        <v/>
      </c>
      <c r="W130" s="45" t="str">
        <f>""</f>
        <v/>
      </c>
      <c r="X130" s="45" t="str">
        <f>""</f>
        <v/>
      </c>
      <c r="Y130" s="45" t="str">
        <f>""</f>
        <v/>
      </c>
      <c r="Z130" s="45" t="str">
        <f>""</f>
        <v/>
      </c>
      <c r="AA130" s="45" t="str">
        <f>""</f>
        <v/>
      </c>
    </row>
    <row r="131" spans="2:27" x14ac:dyDescent="0.25">
      <c r="B131" s="17" t="s">
        <v>186</v>
      </c>
      <c r="D131" s="17" t="s">
        <v>186</v>
      </c>
      <c r="E131" t="s">
        <v>483</v>
      </c>
      <c r="G131" s="17" t="s">
        <v>212</v>
      </c>
      <c r="I131" s="38" t="s">
        <v>212</v>
      </c>
      <c r="J131" s="39">
        <v>158.69999999999999</v>
      </c>
      <c r="K131" s="40" t="s">
        <v>497</v>
      </c>
      <c r="L131" s="43" t="s">
        <v>486</v>
      </c>
      <c r="M131" s="42" t="s">
        <v>489</v>
      </c>
      <c r="N131" t="s">
        <v>0</v>
      </c>
      <c r="O131" t="s">
        <v>295</v>
      </c>
      <c r="S131" s="45" t="s">
        <v>212</v>
      </c>
      <c r="T131" s="45" t="s">
        <v>36</v>
      </c>
      <c r="U131" s="45" t="s">
        <v>509</v>
      </c>
      <c r="V131" s="45" t="str">
        <f>""</f>
        <v/>
      </c>
      <c r="W131" s="45" t="str">
        <f>""</f>
        <v/>
      </c>
      <c r="X131" s="45" t="str">
        <f>""</f>
        <v/>
      </c>
      <c r="Y131" s="45" t="str">
        <f>""</f>
        <v/>
      </c>
      <c r="Z131" s="45" t="str">
        <f>""</f>
        <v/>
      </c>
      <c r="AA131" s="45" t="str">
        <f>""</f>
        <v/>
      </c>
    </row>
    <row r="132" spans="2:27" x14ac:dyDescent="0.25">
      <c r="B132" s="17" t="s">
        <v>187</v>
      </c>
      <c r="D132" s="17" t="s">
        <v>187</v>
      </c>
      <c r="G132" s="17" t="s">
        <v>213</v>
      </c>
      <c r="I132" s="38" t="s">
        <v>213</v>
      </c>
      <c r="J132" s="39">
        <v>230.1</v>
      </c>
      <c r="K132" s="40" t="s">
        <v>494</v>
      </c>
      <c r="L132" s="41" t="s">
        <v>495</v>
      </c>
      <c r="M132" s="42" t="s">
        <v>496</v>
      </c>
      <c r="N132" t="s">
        <v>42</v>
      </c>
      <c r="S132" s="45" t="s">
        <v>213</v>
      </c>
      <c r="T132" s="45" t="s">
        <v>42</v>
      </c>
      <c r="V132" s="45" t="str">
        <f>""</f>
        <v/>
      </c>
      <c r="W132" s="45" t="str">
        <f>""</f>
        <v/>
      </c>
      <c r="X132" s="45" t="str">
        <f>""</f>
        <v/>
      </c>
      <c r="Y132" s="45" t="str">
        <f>""</f>
        <v/>
      </c>
      <c r="Z132" s="45" t="str">
        <f>""</f>
        <v/>
      </c>
      <c r="AA132" s="45" t="str">
        <f>""</f>
        <v/>
      </c>
    </row>
    <row r="133" spans="2:27" x14ac:dyDescent="0.25">
      <c r="B133" s="17" t="s">
        <v>188</v>
      </c>
      <c r="D133" s="17" t="s">
        <v>188</v>
      </c>
      <c r="G133" s="17" t="s">
        <v>214</v>
      </c>
      <c r="I133" s="38" t="s">
        <v>214</v>
      </c>
      <c r="J133" s="39">
        <v>91.2</v>
      </c>
      <c r="K133" s="40" t="s">
        <v>484</v>
      </c>
      <c r="L133" s="43" t="s">
        <v>486</v>
      </c>
      <c r="M133" s="42" t="s">
        <v>486</v>
      </c>
      <c r="N133" t="s">
        <v>0</v>
      </c>
      <c r="O133" t="s">
        <v>208</v>
      </c>
      <c r="S133" s="45" t="s">
        <v>214</v>
      </c>
      <c r="T133" s="45" t="s">
        <v>30</v>
      </c>
      <c r="U133" s="45" t="str">
        <f>""</f>
        <v/>
      </c>
      <c r="V133" s="45" t="str">
        <f>""</f>
        <v/>
      </c>
      <c r="W133" s="45" t="str">
        <f>""</f>
        <v/>
      </c>
      <c r="X133" s="45" t="str">
        <f>""</f>
        <v/>
      </c>
      <c r="Y133" s="45" t="str">
        <f>""</f>
        <v/>
      </c>
      <c r="Z133" s="45" t="str">
        <f>""</f>
        <v/>
      </c>
      <c r="AA133" s="45" t="str">
        <f>""</f>
        <v/>
      </c>
    </row>
    <row r="134" spans="2:27" x14ac:dyDescent="0.25">
      <c r="B134" s="17" t="s">
        <v>189</v>
      </c>
      <c r="D134" s="17" t="s">
        <v>189</v>
      </c>
      <c r="E134" t="s">
        <v>483</v>
      </c>
      <c r="G134" s="17" t="s">
        <v>215</v>
      </c>
      <c r="I134" s="38" t="s">
        <v>215</v>
      </c>
      <c r="J134" s="39">
        <v>91.3</v>
      </c>
      <c r="K134" s="40" t="s">
        <v>503</v>
      </c>
      <c r="L134" s="41" t="s">
        <v>491</v>
      </c>
      <c r="M134" s="42" t="s">
        <v>496</v>
      </c>
      <c r="N134" t="s">
        <v>500</v>
      </c>
      <c r="S134" s="45" t="s">
        <v>215</v>
      </c>
      <c r="T134" s="45" t="s">
        <v>47</v>
      </c>
      <c r="U134" s="45" t="str">
        <f>""</f>
        <v/>
      </c>
      <c r="V134" s="45" t="str">
        <f>""</f>
        <v/>
      </c>
      <c r="W134" s="45" t="str">
        <f>""</f>
        <v/>
      </c>
      <c r="X134" s="45" t="str">
        <f>""</f>
        <v/>
      </c>
      <c r="Y134" s="45" t="str">
        <f>""</f>
        <v/>
      </c>
      <c r="Z134" s="45" t="str">
        <f>""</f>
        <v/>
      </c>
      <c r="AA134" s="45" t="str">
        <f>""</f>
        <v/>
      </c>
    </row>
    <row r="135" spans="2:27" x14ac:dyDescent="0.25">
      <c r="B135" s="17" t="s">
        <v>190</v>
      </c>
      <c r="D135" s="17" t="s">
        <v>190</v>
      </c>
      <c r="E135" t="s">
        <v>482</v>
      </c>
      <c r="G135" s="17" t="s">
        <v>216</v>
      </c>
      <c r="I135" s="38" t="s">
        <v>216</v>
      </c>
      <c r="J135" s="39">
        <v>87.2</v>
      </c>
      <c r="K135" s="40" t="s">
        <v>484</v>
      </c>
      <c r="L135" s="41" t="s">
        <v>491</v>
      </c>
      <c r="M135" s="42" t="s">
        <v>486</v>
      </c>
      <c r="N135" t="s">
        <v>0</v>
      </c>
      <c r="O135" t="s">
        <v>173</v>
      </c>
      <c r="S135" s="45" t="s">
        <v>216</v>
      </c>
      <c r="T135" s="45" t="s">
        <v>35</v>
      </c>
      <c r="U135" s="45" t="str">
        <f>""</f>
        <v/>
      </c>
      <c r="V135" s="45" t="str">
        <f>""</f>
        <v/>
      </c>
      <c r="W135" s="45" t="str">
        <f>""</f>
        <v/>
      </c>
      <c r="X135" s="45" t="str">
        <f>""</f>
        <v/>
      </c>
      <c r="Y135" s="45" t="str">
        <f>""</f>
        <v/>
      </c>
      <c r="Z135" s="45" t="str">
        <f>""</f>
        <v/>
      </c>
      <c r="AA135" s="45" t="str">
        <f>""</f>
        <v/>
      </c>
    </row>
    <row r="136" spans="2:27" x14ac:dyDescent="0.25">
      <c r="B136" s="17" t="s">
        <v>191</v>
      </c>
      <c r="D136" s="17" t="s">
        <v>191</v>
      </c>
      <c r="G136" s="17" t="s">
        <v>217</v>
      </c>
      <c r="I136" s="38" t="s">
        <v>217</v>
      </c>
      <c r="J136" s="39">
        <v>116.8</v>
      </c>
      <c r="K136" s="40" t="s">
        <v>484</v>
      </c>
      <c r="L136" s="41" t="s">
        <v>485</v>
      </c>
      <c r="M136" s="42" t="s">
        <v>486</v>
      </c>
      <c r="N136" t="s">
        <v>0</v>
      </c>
      <c r="O136" t="s">
        <v>208</v>
      </c>
      <c r="S136" s="45" t="s">
        <v>217</v>
      </c>
      <c r="T136" s="45" t="s">
        <v>44</v>
      </c>
      <c r="U136" s="45" t="str">
        <f>""</f>
        <v/>
      </c>
      <c r="V136" s="45" t="str">
        <f>""</f>
        <v/>
      </c>
      <c r="W136" s="45" t="str">
        <f>""</f>
        <v/>
      </c>
      <c r="X136" s="45" t="str">
        <f>""</f>
        <v/>
      </c>
      <c r="Y136" s="45" t="str">
        <f>""</f>
        <v/>
      </c>
      <c r="Z136" s="45" t="str">
        <f>""</f>
        <v/>
      </c>
      <c r="AA136" s="45" t="str">
        <f>""</f>
        <v/>
      </c>
    </row>
    <row r="137" spans="2:27" x14ac:dyDescent="0.25">
      <c r="B137" s="17" t="s">
        <v>192</v>
      </c>
      <c r="D137" s="17" t="s">
        <v>192</v>
      </c>
      <c r="G137" s="17" t="s">
        <v>218</v>
      </c>
      <c r="I137" s="38" t="s">
        <v>218</v>
      </c>
      <c r="J137" s="39">
        <v>236.1</v>
      </c>
      <c r="K137" s="40" t="s">
        <v>494</v>
      </c>
      <c r="L137" s="41" t="s">
        <v>495</v>
      </c>
      <c r="M137" s="42" t="s">
        <v>496</v>
      </c>
      <c r="N137" t="s">
        <v>42</v>
      </c>
      <c r="S137" s="45" t="s">
        <v>218</v>
      </c>
      <c r="T137" s="45" t="s">
        <v>42</v>
      </c>
      <c r="U137" s="45" t="str">
        <f>""</f>
        <v/>
      </c>
      <c r="V137" s="45" t="str">
        <f>""</f>
        <v/>
      </c>
      <c r="W137" s="45" t="str">
        <f>""</f>
        <v/>
      </c>
      <c r="X137" s="45" t="str">
        <f>""</f>
        <v/>
      </c>
      <c r="Y137" s="45" t="str">
        <f>""</f>
        <v/>
      </c>
      <c r="Z137" s="45" t="str">
        <f>""</f>
        <v/>
      </c>
      <c r="AA137" s="45" t="str">
        <f>""</f>
        <v/>
      </c>
    </row>
    <row r="138" spans="2:27" x14ac:dyDescent="0.25">
      <c r="B138" s="17" t="s">
        <v>193</v>
      </c>
      <c r="D138" s="17" t="s">
        <v>193</v>
      </c>
      <c r="G138" s="17" t="s">
        <v>219</v>
      </c>
      <c r="I138" s="38" t="s">
        <v>219</v>
      </c>
      <c r="J138" s="39">
        <v>179.3</v>
      </c>
      <c r="K138" s="40" t="s">
        <v>501</v>
      </c>
      <c r="L138" s="41" t="s">
        <v>492</v>
      </c>
      <c r="M138" s="42" t="s">
        <v>489</v>
      </c>
      <c r="N138" t="s">
        <v>500</v>
      </c>
      <c r="S138" s="45" t="s">
        <v>219</v>
      </c>
      <c r="T138" s="45" t="s">
        <v>49</v>
      </c>
      <c r="U138" s="45" t="str">
        <f>""</f>
        <v/>
      </c>
      <c r="V138" s="45" t="str">
        <f>""</f>
        <v/>
      </c>
      <c r="W138" s="45" t="str">
        <f>""</f>
        <v/>
      </c>
      <c r="X138" s="45" t="str">
        <f>""</f>
        <v/>
      </c>
      <c r="Y138" s="45" t="str">
        <f>""</f>
        <v/>
      </c>
      <c r="Z138" s="45" t="str">
        <f>""</f>
        <v/>
      </c>
      <c r="AA138" s="45" t="str">
        <f>""</f>
        <v/>
      </c>
    </row>
    <row r="139" spans="2:27" x14ac:dyDescent="0.25">
      <c r="B139" s="17" t="s">
        <v>194</v>
      </c>
      <c r="D139" s="17" t="s">
        <v>194</v>
      </c>
      <c r="G139" s="17" t="s">
        <v>17</v>
      </c>
      <c r="I139" s="42" t="s">
        <v>17</v>
      </c>
      <c r="J139" s="39">
        <v>1107.5</v>
      </c>
      <c r="K139" s="40"/>
      <c r="L139" s="42" t="s">
        <v>496</v>
      </c>
      <c r="M139" s="42" t="s">
        <v>496</v>
      </c>
      <c r="N139" t="s">
        <v>502</v>
      </c>
      <c r="S139" s="45"/>
      <c r="T139" s="45"/>
      <c r="U139" s="45"/>
      <c r="V139" s="45"/>
      <c r="W139" s="45" t="str">
        <f>""</f>
        <v/>
      </c>
      <c r="X139" s="45" t="str">
        <f>""</f>
        <v/>
      </c>
      <c r="Y139" s="45" t="str">
        <f>""</f>
        <v/>
      </c>
      <c r="Z139" s="45" t="str">
        <f>""</f>
        <v/>
      </c>
      <c r="AA139" s="45" t="str">
        <f>""</f>
        <v/>
      </c>
    </row>
    <row r="140" spans="2:27" x14ac:dyDescent="0.25">
      <c r="B140" s="17" t="s">
        <v>195</v>
      </c>
      <c r="D140" s="17" t="s">
        <v>195</v>
      </c>
      <c r="G140" s="17" t="s">
        <v>220</v>
      </c>
      <c r="I140" s="38" t="s">
        <v>220</v>
      </c>
      <c r="J140" s="39">
        <v>99.9</v>
      </c>
      <c r="K140" s="40" t="s">
        <v>493</v>
      </c>
      <c r="L140" s="43" t="s">
        <v>486</v>
      </c>
      <c r="M140" s="42" t="s">
        <v>496</v>
      </c>
      <c r="N140" t="s">
        <v>0</v>
      </c>
      <c r="O140" t="s">
        <v>17</v>
      </c>
      <c r="S140" s="45" t="s">
        <v>220</v>
      </c>
      <c r="T140" s="45" t="s">
        <v>17</v>
      </c>
      <c r="U140" s="45" t="str">
        <f>""</f>
        <v/>
      </c>
      <c r="V140" s="45" t="str">
        <f>""</f>
        <v/>
      </c>
      <c r="W140" s="45" t="str">
        <f>""</f>
        <v/>
      </c>
      <c r="X140" s="45" t="str">
        <f>""</f>
        <v/>
      </c>
      <c r="Y140" s="45" t="str">
        <f>""</f>
        <v/>
      </c>
      <c r="Z140" s="45" t="str">
        <f>""</f>
        <v/>
      </c>
      <c r="AA140" s="45" t="str">
        <f>""</f>
        <v/>
      </c>
    </row>
    <row r="141" spans="2:27" x14ac:dyDescent="0.25">
      <c r="B141" s="17" t="s">
        <v>196</v>
      </c>
      <c r="D141" s="17" t="s">
        <v>196</v>
      </c>
      <c r="E141" t="s">
        <v>483</v>
      </c>
      <c r="G141" s="17" t="s">
        <v>221</v>
      </c>
      <c r="I141" s="38" t="s">
        <v>221</v>
      </c>
      <c r="J141" s="39">
        <v>92.6</v>
      </c>
      <c r="K141" s="40" t="s">
        <v>490</v>
      </c>
      <c r="L141" s="41" t="s">
        <v>492</v>
      </c>
      <c r="M141" s="42" t="s">
        <v>486</v>
      </c>
      <c r="N141" t="s">
        <v>0</v>
      </c>
      <c r="O141" t="s">
        <v>151</v>
      </c>
      <c r="S141" s="45" t="s">
        <v>221</v>
      </c>
      <c r="T141" s="45" t="s">
        <v>506</v>
      </c>
      <c r="U141" s="45" t="str">
        <f>""</f>
        <v/>
      </c>
      <c r="V141" s="45" t="str">
        <f>""</f>
        <v/>
      </c>
      <c r="W141" s="45" t="str">
        <f>""</f>
        <v/>
      </c>
      <c r="X141" s="45" t="str">
        <f>""</f>
        <v/>
      </c>
      <c r="Y141" s="45" t="str">
        <f>""</f>
        <v/>
      </c>
      <c r="Z141" s="45" t="str">
        <f>""</f>
        <v/>
      </c>
      <c r="AA141" s="45" t="str">
        <f>""</f>
        <v/>
      </c>
    </row>
    <row r="142" spans="2:27" x14ac:dyDescent="0.25">
      <c r="B142" s="17" t="s">
        <v>197</v>
      </c>
      <c r="D142" s="17" t="s">
        <v>197</v>
      </c>
      <c r="G142" s="17" t="s">
        <v>223</v>
      </c>
      <c r="I142" s="38" t="s">
        <v>223</v>
      </c>
      <c r="J142" s="39">
        <v>266.10000000000002</v>
      </c>
      <c r="K142" s="40" t="s">
        <v>494</v>
      </c>
      <c r="L142" s="41" t="s">
        <v>495</v>
      </c>
      <c r="M142" s="42" t="s">
        <v>496</v>
      </c>
      <c r="N142" t="s">
        <v>42</v>
      </c>
      <c r="S142" s="45" t="s">
        <v>223</v>
      </c>
      <c r="T142" s="45" t="s">
        <v>42</v>
      </c>
      <c r="U142" s="45" t="str">
        <f>""</f>
        <v/>
      </c>
      <c r="V142" s="45" t="str">
        <f>""</f>
        <v/>
      </c>
      <c r="W142" s="45" t="str">
        <f>""</f>
        <v/>
      </c>
      <c r="X142" s="45" t="str">
        <f>""</f>
        <v/>
      </c>
      <c r="Y142" s="45" t="str">
        <f>""</f>
        <v/>
      </c>
      <c r="Z142" s="45" t="str">
        <f>""</f>
        <v/>
      </c>
      <c r="AA142" s="45" t="str">
        <f>""</f>
        <v/>
      </c>
    </row>
    <row r="143" spans="2:27" x14ac:dyDescent="0.25">
      <c r="B143" s="17" t="s">
        <v>20</v>
      </c>
      <c r="D143" s="17" t="s">
        <v>20</v>
      </c>
      <c r="G143" s="17" t="s">
        <v>224</v>
      </c>
      <c r="I143" s="38" t="s">
        <v>224</v>
      </c>
      <c r="J143" s="39">
        <v>105.1</v>
      </c>
      <c r="K143" s="40" t="s">
        <v>490</v>
      </c>
      <c r="L143" s="43" t="s">
        <v>486</v>
      </c>
      <c r="M143" s="42" t="s">
        <v>486</v>
      </c>
      <c r="N143" t="s">
        <v>0</v>
      </c>
      <c r="O143" t="s">
        <v>246</v>
      </c>
      <c r="S143" s="45" t="s">
        <v>224</v>
      </c>
      <c r="T143" s="45" t="s">
        <v>37</v>
      </c>
      <c r="U143" s="45" t="str">
        <f>""</f>
        <v/>
      </c>
      <c r="V143" s="45" t="str">
        <f>""</f>
        <v/>
      </c>
      <c r="W143" s="45" t="str">
        <f>""</f>
        <v/>
      </c>
      <c r="X143" s="45" t="str">
        <f>""</f>
        <v/>
      </c>
      <c r="Y143" s="45" t="str">
        <f>""</f>
        <v/>
      </c>
      <c r="Z143" s="45" t="str">
        <f>""</f>
        <v/>
      </c>
      <c r="AA143" s="45" t="str">
        <f>""</f>
        <v/>
      </c>
    </row>
    <row r="144" spans="2:27" x14ac:dyDescent="0.25">
      <c r="B144" s="17" t="s">
        <v>198</v>
      </c>
      <c r="D144" s="17" t="s">
        <v>198</v>
      </c>
      <c r="G144" s="17" t="s">
        <v>225</v>
      </c>
      <c r="I144" s="38" t="s">
        <v>225</v>
      </c>
      <c r="J144" s="39">
        <v>130.80000000000001</v>
      </c>
      <c r="K144" s="40" t="s">
        <v>484</v>
      </c>
      <c r="L144" s="41" t="s">
        <v>492</v>
      </c>
      <c r="M144" s="42" t="s">
        <v>486</v>
      </c>
      <c r="N144" t="s">
        <v>0</v>
      </c>
      <c r="O144" t="s">
        <v>439</v>
      </c>
      <c r="S144" s="45" t="s">
        <v>225</v>
      </c>
      <c r="T144" s="45" t="s">
        <v>26</v>
      </c>
      <c r="U144" s="45" t="str">
        <f>""</f>
        <v/>
      </c>
      <c r="V144" s="45" t="str">
        <f>""</f>
        <v/>
      </c>
      <c r="W144" s="45" t="str">
        <f>""</f>
        <v/>
      </c>
      <c r="X144" s="45" t="str">
        <f>""</f>
        <v/>
      </c>
      <c r="Y144" s="45" t="str">
        <f>""</f>
        <v/>
      </c>
      <c r="Z144" s="45" t="str">
        <f>""</f>
        <v/>
      </c>
      <c r="AA144" s="45" t="str">
        <f>""</f>
        <v/>
      </c>
    </row>
    <row r="145" spans="2:27" x14ac:dyDescent="0.25">
      <c r="B145" s="17" t="s">
        <v>199</v>
      </c>
      <c r="D145" s="17" t="s">
        <v>199</v>
      </c>
      <c r="G145" s="17" t="s">
        <v>226</v>
      </c>
      <c r="I145" s="38" t="s">
        <v>226</v>
      </c>
      <c r="J145" s="39">
        <v>236.8</v>
      </c>
      <c r="K145" s="40" t="s">
        <v>494</v>
      </c>
      <c r="L145" s="41" t="s">
        <v>495</v>
      </c>
      <c r="M145" s="42" t="s">
        <v>496</v>
      </c>
      <c r="N145" t="s">
        <v>42</v>
      </c>
      <c r="S145" s="45" t="s">
        <v>226</v>
      </c>
      <c r="T145" s="45" t="s">
        <v>42</v>
      </c>
      <c r="U145" s="45" t="str">
        <f>""</f>
        <v/>
      </c>
      <c r="V145" s="45" t="str">
        <f>""</f>
        <v/>
      </c>
      <c r="W145" s="45" t="str">
        <f>""</f>
        <v/>
      </c>
      <c r="X145" s="45" t="str">
        <f>""</f>
        <v/>
      </c>
      <c r="Y145" s="45" t="str">
        <f>""</f>
        <v/>
      </c>
      <c r="Z145" s="45" t="str">
        <f>""</f>
        <v/>
      </c>
      <c r="AA145" s="45" t="str">
        <f>""</f>
        <v/>
      </c>
    </row>
    <row r="146" spans="2:27" x14ac:dyDescent="0.25">
      <c r="B146" s="17" t="s">
        <v>200</v>
      </c>
      <c r="D146" s="17" t="s">
        <v>200</v>
      </c>
      <c r="G146" s="17" t="s">
        <v>227</v>
      </c>
      <c r="I146" s="38" t="s">
        <v>227</v>
      </c>
      <c r="J146" s="39">
        <v>167.3</v>
      </c>
      <c r="K146" s="40" t="s">
        <v>493</v>
      </c>
      <c r="L146" s="41" t="s">
        <v>488</v>
      </c>
      <c r="M146" s="42" t="s">
        <v>489</v>
      </c>
      <c r="N146" t="s">
        <v>0</v>
      </c>
      <c r="O146" t="s">
        <v>111</v>
      </c>
      <c r="S146" s="45" t="s">
        <v>227</v>
      </c>
      <c r="T146" s="45" t="s">
        <v>32</v>
      </c>
      <c r="U146" s="45" t="str">
        <f>""</f>
        <v/>
      </c>
      <c r="V146" s="45" t="str">
        <f>""</f>
        <v/>
      </c>
      <c r="W146" s="45" t="str">
        <f>""</f>
        <v/>
      </c>
    </row>
    <row r="147" spans="2:27" x14ac:dyDescent="0.25">
      <c r="B147" s="17" t="s">
        <v>201</v>
      </c>
      <c r="D147" s="17" t="s">
        <v>201</v>
      </c>
      <c r="G147" s="17" t="s">
        <v>228</v>
      </c>
      <c r="I147" s="38" t="s">
        <v>228</v>
      </c>
      <c r="J147" s="39">
        <v>81.099999999999994</v>
      </c>
      <c r="K147" s="40" t="s">
        <v>487</v>
      </c>
      <c r="L147" s="41" t="s">
        <v>491</v>
      </c>
      <c r="M147" s="42" t="s">
        <v>486</v>
      </c>
      <c r="N147" t="s">
        <v>0</v>
      </c>
      <c r="O147" t="s">
        <v>14</v>
      </c>
      <c r="S147" s="45" t="s">
        <v>228</v>
      </c>
      <c r="T147" s="45" t="s">
        <v>14</v>
      </c>
      <c r="U147" s="45" t="str">
        <f>""</f>
        <v/>
      </c>
      <c r="V147" s="45" t="str">
        <f>""</f>
        <v/>
      </c>
    </row>
    <row r="148" spans="2:27" x14ac:dyDescent="0.25">
      <c r="B148" s="17" t="s">
        <v>202</v>
      </c>
      <c r="D148" s="17" t="s">
        <v>202</v>
      </c>
      <c r="G148" s="17" t="s">
        <v>230</v>
      </c>
      <c r="I148" s="38" t="s">
        <v>230</v>
      </c>
      <c r="J148" s="39">
        <v>128.30000000000001</v>
      </c>
      <c r="K148" s="40" t="s">
        <v>493</v>
      </c>
      <c r="L148" s="41" t="s">
        <v>491</v>
      </c>
      <c r="M148" s="42" t="s">
        <v>489</v>
      </c>
      <c r="N148" t="s">
        <v>0</v>
      </c>
      <c r="O148" t="s">
        <v>386</v>
      </c>
      <c r="S148" s="45" t="s">
        <v>230</v>
      </c>
      <c r="T148" s="45" t="s">
        <v>40</v>
      </c>
      <c r="U148" s="45" t="str">
        <f>""</f>
        <v/>
      </c>
      <c r="V148" s="45" t="str">
        <f>""</f>
        <v/>
      </c>
    </row>
    <row r="149" spans="2:27" x14ac:dyDescent="0.25">
      <c r="B149" s="17" t="s">
        <v>203</v>
      </c>
      <c r="D149" s="17" t="s">
        <v>203</v>
      </c>
      <c r="E149" t="s">
        <v>482</v>
      </c>
      <c r="G149" s="17" t="s">
        <v>231</v>
      </c>
      <c r="I149" s="38" t="s">
        <v>231</v>
      </c>
      <c r="J149" s="39">
        <v>140.5</v>
      </c>
      <c r="K149" s="40" t="s">
        <v>484</v>
      </c>
      <c r="L149" s="41" t="s">
        <v>488</v>
      </c>
      <c r="M149" s="42" t="s">
        <v>489</v>
      </c>
      <c r="N149" t="s">
        <v>500</v>
      </c>
      <c r="S149" s="45" t="s">
        <v>231</v>
      </c>
      <c r="T149" s="45" t="s">
        <v>44</v>
      </c>
      <c r="U149" s="45" t="str">
        <f>""</f>
        <v/>
      </c>
      <c r="V149" s="45" t="str">
        <f>""</f>
        <v/>
      </c>
    </row>
    <row r="150" spans="2:27" x14ac:dyDescent="0.25">
      <c r="B150" s="17" t="s">
        <v>204</v>
      </c>
      <c r="D150" s="17" t="s">
        <v>204</v>
      </c>
      <c r="G150" s="17" t="s">
        <v>232</v>
      </c>
      <c r="I150" s="38" t="s">
        <v>232</v>
      </c>
      <c r="J150" s="39">
        <v>2.1</v>
      </c>
      <c r="K150" s="40" t="s">
        <v>499</v>
      </c>
      <c r="L150" s="41" t="s">
        <v>488</v>
      </c>
      <c r="M150" s="42"/>
      <c r="N150" t="s">
        <v>500</v>
      </c>
      <c r="S150" s="45" t="s">
        <v>232</v>
      </c>
      <c r="T150" s="45" t="s">
        <v>508</v>
      </c>
      <c r="U150" s="45" t="str">
        <f>""</f>
        <v/>
      </c>
      <c r="V150" s="45" t="str">
        <f>""</f>
        <v/>
      </c>
    </row>
    <row r="151" spans="2:27" x14ac:dyDescent="0.25">
      <c r="B151" s="17" t="s">
        <v>205</v>
      </c>
      <c r="D151" s="17" t="s">
        <v>205</v>
      </c>
      <c r="G151" s="17" t="s">
        <v>233</v>
      </c>
      <c r="I151" s="38" t="s">
        <v>233</v>
      </c>
      <c r="J151" s="39">
        <v>194.1</v>
      </c>
      <c r="K151" s="40" t="s">
        <v>494</v>
      </c>
      <c r="L151" s="41" t="s">
        <v>495</v>
      </c>
      <c r="M151" s="42" t="s">
        <v>496</v>
      </c>
      <c r="N151" t="s">
        <v>42</v>
      </c>
      <c r="S151" s="45" t="s">
        <v>233</v>
      </c>
      <c r="T151" s="45" t="s">
        <v>42</v>
      </c>
      <c r="U151" s="45" t="str">
        <f>""</f>
        <v/>
      </c>
      <c r="V151" s="45" t="str">
        <f>""</f>
        <v/>
      </c>
    </row>
    <row r="152" spans="2:27" x14ac:dyDescent="0.25">
      <c r="B152" s="17" t="s">
        <v>206</v>
      </c>
      <c r="D152" s="17" t="s">
        <v>206</v>
      </c>
      <c r="G152" s="17" t="s">
        <v>234</v>
      </c>
      <c r="I152" s="38" t="s">
        <v>234</v>
      </c>
      <c r="J152" s="39">
        <v>169.5</v>
      </c>
      <c r="K152" s="40" t="s">
        <v>494</v>
      </c>
      <c r="L152" s="41" t="s">
        <v>495</v>
      </c>
      <c r="M152" s="42" t="s">
        <v>496</v>
      </c>
      <c r="N152" t="s">
        <v>42</v>
      </c>
      <c r="S152" s="45" t="s">
        <v>234</v>
      </c>
      <c r="T152" s="45" t="s">
        <v>42</v>
      </c>
      <c r="U152" s="45" t="str">
        <f>""</f>
        <v/>
      </c>
    </row>
    <row r="153" spans="2:27" x14ac:dyDescent="0.25">
      <c r="B153" s="17" t="s">
        <v>207</v>
      </c>
      <c r="D153" s="17" t="s">
        <v>207</v>
      </c>
      <c r="G153" s="17" t="s">
        <v>235</v>
      </c>
      <c r="I153" s="42" t="s">
        <v>235</v>
      </c>
      <c r="J153" s="39">
        <v>1427.4</v>
      </c>
      <c r="K153" s="40"/>
      <c r="L153" s="42" t="s">
        <v>486</v>
      </c>
      <c r="M153" s="42" t="s">
        <v>486</v>
      </c>
      <c r="N153" t="s">
        <v>502</v>
      </c>
      <c r="S153" s="45"/>
      <c r="T153" s="45"/>
      <c r="U153" s="45"/>
    </row>
    <row r="154" spans="2:27" x14ac:dyDescent="0.25">
      <c r="B154" s="17" t="s">
        <v>208</v>
      </c>
      <c r="D154" s="17" t="s">
        <v>208</v>
      </c>
      <c r="G154" s="17" t="s">
        <v>236</v>
      </c>
      <c r="I154" s="38" t="s">
        <v>236</v>
      </c>
      <c r="J154" s="39">
        <v>90.6</v>
      </c>
      <c r="K154" s="40" t="s">
        <v>490</v>
      </c>
      <c r="L154" s="43" t="s">
        <v>486</v>
      </c>
      <c r="M154" s="42" t="s">
        <v>486</v>
      </c>
      <c r="N154" t="s">
        <v>0</v>
      </c>
      <c r="O154" t="s">
        <v>15</v>
      </c>
      <c r="S154" s="45" t="s">
        <v>236</v>
      </c>
      <c r="T154" s="45" t="s">
        <v>45</v>
      </c>
      <c r="U154" s="45" t="s">
        <v>15</v>
      </c>
    </row>
    <row r="155" spans="2:27" x14ac:dyDescent="0.25">
      <c r="B155" s="17" t="s">
        <v>209</v>
      </c>
      <c r="D155" s="17" t="s">
        <v>209</v>
      </c>
      <c r="G155" s="17" t="s">
        <v>237</v>
      </c>
      <c r="I155" s="38" t="s">
        <v>504</v>
      </c>
      <c r="J155" s="39">
        <v>143.6</v>
      </c>
      <c r="K155" s="40" t="s">
        <v>493</v>
      </c>
      <c r="L155" s="41" t="s">
        <v>492</v>
      </c>
      <c r="M155" s="42" t="s">
        <v>489</v>
      </c>
      <c r="N155" t="s">
        <v>0</v>
      </c>
      <c r="O155" t="s">
        <v>280</v>
      </c>
      <c r="S155" s="45" t="s">
        <v>504</v>
      </c>
      <c r="T155" s="45" t="s">
        <v>32</v>
      </c>
      <c r="U155" s="45" t="s">
        <v>40</v>
      </c>
    </row>
    <row r="156" spans="2:27" x14ac:dyDescent="0.25">
      <c r="B156" s="17" t="s">
        <v>210</v>
      </c>
      <c r="D156" s="17" t="s">
        <v>210</v>
      </c>
      <c r="G156" s="17" t="s">
        <v>238</v>
      </c>
      <c r="I156" s="38" t="s">
        <v>238</v>
      </c>
      <c r="J156" s="39">
        <v>263.89999999999998</v>
      </c>
      <c r="K156" s="40" t="s">
        <v>497</v>
      </c>
      <c r="L156" s="41" t="s">
        <v>485</v>
      </c>
      <c r="M156" s="42" t="s">
        <v>496</v>
      </c>
      <c r="N156" t="s">
        <v>500</v>
      </c>
      <c r="S156" s="45" t="s">
        <v>512</v>
      </c>
      <c r="T156" s="45" t="s">
        <v>52</v>
      </c>
    </row>
    <row r="157" spans="2:27" x14ac:dyDescent="0.25">
      <c r="B157" s="17" t="s">
        <v>211</v>
      </c>
      <c r="D157" s="17" t="s">
        <v>211</v>
      </c>
      <c r="G157" s="17" t="s">
        <v>239</v>
      </c>
      <c r="I157" s="38" t="s">
        <v>239</v>
      </c>
      <c r="J157" s="39">
        <v>169</v>
      </c>
      <c r="K157" s="40" t="s">
        <v>494</v>
      </c>
      <c r="L157" s="41" t="s">
        <v>495</v>
      </c>
      <c r="M157" s="42" t="s">
        <v>496</v>
      </c>
      <c r="N157" t="s">
        <v>42</v>
      </c>
      <c r="S157" s="45" t="s">
        <v>239</v>
      </c>
      <c r="T157" s="45" t="s">
        <v>42</v>
      </c>
    </row>
    <row r="158" spans="2:27" x14ac:dyDescent="0.25">
      <c r="B158" s="17" t="s">
        <v>212</v>
      </c>
      <c r="D158" s="17" t="s">
        <v>212</v>
      </c>
      <c r="G158" s="17" t="s">
        <v>240</v>
      </c>
      <c r="I158" s="38" t="s">
        <v>240</v>
      </c>
      <c r="J158" s="39">
        <v>409.8</v>
      </c>
      <c r="K158" s="40" t="s">
        <v>497</v>
      </c>
      <c r="L158" s="41" t="s">
        <v>495</v>
      </c>
      <c r="M158" s="42" t="s">
        <v>496</v>
      </c>
      <c r="N158" t="s">
        <v>498</v>
      </c>
      <c r="S158" s="45" t="s">
        <v>240</v>
      </c>
      <c r="T158" s="45" t="s">
        <v>36</v>
      </c>
    </row>
    <row r="159" spans="2:27" x14ac:dyDescent="0.25">
      <c r="B159" s="17" t="s">
        <v>213</v>
      </c>
      <c r="D159" s="17" t="s">
        <v>213</v>
      </c>
      <c r="G159" s="17" t="s">
        <v>241</v>
      </c>
      <c r="I159" s="38" t="s">
        <v>241</v>
      </c>
      <c r="J159" s="39">
        <v>149.1</v>
      </c>
      <c r="K159" s="40" t="s">
        <v>487</v>
      </c>
      <c r="L159" s="41" t="s">
        <v>495</v>
      </c>
      <c r="M159" s="42" t="s">
        <v>496</v>
      </c>
      <c r="N159" t="s">
        <v>498</v>
      </c>
      <c r="S159" s="45" t="s">
        <v>241</v>
      </c>
      <c r="T159" s="45" t="s">
        <v>39</v>
      </c>
    </row>
    <row r="160" spans="2:27" x14ac:dyDescent="0.25">
      <c r="B160" s="17" t="s">
        <v>214</v>
      </c>
      <c r="D160" s="17" t="s">
        <v>214</v>
      </c>
      <c r="G160" s="17" t="s">
        <v>242</v>
      </c>
      <c r="I160" s="38" t="s">
        <v>242</v>
      </c>
      <c r="J160" s="39">
        <v>284.5</v>
      </c>
      <c r="K160" s="40" t="s">
        <v>494</v>
      </c>
      <c r="L160" s="41" t="s">
        <v>495</v>
      </c>
      <c r="M160" s="42" t="s">
        <v>496</v>
      </c>
      <c r="N160" t="s">
        <v>42</v>
      </c>
      <c r="S160" s="45" t="s">
        <v>242</v>
      </c>
      <c r="T160" s="45" t="s">
        <v>42</v>
      </c>
    </row>
    <row r="161" spans="2:21" x14ac:dyDescent="0.25">
      <c r="B161" s="17" t="s">
        <v>215</v>
      </c>
      <c r="D161" s="17" t="s">
        <v>215</v>
      </c>
      <c r="G161" s="17" t="s">
        <v>14</v>
      </c>
      <c r="I161" s="42" t="s">
        <v>14</v>
      </c>
      <c r="J161" s="39">
        <v>1169.3</v>
      </c>
      <c r="K161" s="40"/>
      <c r="L161" s="42" t="s">
        <v>486</v>
      </c>
      <c r="M161" s="42" t="s">
        <v>486</v>
      </c>
      <c r="N161" t="s">
        <v>502</v>
      </c>
      <c r="S161" s="45"/>
      <c r="T161" s="45"/>
    </row>
    <row r="162" spans="2:21" x14ac:dyDescent="0.25">
      <c r="B162" s="17" t="s">
        <v>216</v>
      </c>
      <c r="D162" s="17" t="s">
        <v>216</v>
      </c>
      <c r="G162" s="17" t="s">
        <v>243</v>
      </c>
      <c r="I162" s="38" t="s">
        <v>243</v>
      </c>
      <c r="J162" s="39">
        <v>141.1</v>
      </c>
      <c r="K162" s="40" t="s">
        <v>487</v>
      </c>
      <c r="L162" s="43" t="s">
        <v>486</v>
      </c>
      <c r="M162" s="42" t="s">
        <v>486</v>
      </c>
      <c r="N162" t="s">
        <v>0</v>
      </c>
      <c r="O162" t="s">
        <v>14</v>
      </c>
      <c r="S162" s="45" t="s">
        <v>243</v>
      </c>
      <c r="T162" s="45" t="s">
        <v>14</v>
      </c>
    </row>
    <row r="163" spans="2:21" x14ac:dyDescent="0.25">
      <c r="B163" s="17" t="s">
        <v>217</v>
      </c>
      <c r="D163" s="17" t="s">
        <v>217</v>
      </c>
      <c r="G163" s="17" t="s">
        <v>244</v>
      </c>
      <c r="I163" s="38" t="s">
        <v>244</v>
      </c>
      <c r="J163" s="39">
        <v>798.8</v>
      </c>
      <c r="K163" s="40" t="s">
        <v>497</v>
      </c>
      <c r="L163" s="41" t="s">
        <v>495</v>
      </c>
      <c r="M163" s="42" t="s">
        <v>496</v>
      </c>
      <c r="N163" t="s">
        <v>498</v>
      </c>
      <c r="S163" s="45" t="s">
        <v>244</v>
      </c>
      <c r="T163" s="45" t="s">
        <v>36</v>
      </c>
    </row>
    <row r="164" spans="2:21" x14ac:dyDescent="0.25">
      <c r="B164" s="17" t="s">
        <v>218</v>
      </c>
      <c r="D164" s="17" t="s">
        <v>218</v>
      </c>
      <c r="G164" s="17" t="s">
        <v>245</v>
      </c>
      <c r="I164" s="38" t="s">
        <v>245</v>
      </c>
      <c r="J164" s="39">
        <v>306.60000000000002</v>
      </c>
      <c r="K164" s="40" t="s">
        <v>490</v>
      </c>
      <c r="L164" s="41" t="s">
        <v>485</v>
      </c>
      <c r="M164" s="42" t="s">
        <v>496</v>
      </c>
      <c r="N164" t="s">
        <v>500</v>
      </c>
      <c r="S164" s="45" t="s">
        <v>245</v>
      </c>
      <c r="T164" s="45" t="s">
        <v>37</v>
      </c>
      <c r="U164" s="45" t="str">
        <f>""</f>
        <v/>
      </c>
    </row>
    <row r="165" spans="2:21" x14ac:dyDescent="0.25">
      <c r="B165" s="17" t="s">
        <v>219</v>
      </c>
      <c r="D165" s="17" t="s">
        <v>219</v>
      </c>
      <c r="G165" s="17" t="s">
        <v>246</v>
      </c>
      <c r="I165" s="42" t="s">
        <v>246</v>
      </c>
      <c r="J165" s="39">
        <v>648.70000000000005</v>
      </c>
      <c r="K165" s="40"/>
      <c r="L165" s="42" t="s">
        <v>486</v>
      </c>
      <c r="M165" s="42" t="s">
        <v>486</v>
      </c>
      <c r="N165" t="s">
        <v>502</v>
      </c>
      <c r="S165" s="45"/>
      <c r="T165" s="45"/>
      <c r="U165" s="45"/>
    </row>
    <row r="166" spans="2:21" x14ac:dyDescent="0.25">
      <c r="B166" s="17" t="s">
        <v>17</v>
      </c>
      <c r="D166" s="17" t="s">
        <v>17</v>
      </c>
      <c r="G166" s="17" t="s">
        <v>247</v>
      </c>
      <c r="I166" s="38" t="s">
        <v>247</v>
      </c>
      <c r="J166" s="39">
        <v>97.5</v>
      </c>
      <c r="K166" s="40" t="s">
        <v>484</v>
      </c>
      <c r="L166" s="41" t="s">
        <v>492</v>
      </c>
      <c r="M166" s="42" t="s">
        <v>486</v>
      </c>
      <c r="N166" t="s">
        <v>0</v>
      </c>
      <c r="O166" t="s">
        <v>173</v>
      </c>
      <c r="S166" s="45" t="s">
        <v>247</v>
      </c>
      <c r="T166" s="45" t="s">
        <v>35</v>
      </c>
      <c r="U166" s="45" t="s">
        <v>26</v>
      </c>
    </row>
    <row r="167" spans="2:21" x14ac:dyDescent="0.25">
      <c r="B167" s="17" t="s">
        <v>220</v>
      </c>
      <c r="D167" s="17" t="s">
        <v>220</v>
      </c>
      <c r="G167" s="17" t="s">
        <v>248</v>
      </c>
      <c r="I167" s="38" t="s">
        <v>248</v>
      </c>
      <c r="J167" s="39">
        <v>266.5</v>
      </c>
      <c r="K167" s="40" t="s">
        <v>494</v>
      </c>
      <c r="L167" s="41" t="s">
        <v>495</v>
      </c>
      <c r="M167" s="42" t="s">
        <v>496</v>
      </c>
      <c r="N167" t="s">
        <v>42</v>
      </c>
      <c r="S167" s="45" t="s">
        <v>248</v>
      </c>
      <c r="T167" s="45" t="s">
        <v>42</v>
      </c>
    </row>
    <row r="168" spans="2:21" x14ac:dyDescent="0.25">
      <c r="B168" s="17" t="s">
        <v>221</v>
      </c>
      <c r="D168" s="17" t="s">
        <v>221</v>
      </c>
      <c r="G168" s="17" t="s">
        <v>249</v>
      </c>
      <c r="I168" s="38" t="s">
        <v>249</v>
      </c>
      <c r="J168" s="39">
        <v>98.7</v>
      </c>
      <c r="K168" s="40" t="s">
        <v>501</v>
      </c>
      <c r="L168" s="41" t="s">
        <v>492</v>
      </c>
      <c r="M168" s="42" t="s">
        <v>486</v>
      </c>
      <c r="N168" t="s">
        <v>0</v>
      </c>
      <c r="O168" t="s">
        <v>377</v>
      </c>
      <c r="S168" s="45" t="s">
        <v>249</v>
      </c>
      <c r="T168" s="45" t="s">
        <v>31</v>
      </c>
      <c r="U168" s="45" t="s">
        <v>46</v>
      </c>
    </row>
    <row r="169" spans="2:21" x14ac:dyDescent="0.25">
      <c r="B169" s="17" t="s">
        <v>222</v>
      </c>
      <c r="D169" s="17" t="s">
        <v>222</v>
      </c>
      <c r="E169" t="s">
        <v>483</v>
      </c>
      <c r="G169" s="17" t="s">
        <v>250</v>
      </c>
      <c r="I169" s="38" t="s">
        <v>250</v>
      </c>
      <c r="J169" s="39">
        <v>89.7</v>
      </c>
      <c r="K169" s="40" t="s">
        <v>490</v>
      </c>
      <c r="L169" s="41" t="s">
        <v>491</v>
      </c>
      <c r="M169" s="42" t="s">
        <v>489</v>
      </c>
      <c r="N169" t="s">
        <v>0</v>
      </c>
      <c r="O169" t="s">
        <v>251</v>
      </c>
      <c r="S169" s="45" t="s">
        <v>250</v>
      </c>
      <c r="T169" s="45" t="s">
        <v>38</v>
      </c>
    </row>
    <row r="170" spans="2:21" x14ac:dyDescent="0.25">
      <c r="B170" s="17" t="s">
        <v>223</v>
      </c>
      <c r="D170" s="17" t="s">
        <v>223</v>
      </c>
      <c r="G170" s="17" t="s">
        <v>251</v>
      </c>
      <c r="I170" s="42" t="s">
        <v>251</v>
      </c>
      <c r="J170" s="39">
        <v>703</v>
      </c>
      <c r="K170" s="40"/>
      <c r="L170" s="42" t="s">
        <v>489</v>
      </c>
      <c r="M170" s="42" t="s">
        <v>489</v>
      </c>
      <c r="N170" t="s">
        <v>502</v>
      </c>
      <c r="S170" s="45"/>
      <c r="T170" s="45"/>
      <c r="U170" s="45"/>
    </row>
    <row r="171" spans="2:21" x14ac:dyDescent="0.25">
      <c r="B171" s="17" t="s">
        <v>224</v>
      </c>
      <c r="D171" s="17" t="s">
        <v>224</v>
      </c>
      <c r="G171" s="17" t="s">
        <v>252</v>
      </c>
      <c r="I171" s="38" t="s">
        <v>252</v>
      </c>
      <c r="J171" s="39">
        <v>445.2</v>
      </c>
      <c r="K171" s="40" t="s">
        <v>487</v>
      </c>
      <c r="L171" s="41" t="s">
        <v>495</v>
      </c>
      <c r="M171" s="42" t="s">
        <v>496</v>
      </c>
      <c r="N171" t="s">
        <v>498</v>
      </c>
      <c r="S171" s="45" t="s">
        <v>252</v>
      </c>
      <c r="T171" s="45" t="s">
        <v>39</v>
      </c>
      <c r="U171" s="45" t="str">
        <f>""</f>
        <v/>
      </c>
    </row>
    <row r="172" spans="2:21" x14ac:dyDescent="0.25">
      <c r="B172" s="17" t="s">
        <v>225</v>
      </c>
      <c r="D172" s="17" t="s">
        <v>225</v>
      </c>
      <c r="G172" s="17" t="s">
        <v>253</v>
      </c>
      <c r="I172" s="38" t="s">
        <v>253</v>
      </c>
      <c r="J172" s="39">
        <v>198.8</v>
      </c>
      <c r="K172" s="40" t="s">
        <v>493</v>
      </c>
      <c r="L172" s="41" t="s">
        <v>491</v>
      </c>
      <c r="M172" s="42" t="s">
        <v>496</v>
      </c>
      <c r="N172" t="s">
        <v>500</v>
      </c>
      <c r="S172" s="45" t="s">
        <v>253</v>
      </c>
      <c r="T172" s="45" t="s">
        <v>45</v>
      </c>
      <c r="U172" s="45" t="str">
        <f>""</f>
        <v/>
      </c>
    </row>
    <row r="173" spans="2:21" x14ac:dyDescent="0.25">
      <c r="B173" s="17" t="s">
        <v>226</v>
      </c>
      <c r="D173" s="17" t="s">
        <v>226</v>
      </c>
      <c r="G173" s="17" t="s">
        <v>254</v>
      </c>
      <c r="I173" s="38" t="s">
        <v>254</v>
      </c>
      <c r="J173" s="39">
        <v>149.80000000000001</v>
      </c>
      <c r="K173" s="40" t="s">
        <v>484</v>
      </c>
      <c r="L173" s="43" t="s">
        <v>486</v>
      </c>
      <c r="M173" s="42" t="s">
        <v>486</v>
      </c>
      <c r="N173" t="s">
        <v>0</v>
      </c>
      <c r="O173" t="s">
        <v>235</v>
      </c>
      <c r="S173" s="45" t="s">
        <v>254</v>
      </c>
      <c r="T173" s="45" t="s">
        <v>35</v>
      </c>
      <c r="U173" s="45" t="str">
        <f>""</f>
        <v/>
      </c>
    </row>
    <row r="174" spans="2:21" x14ac:dyDescent="0.25">
      <c r="B174" s="17" t="s">
        <v>227</v>
      </c>
      <c r="D174" s="17" t="s">
        <v>227</v>
      </c>
      <c r="G174" s="17" t="s">
        <v>255</v>
      </c>
      <c r="I174" s="38" t="s">
        <v>255</v>
      </c>
      <c r="J174" s="39">
        <v>63.2</v>
      </c>
      <c r="K174" s="40" t="s">
        <v>493</v>
      </c>
      <c r="L174" s="41" t="s">
        <v>488</v>
      </c>
      <c r="M174" s="42" t="s">
        <v>486</v>
      </c>
      <c r="N174" t="s">
        <v>0</v>
      </c>
      <c r="O174" t="s">
        <v>184</v>
      </c>
      <c r="S174" s="45" t="s">
        <v>255</v>
      </c>
      <c r="T174" s="45" t="s">
        <v>35</v>
      </c>
      <c r="U174" s="45" t="str">
        <f>""</f>
        <v/>
      </c>
    </row>
    <row r="175" spans="2:21" x14ac:dyDescent="0.25">
      <c r="B175" s="17" t="s">
        <v>228</v>
      </c>
      <c r="D175" s="17" t="s">
        <v>228</v>
      </c>
      <c r="G175" s="17" t="s">
        <v>256</v>
      </c>
      <c r="I175" s="38" t="s">
        <v>256</v>
      </c>
      <c r="J175" s="39">
        <v>75.400000000000006</v>
      </c>
      <c r="K175" s="40" t="s">
        <v>501</v>
      </c>
      <c r="L175" s="41" t="s">
        <v>492</v>
      </c>
      <c r="M175" s="42" t="s">
        <v>486</v>
      </c>
      <c r="N175" t="s">
        <v>0</v>
      </c>
      <c r="O175" t="s">
        <v>16</v>
      </c>
      <c r="S175" s="45" t="s">
        <v>256</v>
      </c>
      <c r="T175" s="45" t="s">
        <v>16</v>
      </c>
      <c r="U175" s="45" t="str">
        <f>""</f>
        <v/>
      </c>
    </row>
    <row r="176" spans="2:21" x14ac:dyDescent="0.25">
      <c r="B176" s="17" t="s">
        <v>229</v>
      </c>
      <c r="D176" s="17" t="s">
        <v>229</v>
      </c>
      <c r="E176" t="s">
        <v>483</v>
      </c>
      <c r="G176" s="17" t="s">
        <v>257</v>
      </c>
      <c r="I176" s="38" t="s">
        <v>257</v>
      </c>
      <c r="J176" s="39">
        <v>498.8</v>
      </c>
      <c r="K176" s="40" t="s">
        <v>487</v>
      </c>
      <c r="L176" s="41" t="s">
        <v>495</v>
      </c>
      <c r="M176" s="42" t="s">
        <v>496</v>
      </c>
      <c r="N176" t="s">
        <v>498</v>
      </c>
      <c r="S176" s="45" t="s">
        <v>257</v>
      </c>
      <c r="T176" s="45" t="s">
        <v>33</v>
      </c>
      <c r="U176" s="45" t="str">
        <f>""</f>
        <v/>
      </c>
    </row>
    <row r="177" spans="2:23" x14ac:dyDescent="0.25">
      <c r="B177" s="17" t="s">
        <v>230</v>
      </c>
      <c r="D177" s="17" t="s">
        <v>230</v>
      </c>
      <c r="G177" s="17" t="s">
        <v>258</v>
      </c>
      <c r="I177" s="38" t="s">
        <v>258</v>
      </c>
      <c r="J177" s="39">
        <v>99.6</v>
      </c>
      <c r="K177" s="40" t="s">
        <v>490</v>
      </c>
      <c r="L177" s="41" t="s">
        <v>491</v>
      </c>
      <c r="M177" s="42" t="s">
        <v>486</v>
      </c>
      <c r="N177" t="s">
        <v>0</v>
      </c>
      <c r="O177" t="s">
        <v>300</v>
      </c>
      <c r="S177" s="45" t="s">
        <v>258</v>
      </c>
      <c r="T177" s="45" t="s">
        <v>506</v>
      </c>
      <c r="U177" s="45" t="str">
        <f>""</f>
        <v/>
      </c>
    </row>
    <row r="178" spans="2:23" x14ac:dyDescent="0.25">
      <c r="B178" s="17" t="s">
        <v>231</v>
      </c>
      <c r="D178" s="17" t="s">
        <v>231</v>
      </c>
      <c r="G178" s="17" t="s">
        <v>259</v>
      </c>
      <c r="I178" s="38" t="s">
        <v>259</v>
      </c>
      <c r="J178" s="39">
        <v>256.7</v>
      </c>
      <c r="K178" s="40" t="s">
        <v>484</v>
      </c>
      <c r="L178" s="41" t="s">
        <v>491</v>
      </c>
      <c r="M178" s="42" t="s">
        <v>496</v>
      </c>
      <c r="N178" t="s">
        <v>500</v>
      </c>
      <c r="S178" s="45" t="s">
        <v>259</v>
      </c>
      <c r="T178" s="45" t="s">
        <v>35</v>
      </c>
      <c r="U178" s="45" t="str">
        <f>""</f>
        <v/>
      </c>
    </row>
    <row r="179" spans="2:23" x14ac:dyDescent="0.25">
      <c r="B179" s="17" t="s">
        <v>232</v>
      </c>
      <c r="D179" s="17" t="s">
        <v>232</v>
      </c>
      <c r="G179" s="17" t="s">
        <v>260</v>
      </c>
      <c r="I179" s="38" t="s">
        <v>260</v>
      </c>
      <c r="J179" s="39">
        <v>49.5</v>
      </c>
      <c r="K179" s="40" t="s">
        <v>490</v>
      </c>
      <c r="L179" s="41" t="s">
        <v>488</v>
      </c>
      <c r="M179" s="42" t="s">
        <v>486</v>
      </c>
      <c r="N179" t="s">
        <v>0</v>
      </c>
      <c r="O179" t="s">
        <v>246</v>
      </c>
      <c r="S179" s="45" t="s">
        <v>260</v>
      </c>
      <c r="T179" s="45" t="s">
        <v>37</v>
      </c>
      <c r="U179" s="45" t="str">
        <f>""</f>
        <v/>
      </c>
    </row>
    <row r="180" spans="2:23" x14ac:dyDescent="0.25">
      <c r="B180" s="17" t="s">
        <v>233</v>
      </c>
      <c r="D180" s="17" t="s">
        <v>233</v>
      </c>
      <c r="G180" s="17" t="s">
        <v>261</v>
      </c>
      <c r="I180" s="38" t="s">
        <v>261</v>
      </c>
      <c r="J180" s="39">
        <v>109</v>
      </c>
      <c r="K180" s="40" t="s">
        <v>499</v>
      </c>
      <c r="L180" s="41" t="s">
        <v>488</v>
      </c>
      <c r="M180" s="42" t="s">
        <v>489</v>
      </c>
      <c r="N180" t="s">
        <v>0</v>
      </c>
      <c r="O180" t="s">
        <v>351</v>
      </c>
      <c r="S180" s="45" t="s">
        <v>261</v>
      </c>
      <c r="T180" s="45" t="s">
        <v>34</v>
      </c>
      <c r="U180" s="45" t="str">
        <f>""</f>
        <v/>
      </c>
    </row>
    <row r="181" spans="2:23" x14ac:dyDescent="0.25">
      <c r="B181" s="17" t="s">
        <v>234</v>
      </c>
      <c r="D181" s="17" t="s">
        <v>234</v>
      </c>
      <c r="G181" s="17" t="s">
        <v>263</v>
      </c>
      <c r="I181" s="38" t="s">
        <v>263</v>
      </c>
      <c r="J181" s="39">
        <v>208.8</v>
      </c>
      <c r="K181" s="40" t="s">
        <v>494</v>
      </c>
      <c r="L181" s="41" t="s">
        <v>495</v>
      </c>
      <c r="M181" s="42" t="s">
        <v>496</v>
      </c>
      <c r="N181" t="s">
        <v>42</v>
      </c>
      <c r="S181" s="45" t="s">
        <v>263</v>
      </c>
      <c r="T181" s="45" t="s">
        <v>42</v>
      </c>
      <c r="U181" s="45" t="str">
        <f>""</f>
        <v/>
      </c>
      <c r="W181" s="45" t="str">
        <f>""</f>
        <v/>
      </c>
    </row>
    <row r="182" spans="2:23" x14ac:dyDescent="0.25">
      <c r="B182" s="17" t="s">
        <v>235</v>
      </c>
      <c r="D182" s="17" t="s">
        <v>235</v>
      </c>
      <c r="G182" s="17" t="s">
        <v>264</v>
      </c>
      <c r="I182" s="38" t="s">
        <v>264</v>
      </c>
      <c r="J182" s="39">
        <v>76.099999999999994</v>
      </c>
      <c r="K182" s="40" t="s">
        <v>499</v>
      </c>
      <c r="L182" s="41" t="s">
        <v>488</v>
      </c>
      <c r="M182" s="42" t="s">
        <v>489</v>
      </c>
      <c r="N182" t="s">
        <v>0</v>
      </c>
      <c r="O182" t="s">
        <v>153</v>
      </c>
      <c r="S182" s="45" t="s">
        <v>264</v>
      </c>
      <c r="T182" s="45" t="s">
        <v>34</v>
      </c>
      <c r="U182" s="45" t="str">
        <f>""</f>
        <v/>
      </c>
    </row>
    <row r="183" spans="2:23" x14ac:dyDescent="0.25">
      <c r="B183" s="17" t="s">
        <v>236</v>
      </c>
      <c r="D183" s="17" t="s">
        <v>236</v>
      </c>
      <c r="G183" s="17" t="s">
        <v>265</v>
      </c>
      <c r="I183" s="38" t="s">
        <v>265</v>
      </c>
      <c r="J183" s="39">
        <v>95</v>
      </c>
      <c r="K183" s="40" t="s">
        <v>493</v>
      </c>
      <c r="L183" s="41" t="s">
        <v>488</v>
      </c>
      <c r="M183" s="42" t="s">
        <v>489</v>
      </c>
      <c r="N183" t="s">
        <v>0</v>
      </c>
      <c r="O183" t="s">
        <v>386</v>
      </c>
      <c r="S183" s="45" t="s">
        <v>265</v>
      </c>
      <c r="T183" s="45" t="s">
        <v>40</v>
      </c>
      <c r="U183" s="45" t="str">
        <f>""</f>
        <v/>
      </c>
    </row>
    <row r="184" spans="2:23" x14ac:dyDescent="0.25">
      <c r="B184" s="17" t="s">
        <v>237</v>
      </c>
      <c r="D184" s="17" t="s">
        <v>237</v>
      </c>
      <c r="G184" s="17" t="s">
        <v>266</v>
      </c>
      <c r="I184" s="38" t="s">
        <v>266</v>
      </c>
      <c r="J184" s="39">
        <v>132.5</v>
      </c>
      <c r="K184" s="40" t="s">
        <v>484</v>
      </c>
      <c r="L184" s="41" t="s">
        <v>488</v>
      </c>
      <c r="M184" s="42" t="s">
        <v>486</v>
      </c>
      <c r="N184" t="s">
        <v>0</v>
      </c>
      <c r="O184" t="s">
        <v>439</v>
      </c>
      <c r="S184" s="45" t="s">
        <v>266</v>
      </c>
      <c r="T184" s="45" t="s">
        <v>26</v>
      </c>
      <c r="U184" s="45" t="str">
        <f>""</f>
        <v/>
      </c>
    </row>
    <row r="185" spans="2:23" x14ac:dyDescent="0.25">
      <c r="B185" s="17" t="s">
        <v>238</v>
      </c>
      <c r="D185" s="17" t="s">
        <v>238</v>
      </c>
      <c r="G185" s="17" t="s">
        <v>267</v>
      </c>
      <c r="I185" s="38" t="s">
        <v>267</v>
      </c>
      <c r="J185" s="39">
        <v>142.4</v>
      </c>
      <c r="K185" s="40" t="s">
        <v>503</v>
      </c>
      <c r="L185" s="41" t="s">
        <v>485</v>
      </c>
      <c r="M185" s="42" t="s">
        <v>496</v>
      </c>
      <c r="N185" t="s">
        <v>500</v>
      </c>
      <c r="S185" s="45" t="s">
        <v>267</v>
      </c>
      <c r="T185" s="45" t="s">
        <v>47</v>
      </c>
      <c r="U185" s="45" t="str">
        <f>""</f>
        <v/>
      </c>
    </row>
    <row r="186" spans="2:23" x14ac:dyDescent="0.25">
      <c r="B186" s="17" t="s">
        <v>239</v>
      </c>
      <c r="D186" s="17" t="s">
        <v>239</v>
      </c>
      <c r="G186" s="17" t="s">
        <v>269</v>
      </c>
      <c r="I186" s="38" t="s">
        <v>269</v>
      </c>
      <c r="J186" s="39">
        <v>241.5</v>
      </c>
      <c r="K186" s="40" t="s">
        <v>484</v>
      </c>
      <c r="L186" s="41" t="s">
        <v>491</v>
      </c>
      <c r="M186" s="42" t="s">
        <v>496</v>
      </c>
      <c r="N186" t="s">
        <v>500</v>
      </c>
      <c r="S186" s="45" t="s">
        <v>269</v>
      </c>
      <c r="T186" s="45" t="s">
        <v>45</v>
      </c>
      <c r="U186" s="45" t="str">
        <f>""</f>
        <v/>
      </c>
    </row>
    <row r="187" spans="2:23" x14ac:dyDescent="0.25">
      <c r="B187" s="17" t="s">
        <v>240</v>
      </c>
      <c r="D187" s="17" t="s">
        <v>240</v>
      </c>
      <c r="G187" s="17" t="s">
        <v>270</v>
      </c>
      <c r="I187" s="38" t="s">
        <v>270</v>
      </c>
      <c r="J187" s="39">
        <v>84.6</v>
      </c>
      <c r="K187" s="40" t="s">
        <v>484</v>
      </c>
      <c r="L187" s="43" t="s">
        <v>486</v>
      </c>
      <c r="M187" s="42" t="s">
        <v>496</v>
      </c>
      <c r="N187" t="s">
        <v>0</v>
      </c>
      <c r="O187" t="s">
        <v>389</v>
      </c>
      <c r="S187" s="45" t="s">
        <v>270</v>
      </c>
      <c r="T187" s="45" t="s">
        <v>26</v>
      </c>
      <c r="U187" s="45" t="str">
        <f>""</f>
        <v/>
      </c>
      <c r="V187" s="45" t="str">
        <f>""</f>
        <v/>
      </c>
    </row>
    <row r="188" spans="2:23" x14ac:dyDescent="0.25">
      <c r="B188" s="17" t="s">
        <v>241</v>
      </c>
      <c r="D188" s="17" t="s">
        <v>241</v>
      </c>
      <c r="G188" s="17" t="s">
        <v>274</v>
      </c>
      <c r="I188" s="38" t="s">
        <v>274</v>
      </c>
      <c r="J188" s="39">
        <v>177</v>
      </c>
      <c r="K188" s="40" t="s">
        <v>484</v>
      </c>
      <c r="L188" s="43" t="s">
        <v>486</v>
      </c>
      <c r="M188" s="42" t="s">
        <v>486</v>
      </c>
      <c r="N188" t="s">
        <v>0</v>
      </c>
      <c r="O188" t="s">
        <v>208</v>
      </c>
      <c r="S188" s="45" t="s">
        <v>274</v>
      </c>
      <c r="T188" s="45" t="s">
        <v>44</v>
      </c>
      <c r="U188" s="45" t="s">
        <v>30</v>
      </c>
    </row>
    <row r="189" spans="2:23" x14ac:dyDescent="0.25">
      <c r="B189" s="17" t="s">
        <v>242</v>
      </c>
      <c r="D189" s="17" t="s">
        <v>242</v>
      </c>
      <c r="G189" s="17" t="s">
        <v>275</v>
      </c>
      <c r="I189" s="38" t="s">
        <v>275</v>
      </c>
      <c r="J189" s="39">
        <v>113.6</v>
      </c>
      <c r="K189" s="40" t="s">
        <v>490</v>
      </c>
      <c r="L189" s="41" t="s">
        <v>492</v>
      </c>
      <c r="M189" s="42" t="s">
        <v>486</v>
      </c>
      <c r="N189" t="s">
        <v>0</v>
      </c>
      <c r="O189" t="s">
        <v>300</v>
      </c>
      <c r="S189" s="45" t="s">
        <v>275</v>
      </c>
      <c r="T189" s="45" t="s">
        <v>506</v>
      </c>
    </row>
    <row r="190" spans="2:23" x14ac:dyDescent="0.25">
      <c r="B190" s="17" t="s">
        <v>14</v>
      </c>
      <c r="D190" s="17" t="s">
        <v>14</v>
      </c>
      <c r="G190" s="17" t="s">
        <v>276</v>
      </c>
      <c r="I190" s="38" t="s">
        <v>276</v>
      </c>
      <c r="J190" s="39">
        <v>292.2</v>
      </c>
      <c r="K190" s="40" t="s">
        <v>503</v>
      </c>
      <c r="L190" s="41" t="s">
        <v>495</v>
      </c>
      <c r="M190" s="42" t="s">
        <v>496</v>
      </c>
      <c r="N190" t="s">
        <v>498</v>
      </c>
      <c r="S190" s="45" t="s">
        <v>276</v>
      </c>
      <c r="T190" s="45" t="s">
        <v>41</v>
      </c>
      <c r="U190" s="45" t="str">
        <f>""</f>
        <v/>
      </c>
    </row>
    <row r="191" spans="2:23" x14ac:dyDescent="0.25">
      <c r="B191" s="17" t="s">
        <v>243</v>
      </c>
      <c r="D191" s="17" t="s">
        <v>243</v>
      </c>
      <c r="G191" s="17" t="s">
        <v>277</v>
      </c>
      <c r="I191" s="38" t="s">
        <v>277</v>
      </c>
      <c r="J191" s="39">
        <v>124.5</v>
      </c>
      <c r="K191" s="40" t="s">
        <v>501</v>
      </c>
      <c r="L191" s="41" t="s">
        <v>485</v>
      </c>
      <c r="M191" s="42" t="s">
        <v>486</v>
      </c>
      <c r="N191" t="s">
        <v>0</v>
      </c>
      <c r="O191" t="s">
        <v>377</v>
      </c>
      <c r="S191" s="45" t="s">
        <v>277</v>
      </c>
      <c r="T191" s="45" t="s">
        <v>46</v>
      </c>
      <c r="U191" s="45" t="str">
        <f>""</f>
        <v/>
      </c>
    </row>
    <row r="192" spans="2:23" x14ac:dyDescent="0.25">
      <c r="B192" s="17" t="s">
        <v>244</v>
      </c>
      <c r="D192" s="17" t="s">
        <v>244</v>
      </c>
      <c r="G192" s="17" t="s">
        <v>278</v>
      </c>
      <c r="I192" s="38" t="s">
        <v>278</v>
      </c>
      <c r="J192" s="39">
        <v>240.1</v>
      </c>
      <c r="K192" s="40" t="s">
        <v>494</v>
      </c>
      <c r="L192" s="41" t="s">
        <v>495</v>
      </c>
      <c r="M192" s="42" t="s">
        <v>496</v>
      </c>
      <c r="N192" t="s">
        <v>42</v>
      </c>
      <c r="S192" s="45" t="s">
        <v>278</v>
      </c>
      <c r="T192" s="45" t="s">
        <v>42</v>
      </c>
      <c r="U192" s="45" t="str">
        <f>""</f>
        <v/>
      </c>
    </row>
    <row r="193" spans="2:25" x14ac:dyDescent="0.25">
      <c r="B193" s="17" t="s">
        <v>245</v>
      </c>
      <c r="D193" s="17" t="s">
        <v>245</v>
      </c>
      <c r="G193" s="17" t="s">
        <v>280</v>
      </c>
      <c r="I193" s="44" t="s">
        <v>280</v>
      </c>
      <c r="J193" s="39">
        <v>862.3</v>
      </c>
      <c r="K193" s="40"/>
      <c r="L193" s="44" t="s">
        <v>489</v>
      </c>
      <c r="M193" s="42" t="s">
        <v>489</v>
      </c>
      <c r="N193" t="s">
        <v>502</v>
      </c>
      <c r="S193" s="45"/>
      <c r="T193" s="45"/>
      <c r="U193" s="45"/>
    </row>
    <row r="194" spans="2:25" x14ac:dyDescent="0.25">
      <c r="B194" s="17" t="s">
        <v>246</v>
      </c>
      <c r="D194" s="17" t="s">
        <v>246</v>
      </c>
      <c r="G194" s="17" t="s">
        <v>282</v>
      </c>
      <c r="I194" s="38" t="s">
        <v>282</v>
      </c>
      <c r="J194" s="39">
        <v>91.5</v>
      </c>
      <c r="K194" s="40" t="s">
        <v>499</v>
      </c>
      <c r="L194" s="41" t="s">
        <v>492</v>
      </c>
      <c r="M194" s="42" t="s">
        <v>489</v>
      </c>
      <c r="N194" t="s">
        <v>0</v>
      </c>
      <c r="O194" t="s">
        <v>153</v>
      </c>
      <c r="S194" s="45" t="s">
        <v>282</v>
      </c>
      <c r="T194" s="45" t="s">
        <v>34</v>
      </c>
    </row>
    <row r="195" spans="2:25" x14ac:dyDescent="0.25">
      <c r="B195" s="17" t="s">
        <v>247</v>
      </c>
      <c r="D195" s="17" t="s">
        <v>247</v>
      </c>
      <c r="G195" s="17" t="s">
        <v>283</v>
      </c>
      <c r="I195" s="38" t="s">
        <v>283</v>
      </c>
      <c r="J195" s="39">
        <v>64.2</v>
      </c>
      <c r="K195" s="40" t="s">
        <v>499</v>
      </c>
      <c r="L195" s="41" t="s">
        <v>488</v>
      </c>
      <c r="M195" s="42" t="s">
        <v>489</v>
      </c>
      <c r="N195" t="s">
        <v>0</v>
      </c>
      <c r="O195" t="s">
        <v>19</v>
      </c>
      <c r="S195" s="45" t="s">
        <v>283</v>
      </c>
      <c r="T195" s="45" t="s">
        <v>19</v>
      </c>
    </row>
    <row r="196" spans="2:25" x14ac:dyDescent="0.25">
      <c r="B196" s="17" t="s">
        <v>248</v>
      </c>
      <c r="D196" s="17" t="s">
        <v>248</v>
      </c>
      <c r="G196" s="17" t="s">
        <v>284</v>
      </c>
      <c r="I196" s="38" t="s">
        <v>284</v>
      </c>
      <c r="J196" s="39">
        <v>98.3</v>
      </c>
      <c r="K196" s="40" t="s">
        <v>490</v>
      </c>
      <c r="L196" s="41" t="s">
        <v>492</v>
      </c>
      <c r="M196" s="42" t="s">
        <v>486</v>
      </c>
      <c r="N196" t="s">
        <v>0</v>
      </c>
      <c r="O196" t="s">
        <v>151</v>
      </c>
      <c r="S196" s="45" t="s">
        <v>284</v>
      </c>
      <c r="T196" s="45" t="s">
        <v>43</v>
      </c>
      <c r="U196" s="45" t="s">
        <v>506</v>
      </c>
    </row>
    <row r="197" spans="2:25" x14ac:dyDescent="0.25">
      <c r="B197" s="17" t="s">
        <v>249</v>
      </c>
      <c r="D197" s="17" t="s">
        <v>249</v>
      </c>
      <c r="G197" s="17" t="s">
        <v>285</v>
      </c>
      <c r="I197" s="38" t="s">
        <v>285</v>
      </c>
      <c r="J197" s="39">
        <v>157.30000000000001</v>
      </c>
      <c r="K197" s="40" t="s">
        <v>497</v>
      </c>
      <c r="L197" s="41" t="s">
        <v>491</v>
      </c>
      <c r="M197" s="42" t="s">
        <v>496</v>
      </c>
      <c r="N197" t="s">
        <v>500</v>
      </c>
      <c r="S197" s="45" t="s">
        <v>285</v>
      </c>
      <c r="T197" s="45" t="s">
        <v>38</v>
      </c>
      <c r="U197" s="45" t="s">
        <v>52</v>
      </c>
    </row>
    <row r="198" spans="2:25" x14ac:dyDescent="0.25">
      <c r="B198" s="17" t="s">
        <v>250</v>
      </c>
      <c r="D198" s="17" t="s">
        <v>250</v>
      </c>
      <c r="G198" s="17" t="s">
        <v>286</v>
      </c>
      <c r="I198" s="38" t="s">
        <v>286</v>
      </c>
      <c r="J198" s="39">
        <v>125.8</v>
      </c>
      <c r="K198" s="40" t="s">
        <v>493</v>
      </c>
      <c r="L198" s="43" t="s">
        <v>486</v>
      </c>
      <c r="M198" s="42" t="s">
        <v>496</v>
      </c>
      <c r="N198" t="s">
        <v>0</v>
      </c>
      <c r="O198" t="s">
        <v>17</v>
      </c>
      <c r="S198" s="45" t="s">
        <v>286</v>
      </c>
      <c r="T198" s="45" t="s">
        <v>32</v>
      </c>
      <c r="U198" s="45" t="s">
        <v>17</v>
      </c>
    </row>
    <row r="199" spans="2:25" x14ac:dyDescent="0.25">
      <c r="B199" s="17" t="s">
        <v>251</v>
      </c>
      <c r="D199" s="17" t="s">
        <v>251</v>
      </c>
      <c r="G199" s="17" t="s">
        <v>287</v>
      </c>
      <c r="I199" s="38" t="s">
        <v>287</v>
      </c>
      <c r="J199" s="39">
        <v>106.4</v>
      </c>
      <c r="K199" s="40" t="s">
        <v>490</v>
      </c>
      <c r="L199" s="41" t="s">
        <v>488</v>
      </c>
      <c r="M199" s="42" t="s">
        <v>489</v>
      </c>
      <c r="N199" t="s">
        <v>0</v>
      </c>
      <c r="O199" t="s">
        <v>251</v>
      </c>
      <c r="S199" s="45" t="s">
        <v>287</v>
      </c>
      <c r="T199" s="45" t="s">
        <v>38</v>
      </c>
      <c r="X199" s="45" t="str">
        <f>""</f>
        <v/>
      </c>
      <c r="Y199" s="45" t="str">
        <f>""</f>
        <v/>
      </c>
    </row>
    <row r="200" spans="2:25" x14ac:dyDescent="0.25">
      <c r="B200" s="17" t="s">
        <v>252</v>
      </c>
      <c r="D200" s="17" t="s">
        <v>252</v>
      </c>
      <c r="G200" s="17" t="s">
        <v>289</v>
      </c>
      <c r="I200" s="38" t="s">
        <v>289</v>
      </c>
      <c r="J200" s="39">
        <v>161.30000000000001</v>
      </c>
      <c r="K200" s="40" t="s">
        <v>497</v>
      </c>
      <c r="L200" s="41" t="s">
        <v>492</v>
      </c>
      <c r="M200" s="42" t="s">
        <v>489</v>
      </c>
      <c r="N200" t="s">
        <v>500</v>
      </c>
      <c r="S200" s="45" t="s">
        <v>289</v>
      </c>
      <c r="T200" s="45" t="s">
        <v>38</v>
      </c>
      <c r="U200" s="45" t="s">
        <v>52</v>
      </c>
      <c r="X200" s="45" t="str">
        <f>""</f>
        <v/>
      </c>
      <c r="Y200" s="45" t="str">
        <f>""</f>
        <v/>
      </c>
    </row>
    <row r="201" spans="2:25" x14ac:dyDescent="0.25">
      <c r="B201" s="17" t="s">
        <v>253</v>
      </c>
      <c r="D201" s="17" t="s">
        <v>253</v>
      </c>
      <c r="G201" s="17" t="s">
        <v>290</v>
      </c>
      <c r="I201" s="38" t="s">
        <v>290</v>
      </c>
      <c r="J201" s="39">
        <v>101.7</v>
      </c>
      <c r="K201" s="40" t="s">
        <v>493</v>
      </c>
      <c r="L201" s="41" t="s">
        <v>488</v>
      </c>
      <c r="M201" s="42" t="s">
        <v>489</v>
      </c>
      <c r="N201" t="s">
        <v>0</v>
      </c>
      <c r="O201" t="s">
        <v>280</v>
      </c>
      <c r="S201" s="45" t="s">
        <v>290</v>
      </c>
      <c r="T201" s="45" t="s">
        <v>40</v>
      </c>
      <c r="X201" s="45" t="str">
        <f>""</f>
        <v/>
      </c>
      <c r="Y201" s="45" t="str">
        <f>""</f>
        <v/>
      </c>
    </row>
    <row r="202" spans="2:25" x14ac:dyDescent="0.25">
      <c r="B202" s="17" t="s">
        <v>254</v>
      </c>
      <c r="D202" s="17" t="s">
        <v>254</v>
      </c>
      <c r="G202" s="17" t="s">
        <v>291</v>
      </c>
      <c r="I202" s="38" t="s">
        <v>291</v>
      </c>
      <c r="J202" s="39">
        <v>212.2</v>
      </c>
      <c r="K202" s="40" t="s">
        <v>499</v>
      </c>
      <c r="L202" s="41" t="s">
        <v>492</v>
      </c>
      <c r="M202" s="42" t="s">
        <v>489</v>
      </c>
      <c r="N202" t="s">
        <v>500</v>
      </c>
      <c r="S202" s="45" t="s">
        <v>291</v>
      </c>
      <c r="T202" s="45" t="s">
        <v>50</v>
      </c>
      <c r="X202" s="45" t="str">
        <f>""</f>
        <v/>
      </c>
      <c r="Y202" s="45" t="str">
        <f>""</f>
        <v/>
      </c>
    </row>
    <row r="203" spans="2:25" x14ac:dyDescent="0.25">
      <c r="B203" s="17" t="s">
        <v>255</v>
      </c>
      <c r="D203" s="17" t="s">
        <v>255</v>
      </c>
      <c r="G203" s="17" t="s">
        <v>292</v>
      </c>
      <c r="I203" s="38" t="s">
        <v>292</v>
      </c>
      <c r="J203" s="39">
        <v>198.5</v>
      </c>
      <c r="K203" s="40" t="s">
        <v>503</v>
      </c>
      <c r="L203" s="41" t="s">
        <v>495</v>
      </c>
      <c r="M203" s="42" t="s">
        <v>496</v>
      </c>
      <c r="N203" t="s">
        <v>498</v>
      </c>
      <c r="S203" s="45" t="s">
        <v>292</v>
      </c>
      <c r="T203" s="45" t="s">
        <v>41</v>
      </c>
      <c r="X203" s="45" t="str">
        <f>""</f>
        <v/>
      </c>
      <c r="Y203" s="45" t="str">
        <f>""</f>
        <v/>
      </c>
    </row>
    <row r="204" spans="2:25" x14ac:dyDescent="0.25">
      <c r="B204" s="17" t="s">
        <v>256</v>
      </c>
      <c r="D204" s="17" t="s">
        <v>256</v>
      </c>
      <c r="G204" s="17" t="s">
        <v>293</v>
      </c>
      <c r="I204" s="38" t="s">
        <v>293</v>
      </c>
      <c r="J204" s="39">
        <v>61.9</v>
      </c>
      <c r="K204" s="40" t="s">
        <v>501</v>
      </c>
      <c r="L204" s="41" t="s">
        <v>492</v>
      </c>
      <c r="M204" s="42" t="s">
        <v>486</v>
      </c>
      <c r="N204" t="s">
        <v>0</v>
      </c>
      <c r="O204" t="s">
        <v>423</v>
      </c>
      <c r="S204" s="45" t="s">
        <v>293</v>
      </c>
      <c r="T204" s="45" t="s">
        <v>28</v>
      </c>
      <c r="X204" s="45" t="str">
        <f>""</f>
        <v/>
      </c>
      <c r="Y204" s="45" t="str">
        <f>""</f>
        <v/>
      </c>
    </row>
    <row r="205" spans="2:25" x14ac:dyDescent="0.25">
      <c r="B205" s="17" t="s">
        <v>257</v>
      </c>
      <c r="D205" s="17" t="s">
        <v>257</v>
      </c>
      <c r="G205" s="17" t="s">
        <v>294</v>
      </c>
      <c r="I205" s="38" t="s">
        <v>294</v>
      </c>
      <c r="J205" s="39">
        <v>90.8</v>
      </c>
      <c r="K205" s="40" t="s">
        <v>490</v>
      </c>
      <c r="L205" s="41" t="s">
        <v>492</v>
      </c>
      <c r="M205" s="42" t="s">
        <v>486</v>
      </c>
      <c r="N205" t="s">
        <v>0</v>
      </c>
      <c r="O205" t="s">
        <v>246</v>
      </c>
      <c r="S205" s="45" t="s">
        <v>294</v>
      </c>
      <c r="T205" s="45" t="s">
        <v>37</v>
      </c>
      <c r="X205" s="45" t="str">
        <f>""</f>
        <v/>
      </c>
      <c r="Y205" s="45" t="str">
        <f>""</f>
        <v/>
      </c>
    </row>
    <row r="206" spans="2:25" x14ac:dyDescent="0.25">
      <c r="B206" s="17" t="s">
        <v>258</v>
      </c>
      <c r="D206" s="17" t="s">
        <v>258</v>
      </c>
      <c r="G206" s="17" t="s">
        <v>295</v>
      </c>
      <c r="I206" s="42" t="s">
        <v>295</v>
      </c>
      <c r="J206" s="39">
        <v>599.70000000000005</v>
      </c>
      <c r="K206" s="40"/>
      <c r="L206" s="42" t="s">
        <v>489</v>
      </c>
      <c r="M206" s="42" t="s">
        <v>489</v>
      </c>
      <c r="N206" t="s">
        <v>502</v>
      </c>
      <c r="S206" s="45"/>
      <c r="T206" s="45"/>
      <c r="X206" s="45" t="str">
        <f>""</f>
        <v/>
      </c>
      <c r="Y206" s="45" t="str">
        <f>""</f>
        <v/>
      </c>
    </row>
    <row r="207" spans="2:25" x14ac:dyDescent="0.25">
      <c r="B207" s="17" t="s">
        <v>259</v>
      </c>
      <c r="D207" s="17" t="s">
        <v>259</v>
      </c>
      <c r="G207" s="17" t="s">
        <v>296</v>
      </c>
      <c r="I207" s="38" t="s">
        <v>296</v>
      </c>
      <c r="J207" s="39">
        <v>212.1</v>
      </c>
      <c r="K207" s="40" t="s">
        <v>490</v>
      </c>
      <c r="L207" s="41" t="s">
        <v>491</v>
      </c>
      <c r="M207" s="42" t="s">
        <v>486</v>
      </c>
      <c r="N207" t="s">
        <v>0</v>
      </c>
      <c r="O207" t="s">
        <v>15</v>
      </c>
      <c r="S207" s="45" t="s">
        <v>296</v>
      </c>
      <c r="T207" s="45" t="s">
        <v>45</v>
      </c>
      <c r="U207" s="45" t="s">
        <v>15</v>
      </c>
      <c r="X207" s="45" t="str">
        <f>""</f>
        <v/>
      </c>
      <c r="Y207" s="45" t="str">
        <f>""</f>
        <v/>
      </c>
    </row>
    <row r="208" spans="2:25" x14ac:dyDescent="0.25">
      <c r="B208" s="17" t="s">
        <v>260</v>
      </c>
      <c r="D208" s="17" t="s">
        <v>260</v>
      </c>
      <c r="G208" s="17" t="s">
        <v>15</v>
      </c>
      <c r="I208" s="42" t="s">
        <v>15</v>
      </c>
      <c r="J208" s="39">
        <v>687.3</v>
      </c>
      <c r="K208" s="40"/>
      <c r="L208" s="42" t="s">
        <v>486</v>
      </c>
      <c r="M208" s="42" t="s">
        <v>486</v>
      </c>
      <c r="N208" t="s">
        <v>502</v>
      </c>
      <c r="S208" s="45"/>
      <c r="T208" s="45"/>
      <c r="X208" s="45" t="str">
        <f>""</f>
        <v/>
      </c>
      <c r="Y208" s="45" t="str">
        <f>""</f>
        <v/>
      </c>
    </row>
    <row r="209" spans="2:25" x14ac:dyDescent="0.25">
      <c r="B209" s="17" t="s">
        <v>261</v>
      </c>
      <c r="D209" s="17" t="s">
        <v>261</v>
      </c>
      <c r="G209" s="17" t="s">
        <v>297</v>
      </c>
      <c r="I209" s="38" t="s">
        <v>297</v>
      </c>
      <c r="J209" s="39">
        <v>312</v>
      </c>
      <c r="K209" s="40" t="s">
        <v>503</v>
      </c>
      <c r="L209" s="43" t="s">
        <v>492</v>
      </c>
      <c r="M209" s="42" t="s">
        <v>489</v>
      </c>
      <c r="N209" t="s">
        <v>500</v>
      </c>
      <c r="S209" s="45" t="s">
        <v>297</v>
      </c>
      <c r="T209" s="45" t="s">
        <v>41</v>
      </c>
      <c r="X209" s="45" t="str">
        <f>""</f>
        <v/>
      </c>
      <c r="Y209" s="45" t="str">
        <f>""</f>
        <v/>
      </c>
    </row>
    <row r="210" spans="2:25" x14ac:dyDescent="0.25">
      <c r="B210" s="17" t="s">
        <v>262</v>
      </c>
      <c r="D210" s="17" t="s">
        <v>262</v>
      </c>
      <c r="E210" t="s">
        <v>482</v>
      </c>
      <c r="G210" s="17" t="s">
        <v>298</v>
      </c>
      <c r="I210" s="38" t="s">
        <v>298</v>
      </c>
      <c r="J210" s="39">
        <v>143.5</v>
      </c>
      <c r="K210" s="40" t="s">
        <v>493</v>
      </c>
      <c r="L210" s="41" t="s">
        <v>491</v>
      </c>
      <c r="M210" s="42" t="s">
        <v>489</v>
      </c>
      <c r="N210" t="s">
        <v>0</v>
      </c>
      <c r="O210" t="s">
        <v>280</v>
      </c>
      <c r="S210" s="45" t="s">
        <v>298</v>
      </c>
      <c r="T210" s="45" t="s">
        <v>40</v>
      </c>
      <c r="X210" s="45" t="str">
        <f>""</f>
        <v/>
      </c>
      <c r="Y210" s="45" t="str">
        <f>""</f>
        <v/>
      </c>
    </row>
    <row r="211" spans="2:25" x14ac:dyDescent="0.25">
      <c r="B211" s="17" t="s">
        <v>263</v>
      </c>
      <c r="D211" s="17" t="s">
        <v>263</v>
      </c>
      <c r="G211" s="17" t="s">
        <v>299</v>
      </c>
      <c r="I211" s="38" t="s">
        <v>299</v>
      </c>
      <c r="J211" s="39">
        <v>306.7</v>
      </c>
      <c r="K211" s="40" t="s">
        <v>490</v>
      </c>
      <c r="L211" s="41" t="s">
        <v>485</v>
      </c>
      <c r="M211" s="42" t="s">
        <v>496</v>
      </c>
      <c r="N211" t="s">
        <v>500</v>
      </c>
      <c r="S211" s="45" t="s">
        <v>299</v>
      </c>
      <c r="T211" s="45" t="s">
        <v>506</v>
      </c>
      <c r="X211" s="45" t="str">
        <f>""</f>
        <v/>
      </c>
      <c r="Y211" s="45" t="str">
        <f>""</f>
        <v/>
      </c>
    </row>
    <row r="212" spans="2:25" x14ac:dyDescent="0.25">
      <c r="B212" s="17" t="s">
        <v>264</v>
      </c>
      <c r="D212" s="17" t="s">
        <v>264</v>
      </c>
      <c r="G212" s="17" t="s">
        <v>300</v>
      </c>
      <c r="I212" s="42" t="s">
        <v>300</v>
      </c>
      <c r="J212" s="39">
        <v>779.9</v>
      </c>
      <c r="K212" s="40"/>
      <c r="L212" s="42" t="s">
        <v>486</v>
      </c>
      <c r="M212" s="42" t="s">
        <v>486</v>
      </c>
      <c r="N212" t="s">
        <v>502</v>
      </c>
      <c r="S212" s="45"/>
      <c r="T212" s="45"/>
      <c r="X212" s="45" t="str">
        <f>""</f>
        <v/>
      </c>
      <c r="Y212" s="45" t="str">
        <f>""</f>
        <v/>
      </c>
    </row>
    <row r="213" spans="2:25" x14ac:dyDescent="0.25">
      <c r="B213" s="17" t="s">
        <v>265</v>
      </c>
      <c r="D213" s="17" t="s">
        <v>265</v>
      </c>
      <c r="G213" s="17" t="s">
        <v>301</v>
      </c>
      <c r="I213" s="38" t="s">
        <v>301</v>
      </c>
      <c r="J213" s="39">
        <v>122.2</v>
      </c>
      <c r="K213" s="40" t="s">
        <v>501</v>
      </c>
      <c r="L213" s="41" t="s">
        <v>491</v>
      </c>
      <c r="M213" s="42" t="s">
        <v>486</v>
      </c>
      <c r="N213" t="s">
        <v>0</v>
      </c>
      <c r="O213" t="s">
        <v>423</v>
      </c>
      <c r="S213" s="45" t="s">
        <v>301</v>
      </c>
      <c r="T213" s="45" t="s">
        <v>28</v>
      </c>
      <c r="X213" s="45" t="str">
        <f>""</f>
        <v/>
      </c>
      <c r="Y213" s="45" t="str">
        <f>""</f>
        <v/>
      </c>
    </row>
    <row r="214" spans="2:25" x14ac:dyDescent="0.25">
      <c r="B214" s="17" t="s">
        <v>266</v>
      </c>
      <c r="D214" s="17" t="s">
        <v>266</v>
      </c>
      <c r="G214" s="17" t="s">
        <v>302</v>
      </c>
      <c r="I214" s="38" t="s">
        <v>302</v>
      </c>
      <c r="J214" s="39">
        <v>58.5</v>
      </c>
      <c r="K214" s="40" t="s">
        <v>490</v>
      </c>
      <c r="L214" s="41" t="s">
        <v>485</v>
      </c>
      <c r="M214" s="42" t="s">
        <v>486</v>
      </c>
      <c r="N214" t="s">
        <v>0</v>
      </c>
      <c r="O214" t="s">
        <v>246</v>
      </c>
      <c r="S214" s="45" t="s">
        <v>302</v>
      </c>
      <c r="T214" s="45" t="s">
        <v>37</v>
      </c>
      <c r="X214" s="45" t="str">
        <f>""</f>
        <v/>
      </c>
      <c r="Y214" s="45" t="str">
        <f>""</f>
        <v/>
      </c>
    </row>
    <row r="215" spans="2:25" x14ac:dyDescent="0.25">
      <c r="B215" s="17" t="s">
        <v>267</v>
      </c>
      <c r="D215" s="17" t="s">
        <v>267</v>
      </c>
      <c r="G215" s="17" t="s">
        <v>303</v>
      </c>
      <c r="I215" s="38" t="s">
        <v>303</v>
      </c>
      <c r="J215" s="39">
        <v>219.8</v>
      </c>
      <c r="K215" s="40" t="s">
        <v>487</v>
      </c>
      <c r="L215" s="41" t="s">
        <v>495</v>
      </c>
      <c r="M215" s="42" t="s">
        <v>496</v>
      </c>
      <c r="N215" t="s">
        <v>498</v>
      </c>
      <c r="S215" s="45" t="s">
        <v>303</v>
      </c>
      <c r="T215" s="45" t="s">
        <v>33</v>
      </c>
      <c r="X215" s="45" t="str">
        <f>""</f>
        <v/>
      </c>
      <c r="Y215" s="45" t="str">
        <f>""</f>
        <v/>
      </c>
    </row>
    <row r="216" spans="2:25" x14ac:dyDescent="0.25">
      <c r="B216" s="17" t="s">
        <v>268</v>
      </c>
      <c r="D216" s="17" t="s">
        <v>268</v>
      </c>
      <c r="E216" t="s">
        <v>483</v>
      </c>
      <c r="G216" s="17" t="s">
        <v>305</v>
      </c>
      <c r="I216" s="38" t="s">
        <v>305</v>
      </c>
      <c r="J216" s="39">
        <v>153.69999999999999</v>
      </c>
      <c r="K216" s="40" t="s">
        <v>484</v>
      </c>
      <c r="L216" s="41" t="s">
        <v>491</v>
      </c>
      <c r="M216" s="42" t="s">
        <v>489</v>
      </c>
      <c r="N216" t="s">
        <v>0</v>
      </c>
      <c r="O216" t="s">
        <v>18</v>
      </c>
      <c r="S216" s="45" t="s">
        <v>305</v>
      </c>
      <c r="T216" s="45" t="s">
        <v>507</v>
      </c>
      <c r="W216" s="45" t="str">
        <f>""</f>
        <v/>
      </c>
      <c r="X216" s="45" t="str">
        <f>""</f>
        <v/>
      </c>
      <c r="Y216" s="45" t="str">
        <f>""</f>
        <v/>
      </c>
    </row>
    <row r="217" spans="2:25" x14ac:dyDescent="0.25">
      <c r="B217" s="17" t="s">
        <v>269</v>
      </c>
      <c r="D217" s="17" t="s">
        <v>269</v>
      </c>
      <c r="G217" s="17" t="s">
        <v>18</v>
      </c>
      <c r="I217" s="42" t="s">
        <v>18</v>
      </c>
      <c r="J217" s="39">
        <v>648.70000000000005</v>
      </c>
      <c r="K217" s="40"/>
      <c r="L217" s="42" t="s">
        <v>489</v>
      </c>
      <c r="M217" s="42" t="s">
        <v>489</v>
      </c>
      <c r="N217" t="s">
        <v>502</v>
      </c>
      <c r="S217" s="45"/>
      <c r="T217" s="45"/>
      <c r="W217" s="45"/>
      <c r="X217" s="45" t="str">
        <f>""</f>
        <v/>
      </c>
      <c r="Y217" s="45" t="str">
        <f>""</f>
        <v/>
      </c>
    </row>
    <row r="218" spans="2:25" x14ac:dyDescent="0.25">
      <c r="B218" s="17" t="s">
        <v>270</v>
      </c>
      <c r="D218" s="17" t="s">
        <v>270</v>
      </c>
      <c r="G218" s="17" t="s">
        <v>307</v>
      </c>
      <c r="I218" s="38" t="s">
        <v>307</v>
      </c>
      <c r="J218" s="39">
        <v>89.3</v>
      </c>
      <c r="K218" s="40" t="s">
        <v>487</v>
      </c>
      <c r="L218" s="41" t="s">
        <v>491</v>
      </c>
      <c r="M218" s="42" t="s">
        <v>486</v>
      </c>
      <c r="N218" t="s">
        <v>0</v>
      </c>
      <c r="O218" t="s">
        <v>14</v>
      </c>
      <c r="S218" s="45" t="s">
        <v>307</v>
      </c>
      <c r="T218" s="45" t="s">
        <v>14</v>
      </c>
      <c r="W218" s="45" t="str">
        <f>""</f>
        <v/>
      </c>
      <c r="X218" s="45" t="str">
        <f>""</f>
        <v/>
      </c>
      <c r="Y218" s="45" t="str">
        <f>""</f>
        <v/>
      </c>
    </row>
    <row r="219" spans="2:25" x14ac:dyDescent="0.25">
      <c r="B219" s="17" t="s">
        <v>271</v>
      </c>
      <c r="D219" s="17" t="s">
        <v>271</v>
      </c>
      <c r="E219" t="s">
        <v>482</v>
      </c>
      <c r="G219" s="17" t="s">
        <v>309</v>
      </c>
      <c r="I219" s="38" t="s">
        <v>309</v>
      </c>
      <c r="J219" s="39">
        <v>173.4</v>
      </c>
      <c r="K219" s="40" t="s">
        <v>493</v>
      </c>
      <c r="L219" s="41" t="s">
        <v>491</v>
      </c>
      <c r="M219" s="42" t="s">
        <v>489</v>
      </c>
      <c r="N219" t="s">
        <v>500</v>
      </c>
      <c r="S219" s="45" t="s">
        <v>309</v>
      </c>
      <c r="T219" s="45" t="s">
        <v>32</v>
      </c>
      <c r="W219" s="45" t="str">
        <f>""</f>
        <v/>
      </c>
      <c r="X219" s="45" t="str">
        <f>""</f>
        <v/>
      </c>
      <c r="Y219" s="45" t="str">
        <f>""</f>
        <v/>
      </c>
    </row>
    <row r="220" spans="2:25" x14ac:dyDescent="0.25">
      <c r="B220" s="17" t="s">
        <v>272</v>
      </c>
      <c r="D220" s="17" t="s">
        <v>272</v>
      </c>
      <c r="E220" t="s">
        <v>483</v>
      </c>
      <c r="G220" s="17" t="s">
        <v>310</v>
      </c>
      <c r="I220" s="38" t="s">
        <v>310</v>
      </c>
      <c r="J220" s="39">
        <v>258.7</v>
      </c>
      <c r="K220" s="40" t="s">
        <v>499</v>
      </c>
      <c r="L220" s="41" t="s">
        <v>491</v>
      </c>
      <c r="M220" s="42" t="s">
        <v>496</v>
      </c>
      <c r="N220" t="s">
        <v>500</v>
      </c>
      <c r="S220" s="45" t="s">
        <v>310</v>
      </c>
      <c r="T220" s="45" t="s">
        <v>34</v>
      </c>
      <c r="W220" s="45" t="str">
        <f>""</f>
        <v/>
      </c>
      <c r="X220" s="45" t="str">
        <f>""</f>
        <v/>
      </c>
      <c r="Y220" s="45" t="str">
        <f>""</f>
        <v/>
      </c>
    </row>
    <row r="221" spans="2:25" x14ac:dyDescent="0.25">
      <c r="B221" s="17" t="s">
        <v>273</v>
      </c>
      <c r="D221" s="17" t="s">
        <v>273</v>
      </c>
      <c r="E221" t="s">
        <v>482</v>
      </c>
      <c r="G221" s="17" t="s">
        <v>311</v>
      </c>
      <c r="I221" s="38" t="s">
        <v>311</v>
      </c>
      <c r="J221" s="39">
        <v>142.1</v>
      </c>
      <c r="K221" s="40" t="s">
        <v>499</v>
      </c>
      <c r="L221" s="41" t="s">
        <v>485</v>
      </c>
      <c r="M221" s="42" t="s">
        <v>496</v>
      </c>
      <c r="N221" t="s">
        <v>500</v>
      </c>
      <c r="S221" s="45" t="s">
        <v>311</v>
      </c>
      <c r="T221" s="45" t="s">
        <v>19</v>
      </c>
      <c r="W221" s="45" t="str">
        <f>""</f>
        <v/>
      </c>
      <c r="X221" s="45" t="str">
        <f>""</f>
        <v/>
      </c>
      <c r="Y221" s="45" t="str">
        <f>""</f>
        <v/>
      </c>
    </row>
    <row r="222" spans="2:25" x14ac:dyDescent="0.25">
      <c r="B222" s="17" t="s">
        <v>274</v>
      </c>
      <c r="D222" s="17" t="s">
        <v>274</v>
      </c>
      <c r="G222" s="17" t="s">
        <v>312</v>
      </c>
      <c r="I222" s="38" t="s">
        <v>312</v>
      </c>
      <c r="J222" s="39">
        <v>207.1</v>
      </c>
      <c r="K222" s="40" t="s">
        <v>484</v>
      </c>
      <c r="L222" s="41" t="s">
        <v>485</v>
      </c>
      <c r="M222" s="42" t="s">
        <v>496</v>
      </c>
      <c r="N222" t="s">
        <v>500</v>
      </c>
      <c r="S222" s="45" t="s">
        <v>312</v>
      </c>
      <c r="T222" s="45" t="s">
        <v>44</v>
      </c>
      <c r="W222" s="45" t="str">
        <f>""</f>
        <v/>
      </c>
      <c r="X222" s="45" t="str">
        <f>""</f>
        <v/>
      </c>
      <c r="Y222" s="45" t="str">
        <f>""</f>
        <v/>
      </c>
    </row>
    <row r="223" spans="2:25" x14ac:dyDescent="0.25">
      <c r="B223" s="17" t="s">
        <v>275</v>
      </c>
      <c r="D223" s="17" t="s">
        <v>275</v>
      </c>
      <c r="G223" s="17" t="s">
        <v>314</v>
      </c>
      <c r="I223" s="38" t="s">
        <v>314</v>
      </c>
      <c r="J223" s="39">
        <v>135.1</v>
      </c>
      <c r="K223" s="40" t="s">
        <v>487</v>
      </c>
      <c r="L223" s="41" t="s">
        <v>485</v>
      </c>
      <c r="M223" s="42" t="s">
        <v>486</v>
      </c>
      <c r="N223" t="s">
        <v>0</v>
      </c>
      <c r="O223" t="s">
        <v>14</v>
      </c>
      <c r="S223" s="45" t="s">
        <v>314</v>
      </c>
      <c r="T223" s="45" t="s">
        <v>14</v>
      </c>
      <c r="V223" s="45" t="str">
        <f>""</f>
        <v/>
      </c>
      <c r="W223" s="45" t="str">
        <f>""</f>
        <v/>
      </c>
      <c r="X223" s="45" t="str">
        <f>""</f>
        <v/>
      </c>
      <c r="Y223" s="45" t="str">
        <f>""</f>
        <v/>
      </c>
    </row>
    <row r="224" spans="2:25" x14ac:dyDescent="0.25">
      <c r="B224" s="17" t="s">
        <v>276</v>
      </c>
      <c r="D224" s="17" t="s">
        <v>276</v>
      </c>
      <c r="G224" s="17" t="s">
        <v>315</v>
      </c>
      <c r="I224" s="38" t="s">
        <v>315</v>
      </c>
      <c r="J224" s="39">
        <v>45.2</v>
      </c>
      <c r="K224" s="40" t="s">
        <v>499</v>
      </c>
      <c r="L224" s="41" t="s">
        <v>488</v>
      </c>
      <c r="M224" s="42" t="s">
        <v>489</v>
      </c>
      <c r="N224" t="s">
        <v>0</v>
      </c>
      <c r="O224" t="s">
        <v>19</v>
      </c>
      <c r="S224" s="45" t="s">
        <v>315</v>
      </c>
      <c r="T224" s="45" t="s">
        <v>19</v>
      </c>
      <c r="V224" s="45" t="str">
        <f>""</f>
        <v/>
      </c>
      <c r="W224" s="45" t="str">
        <f>""</f>
        <v/>
      </c>
      <c r="X224" s="45" t="str">
        <f>""</f>
        <v/>
      </c>
      <c r="Y224" s="45" t="str">
        <f>""</f>
        <v/>
      </c>
    </row>
    <row r="225" spans="2:25" x14ac:dyDescent="0.25">
      <c r="B225" s="17" t="s">
        <v>277</v>
      </c>
      <c r="D225" s="17" t="s">
        <v>277</v>
      </c>
      <c r="G225" s="17" t="s">
        <v>316</v>
      </c>
      <c r="I225" s="38" t="s">
        <v>316</v>
      </c>
      <c r="J225" s="39">
        <v>154.19999999999999</v>
      </c>
      <c r="K225" s="40" t="s">
        <v>484</v>
      </c>
      <c r="L225" s="41" t="s">
        <v>485</v>
      </c>
      <c r="M225" s="42" t="s">
        <v>496</v>
      </c>
      <c r="N225" t="s">
        <v>500</v>
      </c>
      <c r="S225" s="45" t="s">
        <v>316</v>
      </c>
      <c r="T225" s="45" t="s">
        <v>48</v>
      </c>
      <c r="V225" s="45" t="str">
        <f>""</f>
        <v/>
      </c>
      <c r="W225" s="45" t="str">
        <f>""</f>
        <v/>
      </c>
      <c r="X225" s="45" t="str">
        <f>""</f>
        <v/>
      </c>
      <c r="Y225" s="45" t="str">
        <f>""</f>
        <v/>
      </c>
    </row>
    <row r="226" spans="2:25" x14ac:dyDescent="0.25">
      <c r="B226" s="17" t="s">
        <v>278</v>
      </c>
      <c r="D226" s="17" t="s">
        <v>278</v>
      </c>
      <c r="G226" s="17" t="s">
        <v>317</v>
      </c>
      <c r="I226" s="38" t="s">
        <v>317</v>
      </c>
      <c r="J226" s="39">
        <v>270.5</v>
      </c>
      <c r="K226" s="40" t="s">
        <v>494</v>
      </c>
      <c r="L226" s="41" t="s">
        <v>495</v>
      </c>
      <c r="M226" s="42" t="s">
        <v>496</v>
      </c>
      <c r="N226" t="s">
        <v>42</v>
      </c>
      <c r="S226" s="45" t="s">
        <v>317</v>
      </c>
      <c r="T226" s="45" t="s">
        <v>42</v>
      </c>
      <c r="V226" s="45" t="str">
        <f>""</f>
        <v/>
      </c>
      <c r="W226" s="45" t="str">
        <f>""</f>
        <v/>
      </c>
      <c r="X226" s="45" t="str">
        <f>""</f>
        <v/>
      </c>
      <c r="Y226" s="45" t="str">
        <f>""</f>
        <v/>
      </c>
    </row>
    <row r="227" spans="2:25" x14ac:dyDescent="0.25">
      <c r="B227" s="17" t="s">
        <v>279</v>
      </c>
      <c r="D227" s="17" t="s">
        <v>279</v>
      </c>
      <c r="E227" t="s">
        <v>482</v>
      </c>
      <c r="G227" s="17" t="s">
        <v>318</v>
      </c>
      <c r="I227" s="38" t="s">
        <v>318</v>
      </c>
      <c r="J227" s="39">
        <v>137.4</v>
      </c>
      <c r="K227" s="40" t="s">
        <v>503</v>
      </c>
      <c r="L227" s="43" t="s">
        <v>486</v>
      </c>
      <c r="M227" s="42" t="s">
        <v>486</v>
      </c>
      <c r="N227" t="s">
        <v>500</v>
      </c>
      <c r="S227" s="45" t="s">
        <v>318</v>
      </c>
      <c r="T227" s="45" t="s">
        <v>47</v>
      </c>
      <c r="V227" s="45" t="str">
        <f>""</f>
        <v/>
      </c>
      <c r="W227" s="45" t="str">
        <f>""</f>
        <v/>
      </c>
      <c r="X227" s="45" t="str">
        <f>""</f>
        <v/>
      </c>
      <c r="Y227" s="45" t="str">
        <f>""</f>
        <v/>
      </c>
    </row>
    <row r="228" spans="2:25" x14ac:dyDescent="0.25">
      <c r="B228" s="17" t="s">
        <v>280</v>
      </c>
      <c r="D228" s="17" t="s">
        <v>280</v>
      </c>
      <c r="G228" s="17" t="s">
        <v>319</v>
      </c>
      <c r="I228" s="38" t="s">
        <v>319</v>
      </c>
      <c r="J228" s="39">
        <v>78.7</v>
      </c>
      <c r="K228" s="40" t="s">
        <v>501</v>
      </c>
      <c r="L228" s="41" t="s">
        <v>491</v>
      </c>
      <c r="M228" s="42" t="s">
        <v>486</v>
      </c>
      <c r="N228" t="s">
        <v>0</v>
      </c>
      <c r="O228" t="s">
        <v>16</v>
      </c>
      <c r="S228" s="45" t="s">
        <v>319</v>
      </c>
      <c r="T228" s="45" t="s">
        <v>31</v>
      </c>
      <c r="U228" s="45" t="s">
        <v>16</v>
      </c>
      <c r="V228" s="45" t="str">
        <f>""</f>
        <v/>
      </c>
      <c r="W228" s="45" t="str">
        <f>""</f>
        <v/>
      </c>
    </row>
    <row r="229" spans="2:25" x14ac:dyDescent="0.25">
      <c r="B229" s="17" t="s">
        <v>281</v>
      </c>
      <c r="D229" s="17" t="s">
        <v>281</v>
      </c>
      <c r="E229" t="s">
        <v>483</v>
      </c>
      <c r="G229" s="17" t="s">
        <v>320</v>
      </c>
      <c r="I229" s="38" t="s">
        <v>320</v>
      </c>
      <c r="J229" s="39">
        <v>138.6</v>
      </c>
      <c r="K229" s="40" t="s">
        <v>484</v>
      </c>
      <c r="L229" s="41" t="s">
        <v>491</v>
      </c>
      <c r="M229" s="42" t="s">
        <v>496</v>
      </c>
      <c r="N229" t="s">
        <v>0</v>
      </c>
      <c r="O229" t="s">
        <v>389</v>
      </c>
      <c r="S229" s="45" t="s">
        <v>320</v>
      </c>
      <c r="T229" s="45" t="s">
        <v>26</v>
      </c>
      <c r="V229" s="45" t="str">
        <f>""</f>
        <v/>
      </c>
      <c r="W229" s="45" t="str">
        <f>""</f>
        <v/>
      </c>
    </row>
    <row r="230" spans="2:25" x14ac:dyDescent="0.25">
      <c r="B230" s="17" t="s">
        <v>282</v>
      </c>
      <c r="D230" s="17" t="s">
        <v>282</v>
      </c>
      <c r="G230" s="17" t="s">
        <v>323</v>
      </c>
      <c r="I230" s="38" t="s">
        <v>323</v>
      </c>
      <c r="J230" s="39">
        <v>58</v>
      </c>
      <c r="K230" s="40" t="s">
        <v>487</v>
      </c>
      <c r="L230" s="41" t="s">
        <v>488</v>
      </c>
      <c r="M230" s="42" t="s">
        <v>486</v>
      </c>
      <c r="N230" t="s">
        <v>0</v>
      </c>
      <c r="O230" t="s">
        <v>14</v>
      </c>
      <c r="S230" s="45" t="s">
        <v>323</v>
      </c>
      <c r="T230" s="45" t="s">
        <v>14</v>
      </c>
      <c r="U230" s="45" t="str">
        <f>""</f>
        <v/>
      </c>
      <c r="V230" s="45" t="str">
        <f>""</f>
        <v/>
      </c>
      <c r="W230" s="45" t="str">
        <f>""</f>
        <v/>
      </c>
    </row>
    <row r="231" spans="2:25" x14ac:dyDescent="0.25">
      <c r="B231" s="17" t="s">
        <v>283</v>
      </c>
      <c r="D231" s="17" t="s">
        <v>283</v>
      </c>
      <c r="G231" s="17" t="s">
        <v>324</v>
      </c>
      <c r="I231" s="38" t="s">
        <v>324</v>
      </c>
      <c r="J231" s="39">
        <v>190.9</v>
      </c>
      <c r="K231" s="40" t="s">
        <v>494</v>
      </c>
      <c r="L231" s="41" t="s">
        <v>495</v>
      </c>
      <c r="M231" s="42" t="s">
        <v>496</v>
      </c>
      <c r="N231" t="s">
        <v>42</v>
      </c>
      <c r="S231" s="45" t="s">
        <v>324</v>
      </c>
      <c r="T231" s="45" t="s">
        <v>42</v>
      </c>
      <c r="U231" s="45" t="str">
        <f>""</f>
        <v/>
      </c>
      <c r="V231" s="45" t="str">
        <f>""</f>
        <v/>
      </c>
      <c r="W231" s="45" t="str">
        <f>""</f>
        <v/>
      </c>
    </row>
    <row r="232" spans="2:25" x14ac:dyDescent="0.25">
      <c r="B232" s="17" t="s">
        <v>284</v>
      </c>
      <c r="D232" s="17" t="s">
        <v>284</v>
      </c>
      <c r="G232" s="17" t="s">
        <v>325</v>
      </c>
      <c r="I232" s="38" t="s">
        <v>325</v>
      </c>
      <c r="J232" s="39">
        <v>53</v>
      </c>
      <c r="K232" s="40" t="s">
        <v>497</v>
      </c>
      <c r="L232" s="41" t="s">
        <v>488</v>
      </c>
      <c r="M232" s="42" t="s">
        <v>489</v>
      </c>
      <c r="N232" t="s">
        <v>0</v>
      </c>
      <c r="O232" t="s">
        <v>295</v>
      </c>
      <c r="S232" s="45" t="s">
        <v>325</v>
      </c>
      <c r="T232" s="45" t="s">
        <v>509</v>
      </c>
      <c r="U232" s="45" t="str">
        <f>""</f>
        <v/>
      </c>
      <c r="V232" s="45" t="str">
        <f>""</f>
        <v/>
      </c>
      <c r="W232" s="45" t="str">
        <f>""</f>
        <v/>
      </c>
    </row>
    <row r="233" spans="2:25" x14ac:dyDescent="0.25">
      <c r="B233" s="17" t="s">
        <v>285</v>
      </c>
      <c r="D233" s="17" t="s">
        <v>285</v>
      </c>
      <c r="G233" s="17" t="s">
        <v>326</v>
      </c>
      <c r="I233" s="38" t="s">
        <v>326</v>
      </c>
      <c r="J233" s="39">
        <v>205.2</v>
      </c>
      <c r="K233" s="40" t="s">
        <v>487</v>
      </c>
      <c r="L233" s="41" t="s">
        <v>495</v>
      </c>
      <c r="M233" s="42" t="s">
        <v>496</v>
      </c>
      <c r="N233" t="s">
        <v>498</v>
      </c>
      <c r="S233" s="45" t="s">
        <v>326</v>
      </c>
      <c r="T233" s="45" t="s">
        <v>33</v>
      </c>
      <c r="U233" s="45" t="str">
        <f>""</f>
        <v/>
      </c>
      <c r="V233" s="45" t="str">
        <f>""</f>
        <v/>
      </c>
      <c r="W233" s="45" t="str">
        <f>""</f>
        <v/>
      </c>
    </row>
    <row r="234" spans="2:25" x14ac:dyDescent="0.25">
      <c r="B234" s="17" t="s">
        <v>286</v>
      </c>
      <c r="D234" s="17" t="s">
        <v>286</v>
      </c>
      <c r="G234" s="17" t="s">
        <v>327</v>
      </c>
      <c r="I234" s="38" t="s">
        <v>327</v>
      </c>
      <c r="J234" s="39">
        <v>83.4</v>
      </c>
      <c r="K234" s="40" t="s">
        <v>493</v>
      </c>
      <c r="L234" s="41" t="s">
        <v>485</v>
      </c>
      <c r="M234" s="42" t="s">
        <v>486</v>
      </c>
      <c r="N234" t="s">
        <v>0</v>
      </c>
      <c r="O234" t="s">
        <v>184</v>
      </c>
      <c r="S234" s="45" t="s">
        <v>327</v>
      </c>
      <c r="T234" s="45" t="s">
        <v>35</v>
      </c>
      <c r="U234" s="45" t="str">
        <f>""</f>
        <v/>
      </c>
      <c r="V234" s="45" t="str">
        <f>""</f>
        <v/>
      </c>
      <c r="W234" s="45" t="str">
        <f>""</f>
        <v/>
      </c>
    </row>
    <row r="235" spans="2:25" x14ac:dyDescent="0.25">
      <c r="B235" s="17" t="s">
        <v>287</v>
      </c>
      <c r="D235" s="17" t="s">
        <v>287</v>
      </c>
      <c r="G235" s="17" t="s">
        <v>328</v>
      </c>
      <c r="I235" s="38" t="s">
        <v>328</v>
      </c>
      <c r="J235" s="39">
        <v>67.400000000000006</v>
      </c>
      <c r="K235" s="40" t="s">
        <v>487</v>
      </c>
      <c r="L235" s="41" t="s">
        <v>491</v>
      </c>
      <c r="M235" s="42" t="s">
        <v>486</v>
      </c>
      <c r="N235" t="s">
        <v>0</v>
      </c>
      <c r="O235" t="s">
        <v>14</v>
      </c>
      <c r="S235" s="45" t="s">
        <v>328</v>
      </c>
      <c r="T235" s="45" t="s">
        <v>14</v>
      </c>
      <c r="U235" s="45" t="str">
        <f>""</f>
        <v/>
      </c>
      <c r="V235" s="45" t="str">
        <f>""</f>
        <v/>
      </c>
      <c r="W235" s="45" t="str">
        <f>""</f>
        <v/>
      </c>
    </row>
    <row r="236" spans="2:25" x14ac:dyDescent="0.25">
      <c r="B236" s="17" t="s">
        <v>288</v>
      </c>
      <c r="D236" s="17" t="s">
        <v>288</v>
      </c>
      <c r="E236" t="s">
        <v>483</v>
      </c>
      <c r="G236" s="17" t="s">
        <v>329</v>
      </c>
      <c r="I236" s="38" t="s">
        <v>329</v>
      </c>
      <c r="J236" s="39">
        <v>89.8</v>
      </c>
      <c r="K236" s="40" t="s">
        <v>484</v>
      </c>
      <c r="L236" s="41" t="s">
        <v>492</v>
      </c>
      <c r="M236" s="42" t="s">
        <v>486</v>
      </c>
      <c r="N236" t="s">
        <v>0</v>
      </c>
      <c r="O236" t="s">
        <v>173</v>
      </c>
      <c r="S236" s="45" t="s">
        <v>329</v>
      </c>
      <c r="T236" s="45" t="s">
        <v>35</v>
      </c>
      <c r="U236" s="45" t="str">
        <f>""</f>
        <v/>
      </c>
      <c r="V236" s="45" t="str">
        <f>""</f>
        <v/>
      </c>
    </row>
    <row r="237" spans="2:25" x14ac:dyDescent="0.25">
      <c r="B237" s="17" t="s">
        <v>289</v>
      </c>
      <c r="D237" s="17" t="s">
        <v>289</v>
      </c>
      <c r="G237" s="17" t="s">
        <v>330</v>
      </c>
      <c r="I237" s="38" t="s">
        <v>330</v>
      </c>
      <c r="J237" s="39">
        <v>254.6</v>
      </c>
      <c r="K237" s="40" t="s">
        <v>497</v>
      </c>
      <c r="L237" s="41" t="s">
        <v>485</v>
      </c>
      <c r="M237" s="42" t="s">
        <v>496</v>
      </c>
      <c r="N237" t="s">
        <v>498</v>
      </c>
      <c r="S237" s="45" t="s">
        <v>330</v>
      </c>
      <c r="T237" s="45" t="s">
        <v>43</v>
      </c>
      <c r="U237" s="45" t="str">
        <f>""</f>
        <v/>
      </c>
      <c r="V237" s="45" t="str">
        <f>""</f>
        <v/>
      </c>
    </row>
    <row r="238" spans="2:25" x14ac:dyDescent="0.25">
      <c r="B238" s="17" t="s">
        <v>290</v>
      </c>
      <c r="D238" s="17" t="s">
        <v>290</v>
      </c>
      <c r="G238" s="17" t="s">
        <v>331</v>
      </c>
      <c r="I238" s="38" t="s">
        <v>331</v>
      </c>
      <c r="J238" s="39">
        <v>94.2</v>
      </c>
      <c r="K238" s="40" t="s">
        <v>501</v>
      </c>
      <c r="L238" s="43" t="s">
        <v>486</v>
      </c>
      <c r="M238" s="42" t="s">
        <v>486</v>
      </c>
      <c r="N238" t="s">
        <v>0</v>
      </c>
      <c r="O238" t="s">
        <v>423</v>
      </c>
      <c r="S238" s="45" t="s">
        <v>331</v>
      </c>
      <c r="T238" s="45" t="s">
        <v>28</v>
      </c>
      <c r="U238" s="45" t="str">
        <f>""</f>
        <v/>
      </c>
      <c r="V238" s="45" t="str">
        <f>""</f>
        <v/>
      </c>
    </row>
    <row r="239" spans="2:25" x14ac:dyDescent="0.25">
      <c r="B239" s="17" t="s">
        <v>291</v>
      </c>
      <c r="D239" s="17" t="s">
        <v>291</v>
      </c>
      <c r="G239" s="17" t="s">
        <v>332</v>
      </c>
      <c r="I239" s="38" t="s">
        <v>332</v>
      </c>
      <c r="J239" s="39">
        <v>85.9</v>
      </c>
      <c r="K239" s="40" t="s">
        <v>484</v>
      </c>
      <c r="L239" s="41" t="s">
        <v>495</v>
      </c>
      <c r="M239" s="42" t="s">
        <v>496</v>
      </c>
      <c r="N239" t="s">
        <v>0</v>
      </c>
      <c r="O239" t="s">
        <v>389</v>
      </c>
      <c r="S239" s="45" t="s">
        <v>332</v>
      </c>
      <c r="T239" s="45" t="s">
        <v>30</v>
      </c>
      <c r="U239" s="45" t="str">
        <f>""</f>
        <v/>
      </c>
      <c r="V239" s="45" t="str">
        <f>""</f>
        <v/>
      </c>
    </row>
    <row r="240" spans="2:25" x14ac:dyDescent="0.25">
      <c r="B240" s="17" t="s">
        <v>292</v>
      </c>
      <c r="D240" s="17" t="s">
        <v>292</v>
      </c>
      <c r="G240" s="17" t="s">
        <v>333</v>
      </c>
      <c r="I240" s="38" t="s">
        <v>333</v>
      </c>
      <c r="J240" s="39">
        <v>112.8</v>
      </c>
      <c r="K240" s="40" t="s">
        <v>490</v>
      </c>
      <c r="L240" s="41" t="s">
        <v>492</v>
      </c>
      <c r="M240" s="42" t="s">
        <v>486</v>
      </c>
      <c r="N240" t="s">
        <v>0</v>
      </c>
      <c r="O240" t="s">
        <v>300</v>
      </c>
      <c r="S240" s="45" t="s">
        <v>333</v>
      </c>
      <c r="T240" s="45" t="s">
        <v>506</v>
      </c>
      <c r="U240" s="45" t="str">
        <f>""</f>
        <v/>
      </c>
      <c r="V240" s="45" t="str">
        <f>""</f>
        <v/>
      </c>
    </row>
    <row r="241" spans="2:43" x14ac:dyDescent="0.25">
      <c r="B241" s="17" t="s">
        <v>293</v>
      </c>
      <c r="D241" s="17" t="s">
        <v>293</v>
      </c>
      <c r="G241" s="17" t="s">
        <v>334</v>
      </c>
      <c r="I241" s="38" t="s">
        <v>334</v>
      </c>
      <c r="J241" s="39">
        <v>92</v>
      </c>
      <c r="K241" s="40" t="s">
        <v>484</v>
      </c>
      <c r="L241" s="41" t="s">
        <v>491</v>
      </c>
      <c r="M241" s="42" t="s">
        <v>486</v>
      </c>
      <c r="N241" t="s">
        <v>0</v>
      </c>
      <c r="O241" t="s">
        <v>208</v>
      </c>
      <c r="S241" s="45" t="s">
        <v>334</v>
      </c>
      <c r="T241" s="45" t="s">
        <v>30</v>
      </c>
      <c r="U241" s="45" t="str">
        <f>""</f>
        <v/>
      </c>
      <c r="V241" s="45" t="str">
        <f>""</f>
        <v/>
      </c>
    </row>
    <row r="242" spans="2:43" x14ac:dyDescent="0.25">
      <c r="B242" s="17" t="s">
        <v>294</v>
      </c>
      <c r="D242" s="17" t="s">
        <v>294</v>
      </c>
      <c r="G242" s="17" t="s">
        <v>335</v>
      </c>
      <c r="I242" s="38" t="s">
        <v>335</v>
      </c>
      <c r="J242" s="39">
        <v>38.6</v>
      </c>
      <c r="K242" s="40" t="s">
        <v>490</v>
      </c>
      <c r="L242" s="41" t="s">
        <v>488</v>
      </c>
      <c r="M242" s="42" t="s">
        <v>489</v>
      </c>
      <c r="N242" t="s">
        <v>500</v>
      </c>
      <c r="S242" s="45" t="s">
        <v>335</v>
      </c>
      <c r="T242" s="45" t="s">
        <v>32</v>
      </c>
      <c r="U242" s="45" t="str">
        <f>""</f>
        <v/>
      </c>
    </row>
    <row r="243" spans="2:43" x14ac:dyDescent="0.25">
      <c r="B243" s="17" t="s">
        <v>295</v>
      </c>
      <c r="D243" s="17" t="s">
        <v>295</v>
      </c>
      <c r="G243" s="17" t="s">
        <v>336</v>
      </c>
      <c r="I243" s="38" t="s">
        <v>336</v>
      </c>
      <c r="J243" s="39">
        <v>53.6</v>
      </c>
      <c r="K243" s="40" t="s">
        <v>497</v>
      </c>
      <c r="L243" s="41" t="s">
        <v>488</v>
      </c>
      <c r="M243" s="42" t="s">
        <v>489</v>
      </c>
      <c r="N243" t="s">
        <v>0</v>
      </c>
      <c r="O243" t="s">
        <v>295</v>
      </c>
      <c r="S243" s="45" t="s">
        <v>336</v>
      </c>
      <c r="T243" s="45" t="s">
        <v>509</v>
      </c>
      <c r="U243" s="45" t="str">
        <f>""</f>
        <v/>
      </c>
    </row>
    <row r="244" spans="2:43" x14ac:dyDescent="0.25">
      <c r="B244" s="17" t="s">
        <v>296</v>
      </c>
      <c r="D244" s="17" t="s">
        <v>296</v>
      </c>
      <c r="G244" s="17" t="s">
        <v>337</v>
      </c>
      <c r="I244" s="38" t="s">
        <v>337</v>
      </c>
      <c r="J244" s="39">
        <v>229</v>
      </c>
      <c r="K244" s="40" t="s">
        <v>487</v>
      </c>
      <c r="L244" s="41" t="s">
        <v>495</v>
      </c>
      <c r="M244" s="42" t="s">
        <v>496</v>
      </c>
      <c r="N244" t="s">
        <v>498</v>
      </c>
      <c r="S244" s="45" t="s">
        <v>337</v>
      </c>
      <c r="T244" s="45" t="s">
        <v>33</v>
      </c>
      <c r="U244" s="45" t="str">
        <f>""</f>
        <v/>
      </c>
    </row>
    <row r="245" spans="2:43" x14ac:dyDescent="0.25">
      <c r="B245" s="17" t="s">
        <v>15</v>
      </c>
      <c r="D245" s="17" t="s">
        <v>15</v>
      </c>
      <c r="G245" s="17" t="s">
        <v>338</v>
      </c>
      <c r="I245" s="38" t="s">
        <v>338</v>
      </c>
      <c r="J245" s="39">
        <v>292.8</v>
      </c>
      <c r="K245" s="40" t="s">
        <v>501</v>
      </c>
      <c r="L245" s="41" t="s">
        <v>495</v>
      </c>
      <c r="M245" s="42" t="s">
        <v>496</v>
      </c>
      <c r="N245" t="s">
        <v>498</v>
      </c>
      <c r="S245" s="45" t="s">
        <v>338</v>
      </c>
      <c r="T245" s="45" t="s">
        <v>24</v>
      </c>
      <c r="U245" s="45" t="str">
        <f>""</f>
        <v/>
      </c>
    </row>
    <row r="246" spans="2:43" x14ac:dyDescent="0.25">
      <c r="B246" s="17" t="s">
        <v>297</v>
      </c>
      <c r="D246" s="17" t="s">
        <v>297</v>
      </c>
      <c r="G246" s="17" t="s">
        <v>339</v>
      </c>
      <c r="I246" s="38" t="s">
        <v>339</v>
      </c>
      <c r="J246" s="39">
        <v>108.6</v>
      </c>
      <c r="K246" s="40" t="s">
        <v>497</v>
      </c>
      <c r="L246" s="43" t="s">
        <v>486</v>
      </c>
      <c r="M246" s="42" t="s">
        <v>489</v>
      </c>
      <c r="N246" t="s">
        <v>0</v>
      </c>
      <c r="O246" t="s">
        <v>295</v>
      </c>
      <c r="S246" s="45" t="s">
        <v>339</v>
      </c>
      <c r="T246" s="45" t="s">
        <v>509</v>
      </c>
      <c r="U246" s="45" t="str">
        <f>""</f>
        <v/>
      </c>
    </row>
    <row r="247" spans="2:43" x14ac:dyDescent="0.25">
      <c r="B247" s="17" t="s">
        <v>298</v>
      </c>
      <c r="D247" s="17" t="s">
        <v>298</v>
      </c>
      <c r="G247" s="17" t="s">
        <v>341</v>
      </c>
      <c r="I247" s="38" t="s">
        <v>341</v>
      </c>
      <c r="J247" s="39">
        <v>112.8</v>
      </c>
      <c r="K247" s="40" t="s">
        <v>499</v>
      </c>
      <c r="L247" s="41" t="s">
        <v>492</v>
      </c>
      <c r="M247" s="42" t="s">
        <v>489</v>
      </c>
      <c r="N247" t="s">
        <v>0</v>
      </c>
      <c r="O247" t="s">
        <v>351</v>
      </c>
      <c r="S247" s="45" t="s">
        <v>341</v>
      </c>
      <c r="T247" s="45" t="s">
        <v>34</v>
      </c>
    </row>
    <row r="248" spans="2:43" x14ac:dyDescent="0.25">
      <c r="B248" s="17" t="s">
        <v>299</v>
      </c>
      <c r="D248" s="17" t="s">
        <v>299</v>
      </c>
      <c r="G248" s="17" t="s">
        <v>342</v>
      </c>
      <c r="I248" s="38" t="s">
        <v>342</v>
      </c>
      <c r="J248" s="39">
        <v>272.89999999999998</v>
      </c>
      <c r="K248" s="40" t="s">
        <v>487</v>
      </c>
      <c r="L248" s="41" t="s">
        <v>495</v>
      </c>
      <c r="M248" s="42" t="s">
        <v>496</v>
      </c>
      <c r="N248" t="s">
        <v>498</v>
      </c>
      <c r="S248" s="45" t="s">
        <v>342</v>
      </c>
      <c r="T248" s="45" t="s">
        <v>39</v>
      </c>
    </row>
    <row r="249" spans="2:43" x14ac:dyDescent="0.25">
      <c r="B249" s="17" t="s">
        <v>300</v>
      </c>
      <c r="D249" s="17" t="s">
        <v>300</v>
      </c>
      <c r="G249" s="17" t="s">
        <v>343</v>
      </c>
      <c r="I249" s="38" t="s">
        <v>343</v>
      </c>
      <c r="J249" s="39">
        <v>82.9</v>
      </c>
      <c r="K249" s="40" t="s">
        <v>497</v>
      </c>
      <c r="L249" s="41" t="s">
        <v>488</v>
      </c>
      <c r="M249" s="42" t="s">
        <v>489</v>
      </c>
      <c r="N249" t="s">
        <v>0</v>
      </c>
      <c r="O249" t="s">
        <v>295</v>
      </c>
      <c r="S249" s="45" t="s">
        <v>343</v>
      </c>
      <c r="T249" s="45" t="s">
        <v>36</v>
      </c>
      <c r="U249" s="45" t="s">
        <v>509</v>
      </c>
    </row>
    <row r="250" spans="2:43" x14ac:dyDescent="0.25">
      <c r="B250" s="17" t="s">
        <v>301</v>
      </c>
      <c r="D250" s="17" t="s">
        <v>301</v>
      </c>
      <c r="G250" s="17" t="s">
        <v>344</v>
      </c>
      <c r="I250" s="38" t="s">
        <v>344</v>
      </c>
      <c r="J250" s="39">
        <v>114.1</v>
      </c>
      <c r="K250" s="40" t="s">
        <v>484</v>
      </c>
      <c r="L250" s="41" t="s">
        <v>492</v>
      </c>
      <c r="M250" s="42" t="s">
        <v>486</v>
      </c>
      <c r="N250" t="s">
        <v>0</v>
      </c>
      <c r="O250" t="s">
        <v>235</v>
      </c>
      <c r="S250" s="45" t="s">
        <v>344</v>
      </c>
      <c r="T250" s="45" t="s">
        <v>35</v>
      </c>
      <c r="X250" s="45" t="str">
        <f>""</f>
        <v/>
      </c>
      <c r="Y250" s="45" t="str">
        <f>""</f>
        <v/>
      </c>
    </row>
    <row r="251" spans="2:43" x14ac:dyDescent="0.25">
      <c r="B251" s="17" t="s">
        <v>302</v>
      </c>
      <c r="D251" s="17" t="s">
        <v>302</v>
      </c>
      <c r="G251" s="17" t="s">
        <v>345</v>
      </c>
      <c r="I251" s="38" t="s">
        <v>345</v>
      </c>
      <c r="J251" s="39">
        <v>555.5</v>
      </c>
      <c r="K251" s="40" t="s">
        <v>497</v>
      </c>
      <c r="L251" s="41" t="s">
        <v>485</v>
      </c>
      <c r="M251" s="42" t="s">
        <v>496</v>
      </c>
      <c r="N251" t="s">
        <v>498</v>
      </c>
      <c r="S251" s="45" t="s">
        <v>345</v>
      </c>
      <c r="T251" s="45" t="s">
        <v>43</v>
      </c>
      <c r="X251" s="45" t="str">
        <f>""</f>
        <v/>
      </c>
      <c r="Y251" s="45" t="str">
        <f>""</f>
        <v/>
      </c>
      <c r="AB251" s="45" t="str">
        <f>""</f>
        <v/>
      </c>
      <c r="AC251" s="45" t="str">
        <f>""</f>
        <v/>
      </c>
      <c r="AD251" s="45" t="str">
        <f>""</f>
        <v/>
      </c>
      <c r="AE251" s="45" t="str">
        <f>""</f>
        <v/>
      </c>
      <c r="AF251" s="45" t="str">
        <f>""</f>
        <v/>
      </c>
      <c r="AG251" s="45" t="str">
        <f>""</f>
        <v/>
      </c>
      <c r="AH251" s="45" t="str">
        <f>""</f>
        <v/>
      </c>
      <c r="AI251" s="45" t="str">
        <f>""</f>
        <v/>
      </c>
      <c r="AJ251" s="45" t="str">
        <f>""</f>
        <v/>
      </c>
      <c r="AK251" s="45" t="str">
        <f>""</f>
        <v/>
      </c>
      <c r="AL251" s="45" t="str">
        <f>""</f>
        <v/>
      </c>
      <c r="AM251" s="45" t="str">
        <f>""</f>
        <v/>
      </c>
      <c r="AN251" s="45" t="str">
        <f>""</f>
        <v/>
      </c>
      <c r="AO251" s="45" t="str">
        <f>""</f>
        <v/>
      </c>
      <c r="AP251" s="45" t="str">
        <f>""</f>
        <v/>
      </c>
      <c r="AQ251" s="45" t="str">
        <f>""</f>
        <v/>
      </c>
    </row>
    <row r="252" spans="2:43" x14ac:dyDescent="0.25">
      <c r="B252" s="17" t="s">
        <v>303</v>
      </c>
      <c r="D252" s="17" t="s">
        <v>303</v>
      </c>
      <c r="G252" s="17" t="s">
        <v>346</v>
      </c>
      <c r="I252" s="38" t="s">
        <v>346</v>
      </c>
      <c r="J252" s="39">
        <v>101.2</v>
      </c>
      <c r="K252" s="40" t="s">
        <v>484</v>
      </c>
      <c r="L252" s="43" t="s">
        <v>486</v>
      </c>
      <c r="M252" s="42" t="s">
        <v>486</v>
      </c>
      <c r="N252" t="s">
        <v>0</v>
      </c>
      <c r="O252" t="s">
        <v>235</v>
      </c>
      <c r="S252" s="45" t="s">
        <v>346</v>
      </c>
      <c r="T252" s="45" t="s">
        <v>35</v>
      </c>
      <c r="X252" s="45" t="str">
        <f>""</f>
        <v/>
      </c>
      <c r="Y252" s="45" t="str">
        <f>""</f>
        <v/>
      </c>
      <c r="AB252" s="45" t="str">
        <f>""</f>
        <v/>
      </c>
      <c r="AC252" s="45" t="str">
        <f>""</f>
        <v/>
      </c>
      <c r="AD252" s="45" t="str">
        <f>""</f>
        <v/>
      </c>
      <c r="AE252" s="45" t="str">
        <f>""</f>
        <v/>
      </c>
      <c r="AF252" s="45" t="str">
        <f>""</f>
        <v/>
      </c>
      <c r="AG252" s="45" t="str">
        <f>""</f>
        <v/>
      </c>
      <c r="AH252" s="45" t="str">
        <f>""</f>
        <v/>
      </c>
      <c r="AI252" s="45" t="str">
        <f>""</f>
        <v/>
      </c>
      <c r="AJ252" s="45" t="str">
        <f>""</f>
        <v/>
      </c>
      <c r="AK252" s="45" t="str">
        <f>""</f>
        <v/>
      </c>
      <c r="AL252" s="45" t="str">
        <f>""</f>
        <v/>
      </c>
      <c r="AM252" s="45" t="str">
        <f>""</f>
        <v/>
      </c>
      <c r="AN252" s="45" t="str">
        <f>""</f>
        <v/>
      </c>
      <c r="AO252" s="45" t="str">
        <f>""</f>
        <v/>
      </c>
      <c r="AP252" s="45" t="str">
        <f>""</f>
        <v/>
      </c>
      <c r="AQ252" s="45" t="str">
        <f>""</f>
        <v/>
      </c>
    </row>
    <row r="253" spans="2:43" x14ac:dyDescent="0.25">
      <c r="B253" s="17" t="s">
        <v>304</v>
      </c>
      <c r="D253" s="17" t="s">
        <v>304</v>
      </c>
      <c r="E253" t="s">
        <v>483</v>
      </c>
      <c r="G253" s="17" t="s">
        <v>348</v>
      </c>
      <c r="I253" s="38" t="s">
        <v>348</v>
      </c>
      <c r="J253" s="39">
        <v>293.39999999999998</v>
      </c>
      <c r="K253" s="40" t="s">
        <v>501</v>
      </c>
      <c r="L253" s="43" t="s">
        <v>492</v>
      </c>
      <c r="M253" s="42" t="s">
        <v>489</v>
      </c>
      <c r="N253" t="s">
        <v>500</v>
      </c>
      <c r="S253" s="45" t="s">
        <v>348</v>
      </c>
      <c r="T253" s="45" t="s">
        <v>49</v>
      </c>
      <c r="W253" s="45" t="str">
        <f>""</f>
        <v/>
      </c>
      <c r="X253" s="45" t="str">
        <f>""</f>
        <v/>
      </c>
      <c r="Y253" s="45" t="str">
        <f>""</f>
        <v/>
      </c>
      <c r="AB253" s="45" t="str">
        <f>""</f>
        <v/>
      </c>
      <c r="AC253" s="45" t="str">
        <f>""</f>
        <v/>
      </c>
      <c r="AD253" s="45" t="str">
        <f>""</f>
        <v/>
      </c>
      <c r="AE253" s="45" t="str">
        <f>""</f>
        <v/>
      </c>
      <c r="AF253" s="45" t="str">
        <f>""</f>
        <v/>
      </c>
      <c r="AG253" s="45" t="str">
        <f>""</f>
        <v/>
      </c>
      <c r="AH253" s="45" t="str">
        <f>""</f>
        <v/>
      </c>
      <c r="AI253" s="45" t="str">
        <f>""</f>
        <v/>
      </c>
      <c r="AJ253" s="45" t="str">
        <f>""</f>
        <v/>
      </c>
      <c r="AK253" s="45" t="str">
        <f>""</f>
        <v/>
      </c>
      <c r="AL253" s="45" t="str">
        <f>""</f>
        <v/>
      </c>
      <c r="AM253" s="45" t="str">
        <f>""</f>
        <v/>
      </c>
      <c r="AN253" s="45" t="str">
        <f>""</f>
        <v/>
      </c>
      <c r="AO253" s="45" t="str">
        <f>""</f>
        <v/>
      </c>
      <c r="AP253" s="45" t="str">
        <f>""</f>
        <v/>
      </c>
      <c r="AQ253" s="45" t="str">
        <f>""</f>
        <v/>
      </c>
    </row>
    <row r="254" spans="2:43" x14ac:dyDescent="0.25">
      <c r="B254" s="17" t="s">
        <v>305</v>
      </c>
      <c r="D254" s="17" t="s">
        <v>305</v>
      </c>
      <c r="G254" s="17" t="s">
        <v>349</v>
      </c>
      <c r="I254" s="38" t="s">
        <v>349</v>
      </c>
      <c r="J254" s="39">
        <v>131.1</v>
      </c>
      <c r="K254" s="40" t="s">
        <v>484</v>
      </c>
      <c r="L254" s="41" t="s">
        <v>491</v>
      </c>
      <c r="M254" s="42" t="s">
        <v>489</v>
      </c>
      <c r="N254" t="s">
        <v>500</v>
      </c>
      <c r="S254" s="45" t="s">
        <v>349</v>
      </c>
      <c r="T254" s="45" t="s">
        <v>48</v>
      </c>
      <c r="W254" s="45" t="str">
        <f>""</f>
        <v/>
      </c>
      <c r="X254" s="45" t="str">
        <f>""</f>
        <v/>
      </c>
      <c r="Y254" s="45" t="str">
        <f>""</f>
        <v/>
      </c>
      <c r="AB254" s="45" t="str">
        <f>""</f>
        <v/>
      </c>
      <c r="AC254" s="45" t="str">
        <f>""</f>
        <v/>
      </c>
      <c r="AD254" s="45" t="str">
        <f>""</f>
        <v/>
      </c>
      <c r="AE254" s="45" t="str">
        <f>""</f>
        <v/>
      </c>
      <c r="AF254" s="45" t="str">
        <f>""</f>
        <v/>
      </c>
      <c r="AG254" s="45" t="str">
        <f>""</f>
        <v/>
      </c>
      <c r="AH254" s="45" t="str">
        <f>""</f>
        <v/>
      </c>
      <c r="AI254" s="45" t="str">
        <f>""</f>
        <v/>
      </c>
      <c r="AJ254" s="45" t="str">
        <f>""</f>
        <v/>
      </c>
      <c r="AK254" s="45" t="str">
        <f>""</f>
        <v/>
      </c>
      <c r="AL254" s="45" t="str">
        <f>""</f>
        <v/>
      </c>
      <c r="AM254" s="45" t="str">
        <f>""</f>
        <v/>
      </c>
      <c r="AN254" s="45" t="str">
        <f>""</f>
        <v/>
      </c>
      <c r="AO254" s="45" t="str">
        <f>""</f>
        <v/>
      </c>
      <c r="AP254" s="45" t="str">
        <f>""</f>
        <v/>
      </c>
      <c r="AQ254" s="45" t="str">
        <f>""</f>
        <v/>
      </c>
    </row>
    <row r="255" spans="2:43" x14ac:dyDescent="0.25">
      <c r="B255" s="17" t="s">
        <v>18</v>
      </c>
      <c r="D255" s="17" t="s">
        <v>18</v>
      </c>
      <c r="G255" s="17" t="s">
        <v>350</v>
      </c>
      <c r="I255" s="38" t="s">
        <v>350</v>
      </c>
      <c r="J255" s="39">
        <v>206.1</v>
      </c>
      <c r="K255" s="40" t="s">
        <v>501</v>
      </c>
      <c r="L255" s="41" t="s">
        <v>495</v>
      </c>
      <c r="M255" s="42" t="s">
        <v>496</v>
      </c>
      <c r="N255" t="s">
        <v>498</v>
      </c>
      <c r="S255" s="45" t="s">
        <v>350</v>
      </c>
      <c r="T255" s="45" t="s">
        <v>31</v>
      </c>
      <c r="W255" s="45" t="str">
        <f>""</f>
        <v/>
      </c>
      <c r="X255" s="45" t="str">
        <f>""</f>
        <v/>
      </c>
      <c r="Y255" s="45" t="str">
        <f>""</f>
        <v/>
      </c>
      <c r="AB255" s="45" t="str">
        <f>""</f>
        <v/>
      </c>
      <c r="AC255" s="45" t="str">
        <f>""</f>
        <v/>
      </c>
      <c r="AD255" s="45" t="str">
        <f>""</f>
        <v/>
      </c>
      <c r="AE255" s="45" t="str">
        <f>""</f>
        <v/>
      </c>
      <c r="AF255" s="45" t="str">
        <f>""</f>
        <v/>
      </c>
      <c r="AG255" s="45" t="str">
        <f>""</f>
        <v/>
      </c>
      <c r="AH255" s="45" t="str">
        <f>""</f>
        <v/>
      </c>
      <c r="AI255" s="45" t="str">
        <f>""</f>
        <v/>
      </c>
      <c r="AJ255" s="45" t="str">
        <f>""</f>
        <v/>
      </c>
      <c r="AK255" s="45" t="str">
        <f>""</f>
        <v/>
      </c>
      <c r="AL255" s="45" t="str">
        <f>""</f>
        <v/>
      </c>
      <c r="AM255" s="45" t="str">
        <f>""</f>
        <v/>
      </c>
      <c r="AN255" s="45" t="str">
        <f>""</f>
        <v/>
      </c>
      <c r="AO255" s="45" t="str">
        <f>""</f>
        <v/>
      </c>
      <c r="AP255" s="45" t="str">
        <f>""</f>
        <v/>
      </c>
      <c r="AQ255" s="45" t="str">
        <f>""</f>
        <v/>
      </c>
    </row>
    <row r="256" spans="2:43" x14ac:dyDescent="0.25">
      <c r="B256" s="17" t="s">
        <v>306</v>
      </c>
      <c r="D256" s="17" t="s">
        <v>306</v>
      </c>
      <c r="E256" t="s">
        <v>482</v>
      </c>
      <c r="G256" s="17" t="s">
        <v>351</v>
      </c>
      <c r="I256" s="42" t="s">
        <v>351</v>
      </c>
      <c r="J256" s="39">
        <v>525.20000000000005</v>
      </c>
      <c r="K256" s="40"/>
      <c r="L256" s="42" t="s">
        <v>489</v>
      </c>
      <c r="M256" s="42" t="s">
        <v>489</v>
      </c>
      <c r="N256" t="s">
        <v>502</v>
      </c>
      <c r="S256" s="45"/>
      <c r="T256" s="45"/>
      <c r="W256" s="45"/>
      <c r="X256" s="45" t="str">
        <f>""</f>
        <v/>
      </c>
      <c r="Y256" s="45" t="str">
        <f>""</f>
        <v/>
      </c>
      <c r="AB256" s="45" t="str">
        <f>""</f>
        <v/>
      </c>
      <c r="AC256" s="45" t="str">
        <f>""</f>
        <v/>
      </c>
      <c r="AD256" s="45" t="str">
        <f>""</f>
        <v/>
      </c>
      <c r="AE256" s="45" t="str">
        <f>""</f>
        <v/>
      </c>
      <c r="AF256" s="45" t="str">
        <f>""</f>
        <v/>
      </c>
      <c r="AG256" s="45" t="str">
        <f>""</f>
        <v/>
      </c>
      <c r="AH256" s="45" t="str">
        <f>""</f>
        <v/>
      </c>
      <c r="AI256" s="45" t="str">
        <f>""</f>
        <v/>
      </c>
      <c r="AJ256" s="45" t="str">
        <f>""</f>
        <v/>
      </c>
      <c r="AK256" s="45" t="str">
        <f>""</f>
        <v/>
      </c>
      <c r="AL256" s="45" t="str">
        <f>""</f>
        <v/>
      </c>
      <c r="AM256" s="45" t="str">
        <f>""</f>
        <v/>
      </c>
      <c r="AN256" s="45" t="str">
        <f>""</f>
        <v/>
      </c>
      <c r="AO256" s="45" t="str">
        <f>""</f>
        <v/>
      </c>
      <c r="AP256" s="45" t="str">
        <f>""</f>
        <v/>
      </c>
      <c r="AQ256" s="45" t="str">
        <f>""</f>
        <v/>
      </c>
    </row>
    <row r="257" spans="2:43" x14ac:dyDescent="0.25">
      <c r="B257" s="17" t="s">
        <v>307</v>
      </c>
      <c r="D257" s="17" t="s">
        <v>307</v>
      </c>
      <c r="G257" s="17" t="s">
        <v>353</v>
      </c>
      <c r="I257" s="38" t="s">
        <v>353</v>
      </c>
      <c r="J257" s="39">
        <v>67.5</v>
      </c>
      <c r="K257" s="40" t="s">
        <v>484</v>
      </c>
      <c r="L257" s="41" t="s">
        <v>492</v>
      </c>
      <c r="M257" s="42" t="s">
        <v>486</v>
      </c>
      <c r="N257" t="s">
        <v>0</v>
      </c>
      <c r="O257" t="s">
        <v>105</v>
      </c>
      <c r="S257" s="45" t="s">
        <v>510</v>
      </c>
      <c r="T257" s="45" t="s">
        <v>54</v>
      </c>
      <c r="W257" s="45" t="str">
        <f>""</f>
        <v/>
      </c>
      <c r="X257" s="45" t="str">
        <f>""</f>
        <v/>
      </c>
      <c r="Y257" s="45" t="str">
        <f>""</f>
        <v/>
      </c>
      <c r="AB257" s="45" t="str">
        <f>""</f>
        <v/>
      </c>
      <c r="AC257" s="45" t="str">
        <f>""</f>
        <v/>
      </c>
      <c r="AD257" s="45" t="str">
        <f>""</f>
        <v/>
      </c>
      <c r="AE257" s="45" t="str">
        <f>""</f>
        <v/>
      </c>
      <c r="AF257" s="45" t="str">
        <f>""</f>
        <v/>
      </c>
      <c r="AG257" s="45" t="str">
        <f>""</f>
        <v/>
      </c>
      <c r="AH257" s="45" t="str">
        <f>""</f>
        <v/>
      </c>
      <c r="AI257" s="45" t="str">
        <f>""</f>
        <v/>
      </c>
      <c r="AJ257" s="45" t="str">
        <f>""</f>
        <v/>
      </c>
      <c r="AK257" s="45" t="str">
        <f>""</f>
        <v/>
      </c>
      <c r="AL257" s="45" t="str">
        <f>""</f>
        <v/>
      </c>
      <c r="AM257" s="45" t="str">
        <f>""</f>
        <v/>
      </c>
      <c r="AN257" s="45" t="str">
        <f>""</f>
        <v/>
      </c>
      <c r="AO257" s="45" t="str">
        <f>""</f>
        <v/>
      </c>
      <c r="AP257" s="45" t="str">
        <f>""</f>
        <v/>
      </c>
      <c r="AQ257" s="45" t="str">
        <f>""</f>
        <v/>
      </c>
    </row>
    <row r="258" spans="2:43" x14ac:dyDescent="0.25">
      <c r="B258" s="17" t="s">
        <v>308</v>
      </c>
      <c r="D258" s="17" t="s">
        <v>308</v>
      </c>
      <c r="E258" t="s">
        <v>483</v>
      </c>
      <c r="G258" s="17" t="s">
        <v>354</v>
      </c>
      <c r="I258" s="38" t="s">
        <v>354</v>
      </c>
      <c r="J258" s="39">
        <v>146.4</v>
      </c>
      <c r="K258" s="40" t="s">
        <v>493</v>
      </c>
      <c r="L258" s="41" t="s">
        <v>488</v>
      </c>
      <c r="M258" s="42" t="s">
        <v>489</v>
      </c>
      <c r="N258" t="s">
        <v>0</v>
      </c>
      <c r="O258" t="s">
        <v>111</v>
      </c>
      <c r="S258" s="45" t="s">
        <v>354</v>
      </c>
      <c r="T258" s="45" t="s">
        <v>32</v>
      </c>
      <c r="W258" s="45" t="str">
        <f>""</f>
        <v/>
      </c>
      <c r="X258" s="45" t="str">
        <f>""</f>
        <v/>
      </c>
      <c r="Y258" s="45" t="str">
        <f>""</f>
        <v/>
      </c>
      <c r="AB258" s="45" t="str">
        <f>""</f>
        <v/>
      </c>
      <c r="AC258" s="45" t="str">
        <f>""</f>
        <v/>
      </c>
      <c r="AD258" s="45" t="str">
        <f>""</f>
        <v/>
      </c>
      <c r="AE258" s="45" t="str">
        <f>""</f>
        <v/>
      </c>
      <c r="AF258" s="45" t="str">
        <f>""</f>
        <v/>
      </c>
      <c r="AG258" s="45" t="str">
        <f>""</f>
        <v/>
      </c>
      <c r="AH258" s="45" t="str">
        <f>""</f>
        <v/>
      </c>
      <c r="AI258" s="45" t="str">
        <f>""</f>
        <v/>
      </c>
      <c r="AJ258" s="45" t="str">
        <f>""</f>
        <v/>
      </c>
      <c r="AK258" s="45" t="str">
        <f>""</f>
        <v/>
      </c>
      <c r="AL258" s="45" t="str">
        <f>""</f>
        <v/>
      </c>
      <c r="AM258" s="45" t="str">
        <f>""</f>
        <v/>
      </c>
      <c r="AN258" s="45" t="str">
        <f>""</f>
        <v/>
      </c>
      <c r="AO258" s="45" t="str">
        <f>""</f>
        <v/>
      </c>
      <c r="AP258" s="45" t="str">
        <f>""</f>
        <v/>
      </c>
      <c r="AQ258" s="45" t="str">
        <f>""</f>
        <v/>
      </c>
    </row>
    <row r="259" spans="2:43" x14ac:dyDescent="0.25">
      <c r="B259" s="17" t="s">
        <v>309</v>
      </c>
      <c r="D259" s="17" t="s">
        <v>309</v>
      </c>
      <c r="G259" s="17" t="s">
        <v>355</v>
      </c>
      <c r="I259" s="38" t="s">
        <v>355</v>
      </c>
      <c r="J259" s="39">
        <v>93.9</v>
      </c>
      <c r="K259" s="40" t="s">
        <v>490</v>
      </c>
      <c r="L259" s="43" t="s">
        <v>486</v>
      </c>
      <c r="M259" s="42" t="s">
        <v>486</v>
      </c>
      <c r="N259" t="s">
        <v>0</v>
      </c>
      <c r="O259" t="s">
        <v>151</v>
      </c>
      <c r="S259" s="45" t="s">
        <v>355</v>
      </c>
      <c r="T259" s="45" t="s">
        <v>506</v>
      </c>
      <c r="W259" s="45" t="str">
        <f>""</f>
        <v/>
      </c>
      <c r="X259" s="45" t="str">
        <f>""</f>
        <v/>
      </c>
      <c r="Y259" s="45" t="str">
        <f>""</f>
        <v/>
      </c>
      <c r="AB259" s="45" t="str">
        <f>""</f>
        <v/>
      </c>
      <c r="AC259" s="45" t="str">
        <f>""</f>
        <v/>
      </c>
      <c r="AD259" s="45" t="str">
        <f>""</f>
        <v/>
      </c>
      <c r="AE259" s="45" t="str">
        <f>""</f>
        <v/>
      </c>
      <c r="AF259" s="45" t="str">
        <f>""</f>
        <v/>
      </c>
      <c r="AG259" s="45" t="str">
        <f>""</f>
        <v/>
      </c>
      <c r="AH259" s="45" t="str">
        <f>""</f>
        <v/>
      </c>
      <c r="AI259" s="45" t="str">
        <f>""</f>
        <v/>
      </c>
      <c r="AJ259" s="45" t="str">
        <f>""</f>
        <v/>
      </c>
      <c r="AK259" s="45" t="str">
        <f>""</f>
        <v/>
      </c>
      <c r="AL259" s="45" t="str">
        <f>""</f>
        <v/>
      </c>
      <c r="AM259" s="45" t="str">
        <f>""</f>
        <v/>
      </c>
      <c r="AN259" s="45" t="str">
        <f>""</f>
        <v/>
      </c>
      <c r="AO259" s="45" t="str">
        <f>""</f>
        <v/>
      </c>
      <c r="AP259" s="45" t="str">
        <f>""</f>
        <v/>
      </c>
      <c r="AQ259" s="45" t="str">
        <f>""</f>
        <v/>
      </c>
    </row>
    <row r="260" spans="2:43" x14ac:dyDescent="0.25">
      <c r="B260" s="17" t="s">
        <v>310</v>
      </c>
      <c r="D260" s="17" t="s">
        <v>310</v>
      </c>
      <c r="G260" s="17" t="s">
        <v>356</v>
      </c>
      <c r="I260" s="38" t="s">
        <v>356</v>
      </c>
      <c r="J260" s="39">
        <v>264.8</v>
      </c>
      <c r="K260" s="40" t="s">
        <v>499</v>
      </c>
      <c r="L260" s="41" t="s">
        <v>485</v>
      </c>
      <c r="M260" s="42" t="s">
        <v>496</v>
      </c>
      <c r="N260" t="s">
        <v>500</v>
      </c>
      <c r="S260" s="45" t="s">
        <v>356</v>
      </c>
      <c r="T260" s="45" t="s">
        <v>50</v>
      </c>
      <c r="V260" s="45" t="str">
        <f>""</f>
        <v/>
      </c>
      <c r="W260" s="45" t="str">
        <f>""</f>
        <v/>
      </c>
      <c r="X260" s="45" t="str">
        <f>""</f>
        <v/>
      </c>
      <c r="Y260" s="45" t="str">
        <f>""</f>
        <v/>
      </c>
      <c r="AB260" s="45" t="str">
        <f>""</f>
        <v/>
      </c>
      <c r="AC260" s="45" t="str">
        <f>""</f>
        <v/>
      </c>
      <c r="AD260" s="45" t="str">
        <f>""</f>
        <v/>
      </c>
      <c r="AE260" s="45" t="str">
        <f>""</f>
        <v/>
      </c>
      <c r="AF260" s="45" t="str">
        <f>""</f>
        <v/>
      </c>
      <c r="AG260" s="45" t="str">
        <f>""</f>
        <v/>
      </c>
      <c r="AH260" s="45" t="str">
        <f>""</f>
        <v/>
      </c>
      <c r="AI260" s="45" t="str">
        <f>""</f>
        <v/>
      </c>
      <c r="AJ260" s="45" t="str">
        <f>""</f>
        <v/>
      </c>
      <c r="AK260" s="45" t="str">
        <f>""</f>
        <v/>
      </c>
      <c r="AL260" s="45" t="str">
        <f>""</f>
        <v/>
      </c>
      <c r="AM260" s="45" t="str">
        <f>""</f>
        <v/>
      </c>
      <c r="AN260" s="45" t="str">
        <f>""</f>
        <v/>
      </c>
      <c r="AO260" s="45" t="str">
        <f>""</f>
        <v/>
      </c>
      <c r="AP260" s="45" t="str">
        <f>""</f>
        <v/>
      </c>
      <c r="AQ260" s="45" t="str">
        <f>""</f>
        <v/>
      </c>
    </row>
    <row r="261" spans="2:43" x14ac:dyDescent="0.25">
      <c r="B261" s="17" t="s">
        <v>311</v>
      </c>
      <c r="D261" s="17" t="s">
        <v>311</v>
      </c>
      <c r="G261" s="17" t="s">
        <v>357</v>
      </c>
      <c r="I261" s="38" t="s">
        <v>357</v>
      </c>
      <c r="J261" s="39">
        <v>83.7</v>
      </c>
      <c r="K261" s="40" t="s">
        <v>499</v>
      </c>
      <c r="L261" s="41" t="s">
        <v>488</v>
      </c>
      <c r="M261" s="42" t="s">
        <v>489</v>
      </c>
      <c r="N261" t="s">
        <v>0</v>
      </c>
      <c r="O261" t="s">
        <v>153</v>
      </c>
      <c r="S261" s="45" t="s">
        <v>357</v>
      </c>
      <c r="T261" s="45" t="s">
        <v>34</v>
      </c>
      <c r="V261" s="45" t="str">
        <f>""</f>
        <v/>
      </c>
      <c r="W261" s="45" t="str">
        <f>""</f>
        <v/>
      </c>
      <c r="X261" s="45" t="str">
        <f>""</f>
        <v/>
      </c>
      <c r="Y261" s="45" t="str">
        <f>""</f>
        <v/>
      </c>
      <c r="AB261" s="45" t="str">
        <f>""</f>
        <v/>
      </c>
      <c r="AC261" s="45" t="str">
        <f>""</f>
        <v/>
      </c>
      <c r="AD261" s="45" t="str">
        <f>""</f>
        <v/>
      </c>
      <c r="AE261" s="45" t="str">
        <f>""</f>
        <v/>
      </c>
      <c r="AF261" s="45" t="str">
        <f>""</f>
        <v/>
      </c>
      <c r="AG261" s="45" t="str">
        <f>""</f>
        <v/>
      </c>
      <c r="AH261" s="45" t="str">
        <f>""</f>
        <v/>
      </c>
      <c r="AI261" s="45" t="str">
        <f>""</f>
        <v/>
      </c>
      <c r="AJ261" s="45" t="str">
        <f>""</f>
        <v/>
      </c>
      <c r="AK261" s="45" t="str">
        <f>""</f>
        <v/>
      </c>
      <c r="AL261" s="45" t="str">
        <f>""</f>
        <v/>
      </c>
      <c r="AM261" s="45" t="str">
        <f>""</f>
        <v/>
      </c>
      <c r="AN261" s="45" t="str">
        <f>""</f>
        <v/>
      </c>
      <c r="AO261" s="45" t="str">
        <f>""</f>
        <v/>
      </c>
      <c r="AP261" s="45" t="str">
        <f>""</f>
        <v/>
      </c>
      <c r="AQ261" s="45" t="str">
        <f>""</f>
        <v/>
      </c>
    </row>
    <row r="262" spans="2:43" x14ac:dyDescent="0.25">
      <c r="B262" s="17" t="s">
        <v>312</v>
      </c>
      <c r="D262" s="17" t="s">
        <v>312</v>
      </c>
      <c r="G262" s="17" t="s">
        <v>358</v>
      </c>
      <c r="I262" s="38" t="s">
        <v>358</v>
      </c>
      <c r="J262" s="39">
        <v>84.6</v>
      </c>
      <c r="K262" s="40" t="s">
        <v>490</v>
      </c>
      <c r="L262" s="41" t="s">
        <v>488</v>
      </c>
      <c r="M262" s="42" t="s">
        <v>489</v>
      </c>
      <c r="N262" t="s">
        <v>0</v>
      </c>
      <c r="O262" t="s">
        <v>251</v>
      </c>
      <c r="S262" s="45" t="s">
        <v>358</v>
      </c>
      <c r="T262" s="45" t="s">
        <v>38</v>
      </c>
      <c r="V262" s="45" t="str">
        <f>""</f>
        <v/>
      </c>
      <c r="W262" s="45" t="str">
        <f>""</f>
        <v/>
      </c>
      <c r="X262" s="45" t="str">
        <f>""</f>
        <v/>
      </c>
      <c r="Y262" s="45" t="str">
        <f>""</f>
        <v/>
      </c>
      <c r="AB262" s="45" t="str">
        <f>""</f>
        <v/>
      </c>
      <c r="AC262" s="45" t="str">
        <f>""</f>
        <v/>
      </c>
      <c r="AD262" s="45" t="str">
        <f>""</f>
        <v/>
      </c>
      <c r="AE262" s="45" t="str">
        <f>""</f>
        <v/>
      </c>
      <c r="AF262" s="45" t="str">
        <f>""</f>
        <v/>
      </c>
      <c r="AG262" s="45" t="str">
        <f>""</f>
        <v/>
      </c>
      <c r="AH262" s="45" t="str">
        <f>""</f>
        <v/>
      </c>
      <c r="AI262" s="45" t="str">
        <f>""</f>
        <v/>
      </c>
      <c r="AJ262" s="45" t="str">
        <f>""</f>
        <v/>
      </c>
      <c r="AK262" s="45" t="str">
        <f>""</f>
        <v/>
      </c>
      <c r="AL262" s="45" t="str">
        <f>""</f>
        <v/>
      </c>
      <c r="AM262" s="45" t="str">
        <f>""</f>
        <v/>
      </c>
      <c r="AN262" s="45" t="str">
        <f>""</f>
        <v/>
      </c>
      <c r="AO262" s="45" t="str">
        <f>""</f>
        <v/>
      </c>
      <c r="AP262" s="45" t="str">
        <f>""</f>
        <v/>
      </c>
      <c r="AQ262" s="45" t="str">
        <f>""</f>
        <v/>
      </c>
    </row>
    <row r="263" spans="2:43" x14ac:dyDescent="0.25">
      <c r="B263" s="17" t="s">
        <v>313</v>
      </c>
      <c r="D263" s="17" t="s">
        <v>313</v>
      </c>
      <c r="E263" t="s">
        <v>482</v>
      </c>
      <c r="G263" s="17" t="s">
        <v>359</v>
      </c>
      <c r="I263" s="38" t="s">
        <v>359</v>
      </c>
      <c r="J263" s="39">
        <v>132.30000000000001</v>
      </c>
      <c r="K263" s="40" t="s">
        <v>490</v>
      </c>
      <c r="L263" s="41" t="s">
        <v>492</v>
      </c>
      <c r="M263" s="42" t="s">
        <v>489</v>
      </c>
      <c r="N263" t="s">
        <v>0</v>
      </c>
      <c r="O263" t="s">
        <v>251</v>
      </c>
      <c r="S263" s="45" t="s">
        <v>359</v>
      </c>
      <c r="T263" s="45" t="s">
        <v>38</v>
      </c>
      <c r="U263" s="45" t="str">
        <f>""</f>
        <v/>
      </c>
      <c r="V263" s="45" t="str">
        <f>""</f>
        <v/>
      </c>
      <c r="W263" s="45" t="str">
        <f>""</f>
        <v/>
      </c>
      <c r="X263" s="45" t="str">
        <f>""</f>
        <v/>
      </c>
      <c r="Y263" s="45" t="str">
        <f>""</f>
        <v/>
      </c>
      <c r="AB263" s="45" t="str">
        <f>""</f>
        <v/>
      </c>
      <c r="AC263" s="45" t="str">
        <f>""</f>
        <v/>
      </c>
      <c r="AD263" s="45" t="str">
        <f>""</f>
        <v/>
      </c>
      <c r="AE263" s="45" t="str">
        <f>""</f>
        <v/>
      </c>
      <c r="AF263" s="45" t="str">
        <f>""</f>
        <v/>
      </c>
      <c r="AG263" s="45" t="str">
        <f>""</f>
        <v/>
      </c>
      <c r="AH263" s="45" t="str">
        <f>""</f>
        <v/>
      </c>
      <c r="AI263" s="45" t="str">
        <f>""</f>
        <v/>
      </c>
      <c r="AJ263" s="45" t="str">
        <f>""</f>
        <v/>
      </c>
      <c r="AK263" s="45" t="str">
        <f>""</f>
        <v/>
      </c>
      <c r="AL263" s="45" t="str">
        <f>""</f>
        <v/>
      </c>
      <c r="AM263" s="45" t="str">
        <f>""</f>
        <v/>
      </c>
      <c r="AN263" s="45" t="str">
        <f>""</f>
        <v/>
      </c>
      <c r="AO263" s="45" t="str">
        <f>""</f>
        <v/>
      </c>
      <c r="AP263" s="45" t="str">
        <f>""</f>
        <v/>
      </c>
      <c r="AQ263" s="45" t="str">
        <f>""</f>
        <v/>
      </c>
    </row>
    <row r="264" spans="2:43" x14ac:dyDescent="0.25">
      <c r="B264" s="17" t="s">
        <v>314</v>
      </c>
      <c r="D264" s="17" t="s">
        <v>314</v>
      </c>
      <c r="G264" s="17" t="s">
        <v>360</v>
      </c>
      <c r="I264" s="38" t="s">
        <v>360</v>
      </c>
      <c r="J264" s="39">
        <v>103.7</v>
      </c>
      <c r="K264" s="40" t="s">
        <v>487</v>
      </c>
      <c r="L264" s="41" t="s">
        <v>488</v>
      </c>
      <c r="M264" s="42" t="s">
        <v>489</v>
      </c>
      <c r="N264" t="s">
        <v>0</v>
      </c>
      <c r="O264" t="s">
        <v>13</v>
      </c>
      <c r="S264" s="45" t="s">
        <v>360</v>
      </c>
      <c r="T264" s="45" t="s">
        <v>13</v>
      </c>
      <c r="U264" s="45" t="str">
        <f>""</f>
        <v/>
      </c>
      <c r="V264" s="45" t="str">
        <f>""</f>
        <v/>
      </c>
      <c r="W264" s="45" t="str">
        <f>""</f>
        <v/>
      </c>
      <c r="X264" s="45" t="str">
        <f>""</f>
        <v/>
      </c>
      <c r="Y264" s="45" t="str">
        <f>""</f>
        <v/>
      </c>
      <c r="AB264" s="45" t="str">
        <f>""</f>
        <v/>
      </c>
      <c r="AC264" s="45" t="str">
        <f>""</f>
        <v/>
      </c>
      <c r="AD264" s="45" t="str">
        <f>""</f>
        <v/>
      </c>
      <c r="AE264" s="45" t="str">
        <f>""</f>
        <v/>
      </c>
      <c r="AF264" s="45" t="str">
        <f>""</f>
        <v/>
      </c>
      <c r="AG264" s="45" t="str">
        <f>""</f>
        <v/>
      </c>
      <c r="AH264" s="45" t="str">
        <f>""</f>
        <v/>
      </c>
      <c r="AI264" s="45" t="str">
        <f>""</f>
        <v/>
      </c>
      <c r="AJ264" s="45" t="str">
        <f>""</f>
        <v/>
      </c>
      <c r="AK264" s="45" t="str">
        <f>""</f>
        <v/>
      </c>
      <c r="AL264" s="45" t="str">
        <f>""</f>
        <v/>
      </c>
      <c r="AM264" s="45" t="str">
        <f>""</f>
        <v/>
      </c>
      <c r="AN264" s="45" t="str">
        <f>""</f>
        <v/>
      </c>
      <c r="AO264" s="45" t="str">
        <f>""</f>
        <v/>
      </c>
      <c r="AP264" s="45" t="str">
        <f>""</f>
        <v/>
      </c>
      <c r="AQ264" s="45" t="str">
        <f>""</f>
        <v/>
      </c>
    </row>
    <row r="265" spans="2:43" x14ac:dyDescent="0.25">
      <c r="B265" s="17" t="s">
        <v>315</v>
      </c>
      <c r="D265" s="17" t="s">
        <v>315</v>
      </c>
      <c r="G265" s="17" t="s">
        <v>362</v>
      </c>
      <c r="I265" s="38" t="s">
        <v>362</v>
      </c>
      <c r="J265" s="39">
        <v>121.8</v>
      </c>
      <c r="K265" s="40" t="s">
        <v>493</v>
      </c>
      <c r="L265" s="41" t="s">
        <v>488</v>
      </c>
      <c r="M265" s="42" t="s">
        <v>489</v>
      </c>
      <c r="N265" t="s">
        <v>0</v>
      </c>
      <c r="O265" t="s">
        <v>280</v>
      </c>
      <c r="S265" s="45" t="s">
        <v>362</v>
      </c>
      <c r="T265" s="45" t="s">
        <v>40</v>
      </c>
      <c r="U265" s="45" t="str">
        <f>""</f>
        <v/>
      </c>
      <c r="V265" s="45" t="str">
        <f>""</f>
        <v/>
      </c>
      <c r="W265" s="45" t="str">
        <f>""</f>
        <v/>
      </c>
      <c r="X265" s="45" t="str">
        <f>""</f>
        <v/>
      </c>
      <c r="Y265" s="45" t="str">
        <f>""</f>
        <v/>
      </c>
      <c r="AB265" s="45" t="str">
        <f>""</f>
        <v/>
      </c>
      <c r="AC265" s="45" t="str">
        <f>""</f>
        <v/>
      </c>
      <c r="AD265" s="45" t="str">
        <f>""</f>
        <v/>
      </c>
      <c r="AE265" s="45" t="str">
        <f>""</f>
        <v/>
      </c>
      <c r="AF265" s="45" t="str">
        <f>""</f>
        <v/>
      </c>
      <c r="AG265" s="45" t="str">
        <f>""</f>
        <v/>
      </c>
      <c r="AH265" s="45" t="str">
        <f>""</f>
        <v/>
      </c>
      <c r="AI265" s="45" t="str">
        <f>""</f>
        <v/>
      </c>
      <c r="AJ265" s="45" t="str">
        <f>""</f>
        <v/>
      </c>
      <c r="AK265" s="45" t="str">
        <f>""</f>
        <v/>
      </c>
      <c r="AL265" s="45" t="str">
        <f>""</f>
        <v/>
      </c>
      <c r="AM265" s="45" t="str">
        <f>""</f>
        <v/>
      </c>
      <c r="AN265" s="45" t="str">
        <f>""</f>
        <v/>
      </c>
      <c r="AO265" s="45" t="str">
        <f>""</f>
        <v/>
      </c>
      <c r="AP265" s="45" t="str">
        <f>""</f>
        <v/>
      </c>
      <c r="AQ265" s="45" t="str">
        <f>""</f>
        <v/>
      </c>
    </row>
    <row r="266" spans="2:43" x14ac:dyDescent="0.25">
      <c r="B266" s="17" t="s">
        <v>316</v>
      </c>
      <c r="D266" s="17" t="s">
        <v>316</v>
      </c>
      <c r="G266" s="17" t="s">
        <v>363</v>
      </c>
      <c r="I266" s="38" t="s">
        <v>363</v>
      </c>
      <c r="J266" s="39">
        <v>88.8</v>
      </c>
      <c r="K266" s="40" t="s">
        <v>490</v>
      </c>
      <c r="L266" s="41" t="s">
        <v>488</v>
      </c>
      <c r="M266" s="42" t="s">
        <v>486</v>
      </c>
      <c r="N266" t="s">
        <v>0</v>
      </c>
      <c r="O266" t="s">
        <v>15</v>
      </c>
      <c r="S266" s="45" t="s">
        <v>363</v>
      </c>
      <c r="T266" s="45" t="s">
        <v>45</v>
      </c>
      <c r="U266" s="45" t="s">
        <v>15</v>
      </c>
      <c r="V266" s="45" t="str">
        <f>""</f>
        <v/>
      </c>
      <c r="W266" s="45" t="str">
        <f>""</f>
        <v/>
      </c>
      <c r="X266" s="45" t="str">
        <f>""</f>
        <v/>
      </c>
      <c r="Y266" s="45" t="str">
        <f>""</f>
        <v/>
      </c>
      <c r="AB266" s="45" t="str">
        <f>""</f>
        <v/>
      </c>
      <c r="AC266" s="45" t="str">
        <f>""</f>
        <v/>
      </c>
      <c r="AD266" s="45" t="str">
        <f>""</f>
        <v/>
      </c>
      <c r="AE266" s="45" t="str">
        <f>""</f>
        <v/>
      </c>
      <c r="AF266" s="45" t="str">
        <f>""</f>
        <v/>
      </c>
      <c r="AG266" s="45" t="str">
        <f>""</f>
        <v/>
      </c>
      <c r="AH266" s="45" t="str">
        <f>""</f>
        <v/>
      </c>
      <c r="AI266" s="45" t="str">
        <f>""</f>
        <v/>
      </c>
      <c r="AJ266" s="45" t="str">
        <f>""</f>
        <v/>
      </c>
      <c r="AK266" s="45" t="str">
        <f>""</f>
        <v/>
      </c>
      <c r="AL266" s="45" t="str">
        <f>""</f>
        <v/>
      </c>
      <c r="AM266" s="45" t="str">
        <f>""</f>
        <v/>
      </c>
      <c r="AN266" s="45" t="str">
        <f>""</f>
        <v/>
      </c>
      <c r="AO266" s="45" t="str">
        <f>""</f>
        <v/>
      </c>
      <c r="AP266" s="45" t="str">
        <f>""</f>
        <v/>
      </c>
      <c r="AQ266" s="45" t="str">
        <f>""</f>
        <v/>
      </c>
    </row>
    <row r="267" spans="2:43" x14ac:dyDescent="0.25">
      <c r="B267" s="17" t="s">
        <v>317</v>
      </c>
      <c r="D267" s="17" t="s">
        <v>317</v>
      </c>
      <c r="G267" s="17" t="s">
        <v>364</v>
      </c>
      <c r="I267" s="38" t="s">
        <v>364</v>
      </c>
      <c r="J267" s="39">
        <v>131</v>
      </c>
      <c r="K267" s="40" t="s">
        <v>484</v>
      </c>
      <c r="L267" s="41" t="s">
        <v>488</v>
      </c>
      <c r="M267" s="42" t="s">
        <v>489</v>
      </c>
      <c r="N267" t="s">
        <v>0</v>
      </c>
      <c r="O267" t="s">
        <v>18</v>
      </c>
      <c r="S267" s="45" t="s">
        <v>364</v>
      </c>
      <c r="T267" s="45" t="s">
        <v>507</v>
      </c>
      <c r="V267" s="45" t="str">
        <f>""</f>
        <v/>
      </c>
      <c r="W267" s="45" t="str">
        <f>""</f>
        <v/>
      </c>
      <c r="X267" s="45" t="str">
        <f>""</f>
        <v/>
      </c>
      <c r="Y267" s="45" t="str">
        <f>""</f>
        <v/>
      </c>
      <c r="AB267" s="45" t="str">
        <f>""</f>
        <v/>
      </c>
      <c r="AC267" s="45" t="str">
        <f>""</f>
        <v/>
      </c>
      <c r="AD267" s="45" t="str">
        <f>""</f>
        <v/>
      </c>
      <c r="AE267" s="45" t="str">
        <f>""</f>
        <v/>
      </c>
      <c r="AF267" s="45" t="str">
        <f>""</f>
        <v/>
      </c>
      <c r="AG267" s="45" t="str">
        <f>""</f>
        <v/>
      </c>
      <c r="AH267" s="45" t="str">
        <f>""</f>
        <v/>
      </c>
      <c r="AI267" s="45" t="str">
        <f>""</f>
        <v/>
      </c>
      <c r="AJ267" s="45" t="str">
        <f>""</f>
        <v/>
      </c>
      <c r="AK267" s="45" t="str">
        <f>""</f>
        <v/>
      </c>
      <c r="AL267" s="45" t="str">
        <f>""</f>
        <v/>
      </c>
      <c r="AM267" s="45" t="str">
        <f>""</f>
        <v/>
      </c>
      <c r="AN267" s="45" t="str">
        <f>""</f>
        <v/>
      </c>
      <c r="AO267" s="45" t="str">
        <f>""</f>
        <v/>
      </c>
      <c r="AP267" s="45" t="str">
        <f>""</f>
        <v/>
      </c>
      <c r="AQ267" s="45" t="str">
        <f>""</f>
        <v/>
      </c>
    </row>
    <row r="268" spans="2:43" x14ac:dyDescent="0.25">
      <c r="B268" s="17" t="s">
        <v>318</v>
      </c>
      <c r="D268" s="17" t="s">
        <v>318</v>
      </c>
      <c r="G268" s="17" t="s">
        <v>365</v>
      </c>
      <c r="I268" s="38" t="s">
        <v>365</v>
      </c>
      <c r="J268" s="39">
        <v>108.3</v>
      </c>
      <c r="K268" s="40" t="s">
        <v>487</v>
      </c>
      <c r="L268" s="41" t="s">
        <v>485</v>
      </c>
      <c r="M268" s="42" t="s">
        <v>486</v>
      </c>
      <c r="N268" t="s">
        <v>0</v>
      </c>
      <c r="O268" t="s">
        <v>14</v>
      </c>
      <c r="S268" s="45" t="s">
        <v>365</v>
      </c>
      <c r="T268" s="45" t="s">
        <v>14</v>
      </c>
      <c r="U268" s="45" t="str">
        <f>""</f>
        <v/>
      </c>
      <c r="V268" s="45" t="str">
        <f>""</f>
        <v/>
      </c>
      <c r="W268" s="45" t="str">
        <f>""</f>
        <v/>
      </c>
      <c r="X268" s="45" t="str">
        <f>""</f>
        <v/>
      </c>
      <c r="Y268" s="45" t="str">
        <f>""</f>
        <v/>
      </c>
      <c r="AB268" s="45" t="str">
        <f>""</f>
        <v/>
      </c>
      <c r="AC268" s="45" t="str">
        <f>""</f>
        <v/>
      </c>
      <c r="AD268" s="45" t="str">
        <f>""</f>
        <v/>
      </c>
      <c r="AE268" s="45" t="str">
        <f>""</f>
        <v/>
      </c>
      <c r="AF268" s="45" t="str">
        <f>""</f>
        <v/>
      </c>
      <c r="AG268" s="45" t="str">
        <f>""</f>
        <v/>
      </c>
      <c r="AH268" s="45" t="str">
        <f>""</f>
        <v/>
      </c>
      <c r="AI268" s="45" t="str">
        <f>""</f>
        <v/>
      </c>
      <c r="AJ268" s="45" t="str">
        <f>""</f>
        <v/>
      </c>
      <c r="AK268" s="45" t="str">
        <f>""</f>
        <v/>
      </c>
      <c r="AL268" s="45" t="str">
        <f>""</f>
        <v/>
      </c>
      <c r="AM268" s="45" t="str">
        <f>""</f>
        <v/>
      </c>
      <c r="AN268" s="45" t="str">
        <f>""</f>
        <v/>
      </c>
      <c r="AO268" s="45" t="str">
        <f>""</f>
        <v/>
      </c>
      <c r="AP268" s="45" t="str">
        <f>""</f>
        <v/>
      </c>
      <c r="AQ268" s="45" t="str">
        <f>""</f>
        <v/>
      </c>
    </row>
    <row r="269" spans="2:43" x14ac:dyDescent="0.25">
      <c r="B269" s="17" t="s">
        <v>319</v>
      </c>
      <c r="D269" s="17" t="s">
        <v>319</v>
      </c>
      <c r="G269" s="17" t="s">
        <v>366</v>
      </c>
      <c r="I269" s="38" t="s">
        <v>366</v>
      </c>
      <c r="J269" s="39">
        <v>158.6</v>
      </c>
      <c r="K269" s="40" t="s">
        <v>499</v>
      </c>
      <c r="L269" s="41" t="s">
        <v>492</v>
      </c>
      <c r="M269" s="42" t="s">
        <v>489</v>
      </c>
      <c r="N269" t="s">
        <v>0</v>
      </c>
      <c r="O269" t="s">
        <v>351</v>
      </c>
      <c r="S269" s="45" t="s">
        <v>366</v>
      </c>
      <c r="T269" s="45" t="s">
        <v>34</v>
      </c>
      <c r="U269" s="45" t="str">
        <f>""</f>
        <v/>
      </c>
      <c r="V269" s="45" t="str">
        <f>""</f>
        <v/>
      </c>
      <c r="W269" s="45" t="str">
        <f>""</f>
        <v/>
      </c>
    </row>
    <row r="270" spans="2:43" x14ac:dyDescent="0.25">
      <c r="B270" s="17" t="s">
        <v>320</v>
      </c>
      <c r="D270" s="17" t="s">
        <v>320</v>
      </c>
      <c r="G270" s="17" t="s">
        <v>367</v>
      </c>
      <c r="I270" s="38" t="s">
        <v>367</v>
      </c>
      <c r="J270" s="39">
        <v>106.6</v>
      </c>
      <c r="K270" s="40" t="s">
        <v>501</v>
      </c>
      <c r="L270" s="43" t="s">
        <v>486</v>
      </c>
      <c r="M270" s="42" t="s">
        <v>486</v>
      </c>
      <c r="N270" t="s">
        <v>0</v>
      </c>
      <c r="O270" t="s">
        <v>377</v>
      </c>
      <c r="S270" s="45" t="s">
        <v>367</v>
      </c>
      <c r="T270" s="45" t="s">
        <v>46</v>
      </c>
      <c r="U270" s="45" t="str">
        <f>""</f>
        <v/>
      </c>
      <c r="V270" s="45" t="str">
        <f>""</f>
        <v/>
      </c>
      <c r="W270" s="45" t="str">
        <f>""</f>
        <v/>
      </c>
    </row>
    <row r="271" spans="2:43" x14ac:dyDescent="0.25">
      <c r="B271" s="17" t="s">
        <v>321</v>
      </c>
      <c r="D271" s="17" t="s">
        <v>321</v>
      </c>
      <c r="E271" t="s">
        <v>483</v>
      </c>
      <c r="G271" s="17" t="s">
        <v>368</v>
      </c>
      <c r="I271" s="38" t="s">
        <v>368</v>
      </c>
      <c r="J271" s="39">
        <v>153.69999999999999</v>
      </c>
      <c r="K271" s="40" t="s">
        <v>503</v>
      </c>
      <c r="L271" s="41" t="s">
        <v>495</v>
      </c>
      <c r="M271" s="42" t="s">
        <v>496</v>
      </c>
      <c r="N271" t="s">
        <v>498</v>
      </c>
      <c r="S271" s="45" t="s">
        <v>368</v>
      </c>
      <c r="T271" s="45" t="s">
        <v>41</v>
      </c>
      <c r="U271" s="45" t="str">
        <f>""</f>
        <v/>
      </c>
      <c r="V271" s="45" t="str">
        <f>""</f>
        <v/>
      </c>
      <c r="W271" s="45" t="str">
        <f>""</f>
        <v/>
      </c>
    </row>
    <row r="272" spans="2:43" x14ac:dyDescent="0.25">
      <c r="B272" s="17" t="s">
        <v>322</v>
      </c>
      <c r="D272" s="17" t="s">
        <v>322</v>
      </c>
      <c r="E272" t="s">
        <v>482</v>
      </c>
      <c r="G272" s="17" t="s">
        <v>369</v>
      </c>
      <c r="I272" s="38" t="s">
        <v>369</v>
      </c>
      <c r="J272" s="39">
        <v>239.7</v>
      </c>
      <c r="K272" s="40" t="s">
        <v>484</v>
      </c>
      <c r="L272" s="41" t="s">
        <v>485</v>
      </c>
      <c r="M272" s="42" t="s">
        <v>496</v>
      </c>
      <c r="N272" t="s">
        <v>500</v>
      </c>
      <c r="S272" s="45" t="s">
        <v>369</v>
      </c>
      <c r="T272" s="45" t="s">
        <v>44</v>
      </c>
      <c r="U272" s="45" t="str">
        <f>""</f>
        <v/>
      </c>
      <c r="V272" s="45" t="str">
        <f>""</f>
        <v/>
      </c>
      <c r="W272" s="45" t="str">
        <f>""</f>
        <v/>
      </c>
    </row>
    <row r="273" spans="2:23" x14ac:dyDescent="0.25">
      <c r="B273" s="17" t="s">
        <v>323</v>
      </c>
      <c r="D273" s="17" t="s">
        <v>323</v>
      </c>
      <c r="G273" s="17" t="s">
        <v>370</v>
      </c>
      <c r="I273" s="38" t="s">
        <v>370</v>
      </c>
      <c r="J273" s="39">
        <v>165.3</v>
      </c>
      <c r="K273" s="40" t="s">
        <v>493</v>
      </c>
      <c r="L273" s="41" t="s">
        <v>485</v>
      </c>
      <c r="M273" s="42" t="s">
        <v>496</v>
      </c>
      <c r="N273" t="s">
        <v>500</v>
      </c>
      <c r="S273" s="45" t="s">
        <v>370</v>
      </c>
      <c r="T273" s="45" t="s">
        <v>35</v>
      </c>
      <c r="U273" s="45" t="str">
        <f>""</f>
        <v/>
      </c>
      <c r="V273" s="45" t="str">
        <f>""</f>
        <v/>
      </c>
      <c r="W273" s="45" t="str">
        <f>""</f>
        <v/>
      </c>
    </row>
    <row r="274" spans="2:23" x14ac:dyDescent="0.25">
      <c r="B274" s="17" t="s">
        <v>324</v>
      </c>
      <c r="D274" s="17" t="s">
        <v>324</v>
      </c>
      <c r="G274" s="17" t="s">
        <v>371</v>
      </c>
      <c r="I274" s="38" t="s">
        <v>371</v>
      </c>
      <c r="J274" s="39">
        <v>287</v>
      </c>
      <c r="K274" s="40" t="s">
        <v>494</v>
      </c>
      <c r="L274" s="41" t="s">
        <v>495</v>
      </c>
      <c r="M274" s="42" t="s">
        <v>496</v>
      </c>
      <c r="N274" t="s">
        <v>42</v>
      </c>
      <c r="S274" s="45" t="s">
        <v>371</v>
      </c>
      <c r="T274" s="45" t="s">
        <v>42</v>
      </c>
      <c r="U274" s="45" t="str">
        <f>""</f>
        <v/>
      </c>
      <c r="V274" s="45" t="str">
        <f>""</f>
        <v/>
      </c>
      <c r="W274" s="45" t="str">
        <f>""</f>
        <v/>
      </c>
    </row>
    <row r="275" spans="2:23" x14ac:dyDescent="0.25">
      <c r="B275" s="17" t="s">
        <v>325</v>
      </c>
      <c r="D275" s="17" t="s">
        <v>325</v>
      </c>
      <c r="G275" s="17" t="s">
        <v>372</v>
      </c>
      <c r="I275" s="38" t="s">
        <v>372</v>
      </c>
      <c r="J275" s="39">
        <v>93.5</v>
      </c>
      <c r="K275" s="40" t="s">
        <v>484</v>
      </c>
      <c r="L275" s="41" t="s">
        <v>495</v>
      </c>
      <c r="M275" s="42" t="s">
        <v>496</v>
      </c>
      <c r="N275" t="s">
        <v>0</v>
      </c>
      <c r="O275" t="s">
        <v>389</v>
      </c>
      <c r="S275" s="45" t="s">
        <v>372</v>
      </c>
      <c r="T275" s="45" t="s">
        <v>30</v>
      </c>
      <c r="U275" s="45" t="str">
        <f>""</f>
        <v/>
      </c>
      <c r="V275" s="45" t="str">
        <f>""</f>
        <v/>
      </c>
      <c r="W275" s="45" t="str">
        <f>""</f>
        <v/>
      </c>
    </row>
    <row r="276" spans="2:23" x14ac:dyDescent="0.25">
      <c r="B276" s="17" t="s">
        <v>326</v>
      </c>
      <c r="D276" s="17" t="s">
        <v>326</v>
      </c>
      <c r="G276" s="17" t="s">
        <v>373</v>
      </c>
      <c r="I276" s="38" t="s">
        <v>373</v>
      </c>
      <c r="J276" s="39">
        <v>138.80000000000001</v>
      </c>
      <c r="K276" s="40" t="s">
        <v>493</v>
      </c>
      <c r="L276" s="43" t="s">
        <v>486</v>
      </c>
      <c r="M276" s="42" t="s">
        <v>496</v>
      </c>
      <c r="N276" t="s">
        <v>0</v>
      </c>
      <c r="O276" t="s">
        <v>17</v>
      </c>
      <c r="S276" s="45" t="s">
        <v>373</v>
      </c>
      <c r="T276" s="45" t="s">
        <v>17</v>
      </c>
      <c r="U276" s="45" t="str">
        <f>""</f>
        <v/>
      </c>
      <c r="V276" s="45" t="str">
        <f>""</f>
        <v/>
      </c>
      <c r="W276" s="45" t="str">
        <f>""</f>
        <v/>
      </c>
    </row>
    <row r="277" spans="2:23" x14ac:dyDescent="0.25">
      <c r="B277" s="17" t="s">
        <v>327</v>
      </c>
      <c r="D277" s="17" t="s">
        <v>327</v>
      </c>
      <c r="G277" s="17" t="s">
        <v>374</v>
      </c>
      <c r="I277" s="38" t="s">
        <v>374</v>
      </c>
      <c r="J277" s="39">
        <v>104.5</v>
      </c>
      <c r="K277" s="40" t="s">
        <v>493</v>
      </c>
      <c r="L277" s="41" t="s">
        <v>492</v>
      </c>
      <c r="M277" s="42" t="s">
        <v>489</v>
      </c>
      <c r="N277" t="s">
        <v>0</v>
      </c>
      <c r="O277" t="s">
        <v>386</v>
      </c>
      <c r="S277" s="45" t="s">
        <v>374</v>
      </c>
      <c r="T277" s="45" t="s">
        <v>32</v>
      </c>
      <c r="U277" s="45" t="s">
        <v>40</v>
      </c>
      <c r="V277" s="45" t="str">
        <f>""</f>
        <v/>
      </c>
      <c r="W277" s="45" t="str">
        <f>""</f>
        <v/>
      </c>
    </row>
    <row r="278" spans="2:23" x14ac:dyDescent="0.25">
      <c r="B278" s="17" t="s">
        <v>328</v>
      </c>
      <c r="D278" s="17" t="s">
        <v>328</v>
      </c>
      <c r="G278" s="17" t="s">
        <v>375</v>
      </c>
      <c r="I278" s="38" t="s">
        <v>375</v>
      </c>
      <c r="J278" s="39">
        <v>177.4</v>
      </c>
      <c r="K278" s="40" t="s">
        <v>487</v>
      </c>
      <c r="L278" s="41" t="s">
        <v>495</v>
      </c>
      <c r="M278" s="42" t="s">
        <v>496</v>
      </c>
      <c r="N278" t="s">
        <v>498</v>
      </c>
      <c r="S278" s="45" t="s">
        <v>375</v>
      </c>
      <c r="T278" s="45" t="s">
        <v>39</v>
      </c>
      <c r="V278" s="45" t="str">
        <f>""</f>
        <v/>
      </c>
    </row>
    <row r="279" spans="2:23" x14ac:dyDescent="0.25">
      <c r="B279" s="17" t="s">
        <v>329</v>
      </c>
      <c r="D279" s="17" t="s">
        <v>329</v>
      </c>
      <c r="G279" s="17" t="s">
        <v>376</v>
      </c>
      <c r="I279" s="38" t="s">
        <v>376</v>
      </c>
      <c r="J279" s="39">
        <v>126</v>
      </c>
      <c r="K279" s="40" t="s">
        <v>501</v>
      </c>
      <c r="L279" s="43" t="s">
        <v>486</v>
      </c>
      <c r="M279" s="42" t="s">
        <v>486</v>
      </c>
      <c r="N279" t="s">
        <v>0</v>
      </c>
      <c r="O279" t="s">
        <v>377</v>
      </c>
      <c r="S279" s="45" t="s">
        <v>376</v>
      </c>
      <c r="T279" s="45" t="s">
        <v>46</v>
      </c>
      <c r="U279" s="45" t="str">
        <f>""</f>
        <v/>
      </c>
      <c r="V279" s="45" t="str">
        <f>""</f>
        <v/>
      </c>
    </row>
    <row r="280" spans="2:23" x14ac:dyDescent="0.25">
      <c r="B280" s="17" t="s">
        <v>330</v>
      </c>
      <c r="D280" s="17" t="s">
        <v>330</v>
      </c>
      <c r="G280" s="17" t="s">
        <v>377</v>
      </c>
      <c r="I280" s="42" t="s">
        <v>377</v>
      </c>
      <c r="J280" s="39">
        <v>831.3</v>
      </c>
      <c r="K280" s="40"/>
      <c r="L280" s="42" t="s">
        <v>486</v>
      </c>
      <c r="M280" s="42" t="s">
        <v>486</v>
      </c>
      <c r="N280" t="s">
        <v>502</v>
      </c>
      <c r="S280" s="45"/>
      <c r="T280" s="45"/>
      <c r="U280" s="45"/>
      <c r="V280" s="45"/>
    </row>
    <row r="281" spans="2:23" x14ac:dyDescent="0.25">
      <c r="B281" s="17" t="s">
        <v>331</v>
      </c>
      <c r="D281" s="17" t="s">
        <v>331</v>
      </c>
      <c r="G281" s="17" t="s">
        <v>378</v>
      </c>
      <c r="I281" s="38" t="s">
        <v>378</v>
      </c>
      <c r="J281" s="39">
        <v>95.4</v>
      </c>
      <c r="K281" s="40" t="s">
        <v>501</v>
      </c>
      <c r="L281" s="41" t="s">
        <v>492</v>
      </c>
      <c r="M281" s="42" t="s">
        <v>486</v>
      </c>
      <c r="N281" t="s">
        <v>0</v>
      </c>
      <c r="O281" t="s">
        <v>377</v>
      </c>
      <c r="S281" s="45" t="s">
        <v>378</v>
      </c>
      <c r="T281" s="45" t="s">
        <v>46</v>
      </c>
      <c r="U281" s="45" t="str">
        <f>""</f>
        <v/>
      </c>
      <c r="V281" s="45" t="str">
        <f>""</f>
        <v/>
      </c>
    </row>
    <row r="282" spans="2:23" x14ac:dyDescent="0.25">
      <c r="B282" s="17" t="s">
        <v>332</v>
      </c>
      <c r="D282" s="17" t="s">
        <v>332</v>
      </c>
      <c r="G282" s="17" t="s">
        <v>379</v>
      </c>
      <c r="I282" s="38" t="s">
        <v>379</v>
      </c>
      <c r="J282" s="39">
        <v>81.8</v>
      </c>
      <c r="K282" s="40" t="s">
        <v>493</v>
      </c>
      <c r="L282" s="41" t="s">
        <v>491</v>
      </c>
      <c r="M282" s="42" t="s">
        <v>496</v>
      </c>
      <c r="N282" t="s">
        <v>0</v>
      </c>
      <c r="O282" t="s">
        <v>17</v>
      </c>
      <c r="S282" s="45" t="s">
        <v>379</v>
      </c>
      <c r="T282" s="45" t="s">
        <v>17</v>
      </c>
      <c r="U282" s="45" t="str">
        <f>""</f>
        <v/>
      </c>
      <c r="V282" s="45" t="str">
        <f>""</f>
        <v/>
      </c>
    </row>
    <row r="283" spans="2:23" x14ac:dyDescent="0.25">
      <c r="B283" s="17" t="s">
        <v>333</v>
      </c>
      <c r="D283" s="17" t="s">
        <v>333</v>
      </c>
      <c r="G283" s="17" t="s">
        <v>381</v>
      </c>
      <c r="I283" s="38" t="s">
        <v>381</v>
      </c>
      <c r="J283" s="39">
        <v>284.60000000000002</v>
      </c>
      <c r="K283" s="40" t="s">
        <v>487</v>
      </c>
      <c r="L283" s="41" t="s">
        <v>495</v>
      </c>
      <c r="M283" s="42" t="s">
        <v>496</v>
      </c>
      <c r="N283" t="s">
        <v>498</v>
      </c>
      <c r="S283" s="45" t="s">
        <v>381</v>
      </c>
      <c r="T283" s="45" t="s">
        <v>33</v>
      </c>
      <c r="U283" s="45" t="str">
        <f>""</f>
        <v/>
      </c>
      <c r="V283" s="45" t="str">
        <f>""</f>
        <v/>
      </c>
    </row>
    <row r="284" spans="2:23" x14ac:dyDescent="0.25">
      <c r="B284" s="17" t="s">
        <v>334</v>
      </c>
      <c r="D284" s="17" t="s">
        <v>334</v>
      </c>
      <c r="G284" s="17" t="s">
        <v>382</v>
      </c>
      <c r="I284" s="38" t="s">
        <v>382</v>
      </c>
      <c r="J284" s="39">
        <v>192.4</v>
      </c>
      <c r="K284" s="40" t="s">
        <v>503</v>
      </c>
      <c r="L284" s="41" t="s">
        <v>485</v>
      </c>
      <c r="M284" s="42" t="s">
        <v>496</v>
      </c>
      <c r="N284" t="s">
        <v>500</v>
      </c>
      <c r="S284" s="45" t="s">
        <v>382</v>
      </c>
      <c r="T284" s="45" t="s">
        <v>47</v>
      </c>
      <c r="U284" s="45" t="str">
        <f>""</f>
        <v/>
      </c>
      <c r="V284" s="45" t="str">
        <f>""</f>
        <v/>
      </c>
    </row>
    <row r="285" spans="2:23" x14ac:dyDescent="0.25">
      <c r="B285" s="17" t="s">
        <v>335</v>
      </c>
      <c r="D285" s="17" t="s">
        <v>335</v>
      </c>
      <c r="G285" s="17" t="s">
        <v>383</v>
      </c>
      <c r="I285" s="38" t="s">
        <v>383</v>
      </c>
      <c r="J285" s="39">
        <v>240.1</v>
      </c>
      <c r="K285" s="40" t="s">
        <v>501</v>
      </c>
      <c r="L285" s="41" t="s">
        <v>485</v>
      </c>
      <c r="M285" s="42" t="s">
        <v>496</v>
      </c>
      <c r="N285" t="s">
        <v>500</v>
      </c>
      <c r="S285" s="45" t="s">
        <v>511</v>
      </c>
      <c r="T285" s="45" t="s">
        <v>46</v>
      </c>
      <c r="U285" s="45" t="str">
        <f>""</f>
        <v/>
      </c>
    </row>
    <row r="286" spans="2:23" x14ac:dyDescent="0.25">
      <c r="B286" s="17" t="s">
        <v>336</v>
      </c>
      <c r="D286" s="17" t="s">
        <v>336</v>
      </c>
      <c r="G286" s="17" t="s">
        <v>384</v>
      </c>
      <c r="I286" s="38" t="s">
        <v>384</v>
      </c>
      <c r="J286" s="39">
        <v>119</v>
      </c>
      <c r="K286" s="40" t="s">
        <v>501</v>
      </c>
      <c r="L286" s="41" t="s">
        <v>488</v>
      </c>
      <c r="M286" s="42" t="s">
        <v>486</v>
      </c>
      <c r="N286" t="s">
        <v>0</v>
      </c>
      <c r="O286" t="s">
        <v>423</v>
      </c>
      <c r="S286" s="45" t="s">
        <v>384</v>
      </c>
      <c r="T286" s="45" t="s">
        <v>28</v>
      </c>
      <c r="U286" s="45" t="str">
        <f>""</f>
        <v/>
      </c>
    </row>
    <row r="287" spans="2:23" x14ac:dyDescent="0.25">
      <c r="B287" s="17" t="s">
        <v>337</v>
      </c>
      <c r="D287" s="17" t="s">
        <v>337</v>
      </c>
      <c r="G287" s="17" t="s">
        <v>385</v>
      </c>
      <c r="I287" s="38" t="s">
        <v>385</v>
      </c>
      <c r="J287" s="39">
        <v>111.7</v>
      </c>
      <c r="K287" s="40" t="s">
        <v>499</v>
      </c>
      <c r="L287" s="41" t="s">
        <v>492</v>
      </c>
      <c r="M287" s="42" t="s">
        <v>486</v>
      </c>
      <c r="N287" t="s">
        <v>0</v>
      </c>
      <c r="O287" t="s">
        <v>20</v>
      </c>
      <c r="S287" s="45" t="s">
        <v>385</v>
      </c>
      <c r="T287" s="45" t="s">
        <v>20</v>
      </c>
      <c r="U287" s="45" t="str">
        <f>""</f>
        <v/>
      </c>
    </row>
    <row r="288" spans="2:23" x14ac:dyDescent="0.25">
      <c r="B288" s="17" t="s">
        <v>338</v>
      </c>
      <c r="D288" s="17" t="s">
        <v>338</v>
      </c>
      <c r="G288" s="17" t="s">
        <v>386</v>
      </c>
      <c r="I288" s="42" t="s">
        <v>386</v>
      </c>
      <c r="J288" s="39">
        <v>719.5</v>
      </c>
      <c r="K288" s="40"/>
      <c r="L288" s="42" t="s">
        <v>489</v>
      </c>
      <c r="M288" s="42" t="s">
        <v>489</v>
      </c>
      <c r="N288" t="s">
        <v>502</v>
      </c>
      <c r="S288" s="45"/>
      <c r="T288" s="45"/>
      <c r="U288" s="45"/>
    </row>
    <row r="289" spans="2:21" x14ac:dyDescent="0.25">
      <c r="B289" s="17" t="s">
        <v>339</v>
      </c>
      <c r="D289" s="17" t="s">
        <v>339</v>
      </c>
      <c r="G289" s="17" t="s">
        <v>387</v>
      </c>
      <c r="I289" s="38" t="s">
        <v>387</v>
      </c>
      <c r="J289" s="39">
        <v>124.3</v>
      </c>
      <c r="K289" s="40" t="s">
        <v>493</v>
      </c>
      <c r="L289" s="41" t="s">
        <v>488</v>
      </c>
      <c r="M289" s="42" t="s">
        <v>489</v>
      </c>
      <c r="N289" t="s">
        <v>0</v>
      </c>
      <c r="O289" t="s">
        <v>386</v>
      </c>
      <c r="S289" s="45" t="s">
        <v>387</v>
      </c>
      <c r="T289" s="45" t="s">
        <v>40</v>
      </c>
      <c r="U289" s="45" t="str">
        <f>""</f>
        <v/>
      </c>
    </row>
    <row r="290" spans="2:21" x14ac:dyDescent="0.25">
      <c r="B290" s="17" t="s">
        <v>340</v>
      </c>
      <c r="D290" s="17" t="s">
        <v>340</v>
      </c>
      <c r="E290" t="s">
        <v>483</v>
      </c>
      <c r="G290" s="17" t="s">
        <v>388</v>
      </c>
      <c r="I290" s="38" t="s">
        <v>388</v>
      </c>
      <c r="J290" s="39">
        <v>283.5</v>
      </c>
      <c r="K290" s="40" t="s">
        <v>503</v>
      </c>
      <c r="L290" s="41" t="s">
        <v>495</v>
      </c>
      <c r="M290" s="42" t="s">
        <v>496</v>
      </c>
      <c r="N290" t="s">
        <v>498</v>
      </c>
      <c r="S290" s="45" t="s">
        <v>388</v>
      </c>
      <c r="T290" s="45" t="s">
        <v>41</v>
      </c>
      <c r="U290" s="45" t="str">
        <f>""</f>
        <v/>
      </c>
    </row>
    <row r="291" spans="2:21" x14ac:dyDescent="0.25">
      <c r="B291" s="17" t="s">
        <v>341</v>
      </c>
      <c r="D291" s="17" t="s">
        <v>341</v>
      </c>
      <c r="G291" s="17" t="s">
        <v>389</v>
      </c>
      <c r="I291" s="42" t="s">
        <v>389</v>
      </c>
      <c r="J291" s="39">
        <v>1127.3</v>
      </c>
      <c r="K291" s="40"/>
      <c r="L291" s="42" t="s">
        <v>496</v>
      </c>
      <c r="M291" s="42" t="s">
        <v>496</v>
      </c>
      <c r="N291" t="s">
        <v>502</v>
      </c>
      <c r="S291" s="45"/>
      <c r="T291" s="45"/>
      <c r="U291" s="45"/>
    </row>
    <row r="292" spans="2:21" x14ac:dyDescent="0.25">
      <c r="B292" s="17" t="s">
        <v>342</v>
      </c>
      <c r="D292" s="17" t="s">
        <v>342</v>
      </c>
      <c r="G292" s="17" t="s">
        <v>390</v>
      </c>
      <c r="I292" s="38" t="s">
        <v>390</v>
      </c>
      <c r="J292" s="39">
        <v>84.5</v>
      </c>
      <c r="K292" s="40" t="s">
        <v>484</v>
      </c>
      <c r="L292" s="41" t="s">
        <v>491</v>
      </c>
      <c r="M292" s="42" t="s">
        <v>496</v>
      </c>
      <c r="N292" t="s">
        <v>0</v>
      </c>
      <c r="O292" t="s">
        <v>389</v>
      </c>
      <c r="S292" s="45" t="s">
        <v>390</v>
      </c>
      <c r="T292" s="45" t="s">
        <v>30</v>
      </c>
    </row>
    <row r="293" spans="2:21" x14ac:dyDescent="0.25">
      <c r="B293" s="17" t="s">
        <v>343</v>
      </c>
      <c r="D293" s="17" t="s">
        <v>343</v>
      </c>
      <c r="G293" s="17" t="s">
        <v>391</v>
      </c>
      <c r="I293" s="38" t="s">
        <v>391</v>
      </c>
      <c r="J293" s="39">
        <v>194.2</v>
      </c>
      <c r="K293" s="40" t="s">
        <v>494</v>
      </c>
      <c r="L293" s="41" t="s">
        <v>495</v>
      </c>
      <c r="M293" s="42" t="s">
        <v>496</v>
      </c>
      <c r="N293" t="s">
        <v>42</v>
      </c>
      <c r="S293" s="45" t="s">
        <v>391</v>
      </c>
      <c r="T293" s="45" t="s">
        <v>42</v>
      </c>
    </row>
    <row r="294" spans="2:21" x14ac:dyDescent="0.25">
      <c r="B294" s="17" t="s">
        <v>344</v>
      </c>
      <c r="D294" s="17" t="s">
        <v>344</v>
      </c>
      <c r="G294" s="17" t="s">
        <v>392</v>
      </c>
      <c r="I294" s="38" t="s">
        <v>392</v>
      </c>
      <c r="J294" s="39">
        <v>133.4</v>
      </c>
      <c r="K294" s="40" t="s">
        <v>484</v>
      </c>
      <c r="L294" s="43" t="s">
        <v>486</v>
      </c>
      <c r="M294" s="42" t="s">
        <v>486</v>
      </c>
      <c r="N294" t="s">
        <v>0</v>
      </c>
      <c r="O294" t="s">
        <v>235</v>
      </c>
      <c r="S294" s="45" t="s">
        <v>392</v>
      </c>
      <c r="T294" s="45" t="s">
        <v>35</v>
      </c>
    </row>
    <row r="295" spans="2:21" x14ac:dyDescent="0.25">
      <c r="B295" s="17" t="s">
        <v>345</v>
      </c>
      <c r="D295" s="17" t="s">
        <v>345</v>
      </c>
      <c r="G295" s="17" t="s">
        <v>394</v>
      </c>
      <c r="I295" s="38" t="s">
        <v>394</v>
      </c>
      <c r="J295" s="39">
        <v>201.8</v>
      </c>
      <c r="K295" s="40" t="s">
        <v>499</v>
      </c>
      <c r="L295" s="41" t="s">
        <v>491</v>
      </c>
      <c r="M295" s="42" t="s">
        <v>496</v>
      </c>
      <c r="N295" t="s">
        <v>500</v>
      </c>
      <c r="S295" s="45" t="s">
        <v>394</v>
      </c>
      <c r="T295" s="45" t="s">
        <v>53</v>
      </c>
    </row>
    <row r="296" spans="2:21" x14ac:dyDescent="0.25">
      <c r="B296" s="17" t="s">
        <v>346</v>
      </c>
      <c r="D296" s="17" t="s">
        <v>346</v>
      </c>
      <c r="G296" s="17" t="s">
        <v>395</v>
      </c>
      <c r="I296" s="38" t="s">
        <v>395</v>
      </c>
      <c r="J296" s="39">
        <v>216.9</v>
      </c>
      <c r="K296" s="40" t="s">
        <v>487</v>
      </c>
      <c r="L296" s="41" t="s">
        <v>495</v>
      </c>
      <c r="M296" s="42" t="s">
        <v>496</v>
      </c>
      <c r="N296" t="s">
        <v>498</v>
      </c>
      <c r="S296" s="45" t="s">
        <v>395</v>
      </c>
      <c r="T296" s="45" t="s">
        <v>33</v>
      </c>
    </row>
    <row r="297" spans="2:21" x14ac:dyDescent="0.25">
      <c r="B297" s="17" t="s">
        <v>347</v>
      </c>
      <c r="D297" s="17" t="s">
        <v>347</v>
      </c>
      <c r="E297" t="s">
        <v>483</v>
      </c>
      <c r="G297" s="17" t="s">
        <v>396</v>
      </c>
      <c r="I297" s="38" t="s">
        <v>396</v>
      </c>
      <c r="J297" s="39">
        <v>76</v>
      </c>
      <c r="K297" s="40" t="s">
        <v>501</v>
      </c>
      <c r="L297" s="41" t="s">
        <v>491</v>
      </c>
      <c r="M297" s="42" t="s">
        <v>486</v>
      </c>
      <c r="N297" t="s">
        <v>0</v>
      </c>
      <c r="O297" t="s">
        <v>377</v>
      </c>
      <c r="S297" s="45" t="s">
        <v>396</v>
      </c>
      <c r="T297" s="45" t="s">
        <v>31</v>
      </c>
      <c r="U297" s="45" t="s">
        <v>46</v>
      </c>
    </row>
    <row r="298" spans="2:21" x14ac:dyDescent="0.25">
      <c r="B298" s="17" t="s">
        <v>348</v>
      </c>
      <c r="D298" s="17" t="s">
        <v>348</v>
      </c>
      <c r="G298" s="17" t="s">
        <v>397</v>
      </c>
      <c r="I298" s="38" t="s">
        <v>397</v>
      </c>
      <c r="J298" s="39">
        <v>83.1</v>
      </c>
      <c r="K298" s="40" t="s">
        <v>484</v>
      </c>
      <c r="L298" s="41" t="s">
        <v>492</v>
      </c>
      <c r="M298" s="42" t="s">
        <v>496</v>
      </c>
      <c r="N298" t="s">
        <v>0</v>
      </c>
      <c r="O298" t="s">
        <v>389</v>
      </c>
      <c r="S298" s="45" t="s">
        <v>397</v>
      </c>
      <c r="T298" s="45" t="s">
        <v>26</v>
      </c>
    </row>
    <row r="299" spans="2:21" x14ac:dyDescent="0.25">
      <c r="B299" s="17" t="s">
        <v>349</v>
      </c>
      <c r="D299" s="17" t="s">
        <v>349</v>
      </c>
      <c r="G299" s="17" t="s">
        <v>398</v>
      </c>
      <c r="I299" s="38" t="s">
        <v>398</v>
      </c>
      <c r="J299" s="39">
        <v>109.4</v>
      </c>
      <c r="K299" s="40" t="s">
        <v>499</v>
      </c>
      <c r="L299" s="43" t="s">
        <v>486</v>
      </c>
      <c r="M299" s="42" t="s">
        <v>489</v>
      </c>
      <c r="N299" t="s">
        <v>0</v>
      </c>
      <c r="O299" t="s">
        <v>351</v>
      </c>
      <c r="S299" s="45" t="s">
        <v>398</v>
      </c>
      <c r="T299" s="45" t="s">
        <v>34</v>
      </c>
    </row>
    <row r="300" spans="2:21" x14ac:dyDescent="0.25">
      <c r="B300" s="17" t="s">
        <v>350</v>
      </c>
      <c r="D300" s="17" t="s">
        <v>350</v>
      </c>
      <c r="G300" s="17" t="s">
        <v>399</v>
      </c>
      <c r="I300" s="38" t="s">
        <v>399</v>
      </c>
      <c r="J300" s="39">
        <v>127.3</v>
      </c>
      <c r="K300" s="40" t="s">
        <v>499</v>
      </c>
      <c r="L300" s="41" t="s">
        <v>488</v>
      </c>
      <c r="M300" s="42" t="s">
        <v>489</v>
      </c>
      <c r="N300" t="s">
        <v>0</v>
      </c>
      <c r="O300" t="s">
        <v>153</v>
      </c>
      <c r="S300" s="45" t="s">
        <v>399</v>
      </c>
      <c r="T300" s="45" t="s">
        <v>34</v>
      </c>
    </row>
    <row r="301" spans="2:21" x14ac:dyDescent="0.25">
      <c r="B301" s="17" t="s">
        <v>351</v>
      </c>
      <c r="D301" s="17" t="s">
        <v>351</v>
      </c>
      <c r="G301" s="17" t="s">
        <v>400</v>
      </c>
      <c r="I301" s="38" t="s">
        <v>400</v>
      </c>
      <c r="J301" s="39">
        <v>162.6</v>
      </c>
      <c r="K301" s="40" t="s">
        <v>501</v>
      </c>
      <c r="L301" s="41" t="s">
        <v>491</v>
      </c>
      <c r="M301" s="42" t="s">
        <v>496</v>
      </c>
      <c r="N301" t="s">
        <v>500</v>
      </c>
      <c r="S301" s="45" t="s">
        <v>400</v>
      </c>
      <c r="T301" s="45" t="s">
        <v>49</v>
      </c>
    </row>
    <row r="302" spans="2:21" x14ac:dyDescent="0.25">
      <c r="B302" s="17" t="s">
        <v>352</v>
      </c>
      <c r="D302" s="17" t="s">
        <v>352</v>
      </c>
      <c r="E302" t="s">
        <v>483</v>
      </c>
      <c r="G302" s="17" t="s">
        <v>401</v>
      </c>
      <c r="I302" s="38" t="s">
        <v>401</v>
      </c>
      <c r="J302" s="39">
        <v>148.5</v>
      </c>
      <c r="K302" s="40" t="s">
        <v>493</v>
      </c>
      <c r="L302" s="41" t="s">
        <v>492</v>
      </c>
      <c r="M302" s="42" t="s">
        <v>486</v>
      </c>
      <c r="N302" t="s">
        <v>0</v>
      </c>
      <c r="O302" t="s">
        <v>184</v>
      </c>
      <c r="S302" s="45" t="s">
        <v>401</v>
      </c>
      <c r="T302" s="45" t="s">
        <v>35</v>
      </c>
    </row>
    <row r="303" spans="2:21" x14ac:dyDescent="0.25">
      <c r="B303" s="17" t="s">
        <v>353</v>
      </c>
      <c r="D303" s="17" t="s">
        <v>353</v>
      </c>
      <c r="G303" s="17" t="s">
        <v>402</v>
      </c>
      <c r="I303" s="38" t="s">
        <v>402</v>
      </c>
      <c r="J303" s="39">
        <v>113.5</v>
      </c>
      <c r="K303" s="40" t="s">
        <v>484</v>
      </c>
      <c r="L303" s="41" t="s">
        <v>492</v>
      </c>
      <c r="M303" s="42" t="s">
        <v>486</v>
      </c>
      <c r="N303" t="s">
        <v>0</v>
      </c>
      <c r="O303" t="s">
        <v>208</v>
      </c>
      <c r="S303" s="45" t="s">
        <v>402</v>
      </c>
      <c r="T303" s="45" t="s">
        <v>44</v>
      </c>
      <c r="U303" s="45" t="s">
        <v>30</v>
      </c>
    </row>
    <row r="304" spans="2:21" x14ac:dyDescent="0.25">
      <c r="B304" s="17" t="s">
        <v>354</v>
      </c>
      <c r="D304" s="17" t="s">
        <v>354</v>
      </c>
      <c r="G304" s="17" t="s">
        <v>403</v>
      </c>
      <c r="I304" s="38" t="s">
        <v>403</v>
      </c>
      <c r="J304" s="39">
        <v>81.7</v>
      </c>
      <c r="K304" s="40" t="s">
        <v>499</v>
      </c>
      <c r="L304" s="41" t="s">
        <v>492</v>
      </c>
      <c r="M304" s="42" t="s">
        <v>486</v>
      </c>
      <c r="N304" t="s">
        <v>0</v>
      </c>
      <c r="O304" t="s">
        <v>20</v>
      </c>
      <c r="S304" s="45" t="s">
        <v>403</v>
      </c>
      <c r="T304" s="45" t="s">
        <v>20</v>
      </c>
    </row>
    <row r="305" spans="2:21" x14ac:dyDescent="0.25">
      <c r="B305" s="17" t="s">
        <v>355</v>
      </c>
      <c r="D305" s="17" t="s">
        <v>355</v>
      </c>
      <c r="G305" s="17" t="s">
        <v>404</v>
      </c>
      <c r="I305" s="38" t="s">
        <v>404</v>
      </c>
      <c r="J305" s="39">
        <v>132.19999999999999</v>
      </c>
      <c r="K305" s="40" t="s">
        <v>484</v>
      </c>
      <c r="L305" s="41" t="s">
        <v>491</v>
      </c>
      <c r="M305" s="42" t="s">
        <v>486</v>
      </c>
      <c r="N305" t="s">
        <v>0</v>
      </c>
      <c r="O305" t="s">
        <v>235</v>
      </c>
      <c r="S305" s="45" t="s">
        <v>404</v>
      </c>
      <c r="T305" s="45" t="s">
        <v>35</v>
      </c>
    </row>
    <row r="306" spans="2:21" x14ac:dyDescent="0.25">
      <c r="B306" s="17" t="s">
        <v>356</v>
      </c>
      <c r="D306" s="17" t="s">
        <v>356</v>
      </c>
      <c r="G306" s="17" t="s">
        <v>406</v>
      </c>
      <c r="I306" s="38" t="s">
        <v>406</v>
      </c>
      <c r="J306" s="39">
        <v>88.9</v>
      </c>
      <c r="K306" s="40" t="s">
        <v>493</v>
      </c>
      <c r="L306" s="41" t="s">
        <v>495</v>
      </c>
      <c r="M306" s="42" t="s">
        <v>496</v>
      </c>
      <c r="N306" t="s">
        <v>0</v>
      </c>
      <c r="O306" t="s">
        <v>17</v>
      </c>
      <c r="S306" s="45" t="s">
        <v>406</v>
      </c>
      <c r="T306" s="45" t="s">
        <v>17</v>
      </c>
    </row>
    <row r="307" spans="2:21" x14ac:dyDescent="0.25">
      <c r="B307" s="17" t="s">
        <v>357</v>
      </c>
      <c r="D307" s="17" t="s">
        <v>357</v>
      </c>
      <c r="G307" s="17" t="s">
        <v>407</v>
      </c>
      <c r="I307" s="38" t="s">
        <v>407</v>
      </c>
      <c r="J307" s="39">
        <v>159.69999999999999</v>
      </c>
      <c r="K307" s="40" t="s">
        <v>493</v>
      </c>
      <c r="L307" s="41" t="s">
        <v>491</v>
      </c>
      <c r="M307" s="42" t="s">
        <v>496</v>
      </c>
      <c r="N307" t="s">
        <v>500</v>
      </c>
      <c r="S307" s="45" t="s">
        <v>407</v>
      </c>
      <c r="T307" s="45" t="s">
        <v>35</v>
      </c>
    </row>
    <row r="308" spans="2:21" x14ac:dyDescent="0.25">
      <c r="B308" s="17" t="s">
        <v>358</v>
      </c>
      <c r="D308" s="17" t="s">
        <v>358</v>
      </c>
      <c r="G308" s="17" t="s">
        <v>408</v>
      </c>
      <c r="I308" s="38" t="s">
        <v>408</v>
      </c>
      <c r="J308" s="39">
        <v>118.8</v>
      </c>
      <c r="K308" s="40" t="s">
        <v>484</v>
      </c>
      <c r="L308" s="41" t="s">
        <v>492</v>
      </c>
      <c r="M308" s="42" t="s">
        <v>486</v>
      </c>
      <c r="N308" t="s">
        <v>0</v>
      </c>
      <c r="O308" t="s">
        <v>235</v>
      </c>
      <c r="S308" s="45" t="s">
        <v>408</v>
      </c>
      <c r="T308" s="45" t="s">
        <v>35</v>
      </c>
    </row>
    <row r="309" spans="2:21" x14ac:dyDescent="0.25">
      <c r="B309" s="17" t="s">
        <v>359</v>
      </c>
      <c r="D309" s="17" t="s">
        <v>359</v>
      </c>
      <c r="G309" s="17" t="s">
        <v>409</v>
      </c>
      <c r="I309" s="38" t="s">
        <v>409</v>
      </c>
      <c r="J309" s="39">
        <v>134.30000000000001</v>
      </c>
      <c r="K309" s="40" t="s">
        <v>499</v>
      </c>
      <c r="L309" s="41" t="s">
        <v>491</v>
      </c>
      <c r="M309" s="42" t="s">
        <v>496</v>
      </c>
      <c r="N309" t="s">
        <v>500</v>
      </c>
      <c r="S309" s="45" t="s">
        <v>409</v>
      </c>
      <c r="T309" s="45" t="s">
        <v>34</v>
      </c>
    </row>
    <row r="310" spans="2:21" x14ac:dyDescent="0.25">
      <c r="B310" s="17" t="s">
        <v>360</v>
      </c>
      <c r="D310" s="17" t="s">
        <v>360</v>
      </c>
      <c r="G310" s="17" t="s">
        <v>411</v>
      </c>
      <c r="I310" s="38" t="s">
        <v>411</v>
      </c>
      <c r="J310" s="39">
        <v>65.8</v>
      </c>
      <c r="K310" s="40" t="s">
        <v>499</v>
      </c>
      <c r="L310" s="41" t="s">
        <v>488</v>
      </c>
      <c r="M310" s="42" t="s">
        <v>489</v>
      </c>
      <c r="N310" t="s">
        <v>0</v>
      </c>
      <c r="O310" t="s">
        <v>153</v>
      </c>
      <c r="S310" s="45" t="s">
        <v>411</v>
      </c>
      <c r="T310" s="45" t="s">
        <v>34</v>
      </c>
    </row>
    <row r="311" spans="2:21" x14ac:dyDescent="0.25">
      <c r="B311" s="17" t="s">
        <v>361</v>
      </c>
      <c r="D311" s="17" t="s">
        <v>361</v>
      </c>
      <c r="E311" t="s">
        <v>483</v>
      </c>
      <c r="G311" s="17" t="s">
        <v>412</v>
      </c>
      <c r="I311" s="38" t="s">
        <v>412</v>
      </c>
      <c r="J311" s="39">
        <v>237.9</v>
      </c>
      <c r="K311" s="40" t="s">
        <v>494</v>
      </c>
      <c r="L311" s="41" t="s">
        <v>495</v>
      </c>
      <c r="M311" s="42" t="s">
        <v>496</v>
      </c>
      <c r="N311" t="s">
        <v>42</v>
      </c>
      <c r="S311" s="45" t="s">
        <v>412</v>
      </c>
      <c r="T311" s="45" t="s">
        <v>42</v>
      </c>
    </row>
    <row r="312" spans="2:21" x14ac:dyDescent="0.25">
      <c r="B312" s="17" t="s">
        <v>362</v>
      </c>
      <c r="D312" s="17" t="s">
        <v>362</v>
      </c>
      <c r="G312" s="17" t="s">
        <v>413</v>
      </c>
      <c r="I312" s="38" t="s">
        <v>413</v>
      </c>
      <c r="J312" s="39">
        <v>217.3</v>
      </c>
      <c r="K312" s="40" t="s">
        <v>487</v>
      </c>
      <c r="L312" s="41" t="s">
        <v>495</v>
      </c>
      <c r="M312" s="42" t="s">
        <v>496</v>
      </c>
      <c r="N312" t="s">
        <v>498</v>
      </c>
      <c r="S312" s="45" t="s">
        <v>413</v>
      </c>
      <c r="T312" s="45" t="s">
        <v>33</v>
      </c>
    </row>
    <row r="313" spans="2:21" x14ac:dyDescent="0.25">
      <c r="B313" s="17" t="s">
        <v>363</v>
      </c>
      <c r="D313" s="17" t="s">
        <v>363</v>
      </c>
      <c r="G313" s="17" t="s">
        <v>414</v>
      </c>
      <c r="I313" s="38" t="s">
        <v>414</v>
      </c>
      <c r="J313" s="39">
        <v>108.2</v>
      </c>
      <c r="K313" s="40" t="s">
        <v>484</v>
      </c>
      <c r="L313" s="43" t="s">
        <v>486</v>
      </c>
      <c r="M313" s="42" t="s">
        <v>486</v>
      </c>
      <c r="N313" t="s">
        <v>0</v>
      </c>
      <c r="O313" t="s">
        <v>235</v>
      </c>
      <c r="S313" s="45" t="s">
        <v>414</v>
      </c>
      <c r="T313" s="45" t="s">
        <v>35</v>
      </c>
    </row>
    <row r="314" spans="2:21" x14ac:dyDescent="0.25">
      <c r="B314" s="17" t="s">
        <v>364</v>
      </c>
      <c r="D314" s="17" t="s">
        <v>364</v>
      </c>
      <c r="G314" s="17" t="s">
        <v>415</v>
      </c>
      <c r="I314" s="38" t="s">
        <v>415</v>
      </c>
      <c r="J314" s="39">
        <v>77.5</v>
      </c>
      <c r="K314" s="40" t="s">
        <v>493</v>
      </c>
      <c r="L314" s="41" t="s">
        <v>488</v>
      </c>
      <c r="M314" s="42" t="s">
        <v>486</v>
      </c>
      <c r="N314" t="s">
        <v>0</v>
      </c>
      <c r="O314" t="s">
        <v>184</v>
      </c>
      <c r="S314" s="45" t="s">
        <v>415</v>
      </c>
      <c r="T314" s="45" t="s">
        <v>32</v>
      </c>
      <c r="U314" s="45" t="s">
        <v>35</v>
      </c>
    </row>
    <row r="315" spans="2:21" x14ac:dyDescent="0.25">
      <c r="B315" s="17" t="s">
        <v>365</v>
      </c>
      <c r="D315" s="17" t="s">
        <v>365</v>
      </c>
      <c r="G315" s="17" t="s">
        <v>416</v>
      </c>
      <c r="I315" s="38" t="s">
        <v>416</v>
      </c>
      <c r="J315" s="39">
        <v>119.8</v>
      </c>
      <c r="K315" s="40" t="s">
        <v>484</v>
      </c>
      <c r="L315" s="41" t="s">
        <v>492</v>
      </c>
      <c r="M315" s="42" t="s">
        <v>489</v>
      </c>
      <c r="N315" t="s">
        <v>0</v>
      </c>
      <c r="O315" t="s">
        <v>18</v>
      </c>
      <c r="S315" s="45" t="s">
        <v>416</v>
      </c>
      <c r="T315" s="45" t="s">
        <v>507</v>
      </c>
    </row>
    <row r="316" spans="2:21" x14ac:dyDescent="0.25">
      <c r="B316" s="17" t="s">
        <v>366</v>
      </c>
      <c r="D316" s="17" t="s">
        <v>366</v>
      </c>
      <c r="G316" s="17" t="s">
        <v>417</v>
      </c>
      <c r="I316" s="38" t="s">
        <v>417</v>
      </c>
      <c r="J316" s="39">
        <v>325.60000000000002</v>
      </c>
      <c r="K316" s="40" t="s">
        <v>497</v>
      </c>
      <c r="L316" s="43" t="s">
        <v>486</v>
      </c>
      <c r="M316" s="42" t="s">
        <v>486</v>
      </c>
      <c r="N316" t="s">
        <v>498</v>
      </c>
      <c r="S316" s="45" t="s">
        <v>417</v>
      </c>
      <c r="T316" s="45" t="s">
        <v>36</v>
      </c>
    </row>
    <row r="317" spans="2:21" x14ac:dyDescent="0.25">
      <c r="B317" s="17" t="s">
        <v>367</v>
      </c>
      <c r="D317" s="17" t="s">
        <v>367</v>
      </c>
      <c r="G317" s="17" t="s">
        <v>418</v>
      </c>
      <c r="I317" s="38" t="s">
        <v>418</v>
      </c>
      <c r="J317" s="39">
        <v>256.89999999999998</v>
      </c>
      <c r="K317" s="40" t="s">
        <v>501</v>
      </c>
      <c r="L317" s="41" t="s">
        <v>495</v>
      </c>
      <c r="M317" s="42" t="s">
        <v>496</v>
      </c>
      <c r="N317" t="s">
        <v>498</v>
      </c>
      <c r="S317" s="45" t="s">
        <v>418</v>
      </c>
      <c r="T317" s="45" t="s">
        <v>24</v>
      </c>
    </row>
    <row r="318" spans="2:21" x14ac:dyDescent="0.25">
      <c r="B318" s="17" t="s">
        <v>368</v>
      </c>
      <c r="D318" s="17" t="s">
        <v>368</v>
      </c>
      <c r="G318" s="17" t="s">
        <v>419</v>
      </c>
      <c r="I318" s="38" t="s">
        <v>419</v>
      </c>
      <c r="J318" s="39">
        <v>227.1</v>
      </c>
      <c r="K318" s="40" t="s">
        <v>494</v>
      </c>
      <c r="L318" s="41" t="s">
        <v>495</v>
      </c>
      <c r="M318" s="42" t="s">
        <v>496</v>
      </c>
      <c r="N318" t="s">
        <v>42</v>
      </c>
      <c r="S318" s="45" t="s">
        <v>419</v>
      </c>
      <c r="T318" s="45" t="s">
        <v>42</v>
      </c>
    </row>
    <row r="319" spans="2:21" x14ac:dyDescent="0.25">
      <c r="B319" s="17" t="s">
        <v>369</v>
      </c>
      <c r="D319" s="17" t="s">
        <v>369</v>
      </c>
      <c r="G319" s="17" t="s">
        <v>420</v>
      </c>
      <c r="I319" s="38" t="s">
        <v>420</v>
      </c>
      <c r="J319" s="39">
        <v>289.60000000000002</v>
      </c>
      <c r="K319" s="40" t="s">
        <v>494</v>
      </c>
      <c r="L319" s="41" t="s">
        <v>495</v>
      </c>
      <c r="M319" s="42" t="s">
        <v>496</v>
      </c>
      <c r="N319" t="s">
        <v>42</v>
      </c>
      <c r="S319" s="45" t="s">
        <v>420</v>
      </c>
      <c r="T319" s="45" t="s">
        <v>42</v>
      </c>
    </row>
    <row r="320" spans="2:21" x14ac:dyDescent="0.25">
      <c r="B320" s="17" t="s">
        <v>370</v>
      </c>
      <c r="D320" s="17" t="s">
        <v>370</v>
      </c>
      <c r="G320" s="17" t="s">
        <v>421</v>
      </c>
      <c r="I320" s="38" t="s">
        <v>421</v>
      </c>
      <c r="J320" s="39">
        <v>198.9</v>
      </c>
      <c r="K320" s="40" t="s">
        <v>487</v>
      </c>
      <c r="L320" s="41" t="s">
        <v>491</v>
      </c>
      <c r="M320" s="42" t="s">
        <v>496</v>
      </c>
      <c r="N320" t="s">
        <v>500</v>
      </c>
      <c r="S320" s="45" t="s">
        <v>421</v>
      </c>
      <c r="T320" s="45" t="s">
        <v>25</v>
      </c>
    </row>
    <row r="321" spans="2:31" x14ac:dyDescent="0.25">
      <c r="B321" s="17" t="s">
        <v>371</v>
      </c>
      <c r="D321" s="17" t="s">
        <v>371</v>
      </c>
      <c r="G321" s="17" t="s">
        <v>422</v>
      </c>
      <c r="I321" s="38" t="s">
        <v>422</v>
      </c>
      <c r="J321" s="39">
        <v>138.80000000000001</v>
      </c>
      <c r="K321" s="40" t="s">
        <v>501</v>
      </c>
      <c r="L321" s="43" t="s">
        <v>486</v>
      </c>
      <c r="M321" s="42" t="s">
        <v>486</v>
      </c>
      <c r="N321" t="s">
        <v>0</v>
      </c>
      <c r="O321" t="s">
        <v>423</v>
      </c>
      <c r="S321" s="45" t="s">
        <v>422</v>
      </c>
      <c r="T321" s="45" t="s">
        <v>28</v>
      </c>
    </row>
    <row r="322" spans="2:31" x14ac:dyDescent="0.25">
      <c r="B322" s="17" t="s">
        <v>372</v>
      </c>
      <c r="D322" s="17" t="s">
        <v>372</v>
      </c>
      <c r="G322" s="17" t="s">
        <v>423</v>
      </c>
      <c r="I322" s="42" t="s">
        <v>423</v>
      </c>
      <c r="J322" s="39">
        <v>536</v>
      </c>
      <c r="K322" s="40"/>
      <c r="L322" s="42" t="s">
        <v>486</v>
      </c>
      <c r="M322" s="42" t="s">
        <v>486</v>
      </c>
      <c r="N322" t="s">
        <v>502</v>
      </c>
      <c r="S322" s="45"/>
      <c r="T322" s="45"/>
    </row>
    <row r="323" spans="2:31" x14ac:dyDescent="0.25">
      <c r="B323" s="17" t="s">
        <v>373</v>
      </c>
      <c r="D323" s="17" t="s">
        <v>373</v>
      </c>
      <c r="G323" s="17" t="s">
        <v>424</v>
      </c>
      <c r="I323" s="38" t="s">
        <v>424</v>
      </c>
      <c r="J323" s="39">
        <v>86</v>
      </c>
      <c r="K323" s="40" t="s">
        <v>493</v>
      </c>
      <c r="L323" s="41" t="s">
        <v>495</v>
      </c>
      <c r="M323" s="42" t="s">
        <v>496</v>
      </c>
      <c r="N323" t="s">
        <v>0</v>
      </c>
      <c r="O323" t="s">
        <v>17</v>
      </c>
      <c r="S323" s="45" t="s">
        <v>424</v>
      </c>
      <c r="T323" s="45" t="s">
        <v>17</v>
      </c>
    </row>
    <row r="324" spans="2:31" x14ac:dyDescent="0.25">
      <c r="B324" s="17" t="s">
        <v>374</v>
      </c>
      <c r="D324" s="17" t="s">
        <v>374</v>
      </c>
      <c r="G324" s="17" t="s">
        <v>425</v>
      </c>
      <c r="I324" s="38" t="s">
        <v>425</v>
      </c>
      <c r="J324" s="39">
        <v>117.5</v>
      </c>
      <c r="K324" s="40" t="s">
        <v>493</v>
      </c>
      <c r="L324" s="43" t="s">
        <v>486</v>
      </c>
      <c r="M324" s="42" t="s">
        <v>489</v>
      </c>
      <c r="N324" t="s">
        <v>0</v>
      </c>
      <c r="O324" t="s">
        <v>386</v>
      </c>
      <c r="S324" s="45" t="s">
        <v>425</v>
      </c>
      <c r="T324" s="45" t="s">
        <v>40</v>
      </c>
    </row>
    <row r="325" spans="2:31" x14ac:dyDescent="0.25">
      <c r="B325" s="17" t="s">
        <v>375</v>
      </c>
      <c r="D325" s="17" t="s">
        <v>375</v>
      </c>
      <c r="G325" s="17" t="s">
        <v>426</v>
      </c>
      <c r="I325" s="38" t="s">
        <v>426</v>
      </c>
      <c r="J325" s="39">
        <v>120.3</v>
      </c>
      <c r="K325" s="40" t="s">
        <v>484</v>
      </c>
      <c r="L325" s="41" t="s">
        <v>492</v>
      </c>
      <c r="M325" s="42" t="s">
        <v>496</v>
      </c>
      <c r="N325" t="s">
        <v>0</v>
      </c>
      <c r="O325" t="s">
        <v>389</v>
      </c>
      <c r="S325" s="45" t="s">
        <v>426</v>
      </c>
      <c r="T325" s="45" t="s">
        <v>30</v>
      </c>
    </row>
    <row r="326" spans="2:31" x14ac:dyDescent="0.25">
      <c r="B326" s="17" t="s">
        <v>376</v>
      </c>
      <c r="D326" s="17" t="s">
        <v>376</v>
      </c>
      <c r="G326" s="17" t="s">
        <v>427</v>
      </c>
      <c r="I326" s="38" t="s">
        <v>427</v>
      </c>
      <c r="J326" s="39">
        <v>144.1</v>
      </c>
      <c r="K326" s="40" t="s">
        <v>484</v>
      </c>
      <c r="L326" s="41" t="s">
        <v>488</v>
      </c>
      <c r="M326" s="42" t="s">
        <v>486</v>
      </c>
      <c r="N326" t="s">
        <v>0</v>
      </c>
      <c r="O326" t="s">
        <v>173</v>
      </c>
      <c r="S326" s="45" t="s">
        <v>427</v>
      </c>
      <c r="T326" s="45" t="s">
        <v>35</v>
      </c>
    </row>
    <row r="327" spans="2:31" x14ac:dyDescent="0.25">
      <c r="B327" s="17" t="s">
        <v>377</v>
      </c>
      <c r="D327" s="17" t="s">
        <v>377</v>
      </c>
      <c r="G327" s="17" t="s">
        <v>428</v>
      </c>
      <c r="I327" s="38" t="s">
        <v>428</v>
      </c>
      <c r="J327" s="39">
        <v>75.7</v>
      </c>
      <c r="K327" s="40" t="s">
        <v>490</v>
      </c>
      <c r="L327" s="43" t="s">
        <v>486</v>
      </c>
      <c r="M327" s="42" t="s">
        <v>486</v>
      </c>
      <c r="N327" t="s">
        <v>0</v>
      </c>
      <c r="O327" t="s">
        <v>15</v>
      </c>
      <c r="S327" s="45" t="s">
        <v>428</v>
      </c>
      <c r="T327" s="45" t="s">
        <v>15</v>
      </c>
    </row>
    <row r="328" spans="2:31" x14ac:dyDescent="0.25">
      <c r="B328" s="17" t="s">
        <v>378</v>
      </c>
      <c r="D328" s="17" t="s">
        <v>378</v>
      </c>
      <c r="G328" s="17" t="s">
        <v>429</v>
      </c>
      <c r="I328" s="38" t="s">
        <v>429</v>
      </c>
      <c r="J328" s="39">
        <v>114.4</v>
      </c>
      <c r="K328" s="40" t="s">
        <v>493</v>
      </c>
      <c r="L328" s="41" t="s">
        <v>491</v>
      </c>
      <c r="M328" s="42" t="s">
        <v>496</v>
      </c>
      <c r="N328" t="s">
        <v>0</v>
      </c>
      <c r="O328" t="s">
        <v>17</v>
      </c>
      <c r="S328" s="45" t="s">
        <v>429</v>
      </c>
      <c r="T328" s="45" t="s">
        <v>17</v>
      </c>
    </row>
    <row r="329" spans="2:31" x14ac:dyDescent="0.25">
      <c r="B329" s="17" t="s">
        <v>379</v>
      </c>
      <c r="D329" s="17" t="s">
        <v>379</v>
      </c>
      <c r="G329" s="17" t="s">
        <v>430</v>
      </c>
      <c r="I329" s="38" t="s">
        <v>430</v>
      </c>
      <c r="J329" s="39">
        <v>154</v>
      </c>
      <c r="K329" s="40" t="s">
        <v>484</v>
      </c>
      <c r="L329" s="43" t="s">
        <v>486</v>
      </c>
      <c r="M329" s="42" t="s">
        <v>486</v>
      </c>
      <c r="N329" t="s">
        <v>500</v>
      </c>
      <c r="S329" s="45" t="s">
        <v>430</v>
      </c>
      <c r="T329" s="45" t="s">
        <v>48</v>
      </c>
    </row>
    <row r="330" spans="2:31" x14ac:dyDescent="0.25">
      <c r="B330" s="17" t="s">
        <v>380</v>
      </c>
      <c r="D330" s="17" t="s">
        <v>380</v>
      </c>
      <c r="E330" t="s">
        <v>483</v>
      </c>
      <c r="G330" s="17" t="s">
        <v>431</v>
      </c>
      <c r="I330" s="38" t="s">
        <v>431</v>
      </c>
      <c r="J330" s="39">
        <v>53.1</v>
      </c>
      <c r="K330" s="40" t="s">
        <v>499</v>
      </c>
      <c r="L330" s="41" t="s">
        <v>488</v>
      </c>
      <c r="M330" s="42" t="s">
        <v>489</v>
      </c>
      <c r="N330" t="s">
        <v>0</v>
      </c>
      <c r="O330" t="s">
        <v>153</v>
      </c>
      <c r="S330" s="45" t="s">
        <v>431</v>
      </c>
      <c r="T330" s="45" t="s">
        <v>34</v>
      </c>
    </row>
    <row r="331" spans="2:31" x14ac:dyDescent="0.25">
      <c r="B331" s="17" t="s">
        <v>381</v>
      </c>
      <c r="D331" s="17" t="s">
        <v>381</v>
      </c>
      <c r="G331" s="17" t="s">
        <v>432</v>
      </c>
      <c r="I331" s="38" t="s">
        <v>432</v>
      </c>
      <c r="J331" s="39">
        <v>96.7</v>
      </c>
      <c r="K331" s="40" t="s">
        <v>499</v>
      </c>
      <c r="L331" s="41" t="s">
        <v>488</v>
      </c>
      <c r="M331" s="42" t="s">
        <v>489</v>
      </c>
      <c r="N331" t="s">
        <v>0</v>
      </c>
      <c r="O331" t="s">
        <v>19</v>
      </c>
      <c r="S331" s="45" t="s">
        <v>432</v>
      </c>
      <c r="T331" s="45" t="s">
        <v>19</v>
      </c>
    </row>
    <row r="332" spans="2:31" x14ac:dyDescent="0.25">
      <c r="B332" s="17" t="s">
        <v>382</v>
      </c>
      <c r="D332" s="17" t="s">
        <v>382</v>
      </c>
      <c r="G332" s="17" t="s">
        <v>434</v>
      </c>
      <c r="I332" s="38" t="s">
        <v>434</v>
      </c>
      <c r="J332" s="39">
        <v>110.3</v>
      </c>
      <c r="K332" s="40" t="s">
        <v>487</v>
      </c>
      <c r="L332" s="41" t="s">
        <v>492</v>
      </c>
      <c r="M332" s="42" t="s">
        <v>486</v>
      </c>
      <c r="N332" t="s">
        <v>0</v>
      </c>
      <c r="O332" t="s">
        <v>14</v>
      </c>
      <c r="S332" s="45" t="s">
        <v>434</v>
      </c>
      <c r="T332" s="45" t="s">
        <v>14</v>
      </c>
    </row>
    <row r="333" spans="2:31" x14ac:dyDescent="0.25">
      <c r="B333" s="17" t="s">
        <v>383</v>
      </c>
      <c r="D333" s="17" t="s">
        <v>383</v>
      </c>
      <c r="G333" s="17" t="s">
        <v>435</v>
      </c>
      <c r="I333" s="38" t="s">
        <v>435</v>
      </c>
      <c r="J333" s="39">
        <v>89.4</v>
      </c>
      <c r="K333" s="40" t="s">
        <v>490</v>
      </c>
      <c r="L333" s="41" t="s">
        <v>488</v>
      </c>
      <c r="M333" s="42" t="s">
        <v>489</v>
      </c>
      <c r="N333" t="s">
        <v>0</v>
      </c>
      <c r="O333" t="s">
        <v>251</v>
      </c>
      <c r="S333" s="45" t="s">
        <v>435</v>
      </c>
      <c r="T333" s="45" t="s">
        <v>38</v>
      </c>
      <c r="X333" s="45" t="str">
        <f>""</f>
        <v/>
      </c>
      <c r="Y333" s="45" t="str">
        <f>""</f>
        <v/>
      </c>
      <c r="Z333" s="45" t="str">
        <f>""</f>
        <v/>
      </c>
      <c r="AA333" s="45" t="str">
        <f>""</f>
        <v/>
      </c>
      <c r="AB333" s="45" t="str">
        <f>""</f>
        <v/>
      </c>
      <c r="AC333" s="45" t="str">
        <f>""</f>
        <v/>
      </c>
      <c r="AD333" s="45" t="str">
        <f>""</f>
        <v/>
      </c>
      <c r="AE333" s="45" t="str">
        <f>""</f>
        <v/>
      </c>
    </row>
    <row r="334" spans="2:31" x14ac:dyDescent="0.25">
      <c r="B334" s="17" t="s">
        <v>384</v>
      </c>
      <c r="D334" s="17" t="s">
        <v>384</v>
      </c>
      <c r="G334" s="17" t="s">
        <v>437</v>
      </c>
      <c r="I334" s="38" t="s">
        <v>437</v>
      </c>
      <c r="J334" s="39">
        <v>103.8</v>
      </c>
      <c r="K334" s="40" t="s">
        <v>484</v>
      </c>
      <c r="L334" s="41" t="s">
        <v>488</v>
      </c>
      <c r="M334" s="42" t="s">
        <v>489</v>
      </c>
      <c r="N334" t="s">
        <v>0</v>
      </c>
      <c r="O334" t="s">
        <v>18</v>
      </c>
      <c r="S334" s="45" t="s">
        <v>437</v>
      </c>
      <c r="T334" s="45" t="s">
        <v>507</v>
      </c>
      <c r="AD334" s="45" t="str">
        <f>""</f>
        <v/>
      </c>
      <c r="AE334" s="45" t="str">
        <f>""</f>
        <v/>
      </c>
    </row>
    <row r="335" spans="2:31" x14ac:dyDescent="0.25">
      <c r="B335" s="17" t="s">
        <v>385</v>
      </c>
      <c r="D335" s="17" t="s">
        <v>385</v>
      </c>
      <c r="G335" s="17" t="s">
        <v>438</v>
      </c>
      <c r="I335" s="38" t="s">
        <v>438</v>
      </c>
      <c r="J335" s="39">
        <v>35.4</v>
      </c>
      <c r="K335" s="40" t="s">
        <v>499</v>
      </c>
      <c r="L335" s="41" t="s">
        <v>488</v>
      </c>
      <c r="M335" s="42" t="s">
        <v>489</v>
      </c>
      <c r="N335" t="s">
        <v>0</v>
      </c>
      <c r="O335" t="s">
        <v>351</v>
      </c>
      <c r="S335" s="45" t="s">
        <v>438</v>
      </c>
      <c r="T335" s="45" t="s">
        <v>34</v>
      </c>
    </row>
    <row r="336" spans="2:31" x14ac:dyDescent="0.25">
      <c r="B336" s="17" t="s">
        <v>386</v>
      </c>
      <c r="D336" s="17" t="s">
        <v>386</v>
      </c>
      <c r="G336" s="17" t="s">
        <v>439</v>
      </c>
      <c r="I336" s="42" t="s">
        <v>439</v>
      </c>
      <c r="J336" s="39">
        <v>799.7</v>
      </c>
      <c r="K336" s="40"/>
      <c r="L336" s="42" t="s">
        <v>486</v>
      </c>
      <c r="M336" s="42" t="s">
        <v>486</v>
      </c>
      <c r="N336" t="s">
        <v>502</v>
      </c>
      <c r="S336" s="45"/>
      <c r="T336" s="45"/>
    </row>
    <row r="337" spans="2:29" x14ac:dyDescent="0.25">
      <c r="B337" s="17" t="s">
        <v>387</v>
      </c>
      <c r="D337" s="17" t="s">
        <v>387</v>
      </c>
      <c r="G337" s="17" t="s">
        <v>440</v>
      </c>
      <c r="I337" s="38" t="s">
        <v>440</v>
      </c>
      <c r="J337" s="39">
        <v>253.1</v>
      </c>
      <c r="K337" s="40" t="s">
        <v>494</v>
      </c>
      <c r="L337" s="41" t="s">
        <v>495</v>
      </c>
      <c r="M337" s="42" t="s">
        <v>496</v>
      </c>
      <c r="N337" t="s">
        <v>42</v>
      </c>
      <c r="S337" s="45" t="s">
        <v>440</v>
      </c>
      <c r="T337" s="45" t="s">
        <v>42</v>
      </c>
    </row>
    <row r="338" spans="2:29" x14ac:dyDescent="0.25">
      <c r="B338" s="17" t="s">
        <v>388</v>
      </c>
      <c r="D338" s="17" t="s">
        <v>388</v>
      </c>
      <c r="G338" s="17" t="s">
        <v>441</v>
      </c>
      <c r="I338" s="38" t="s">
        <v>441</v>
      </c>
      <c r="J338" s="39">
        <v>63.5</v>
      </c>
      <c r="K338" s="40" t="s">
        <v>499</v>
      </c>
      <c r="L338" s="41" t="s">
        <v>491</v>
      </c>
      <c r="M338" s="42" t="s">
        <v>489</v>
      </c>
      <c r="N338" t="s">
        <v>0</v>
      </c>
      <c r="O338" t="s">
        <v>19</v>
      </c>
      <c r="S338" s="45" t="s">
        <v>441</v>
      </c>
      <c r="T338" s="45" t="s">
        <v>19</v>
      </c>
    </row>
    <row r="339" spans="2:29" x14ac:dyDescent="0.25">
      <c r="B339" s="17" t="s">
        <v>389</v>
      </c>
      <c r="D339" s="17" t="s">
        <v>389</v>
      </c>
      <c r="G339" s="17" t="s">
        <v>442</v>
      </c>
      <c r="I339" s="38" t="s">
        <v>442</v>
      </c>
      <c r="J339" s="39">
        <v>307.60000000000002</v>
      </c>
      <c r="K339" s="40" t="s">
        <v>487</v>
      </c>
      <c r="L339" s="41" t="s">
        <v>495</v>
      </c>
      <c r="M339" s="42" t="s">
        <v>496</v>
      </c>
      <c r="N339" t="s">
        <v>498</v>
      </c>
      <c r="S339" s="45" t="s">
        <v>442</v>
      </c>
      <c r="T339" s="45" t="s">
        <v>33</v>
      </c>
    </row>
    <row r="340" spans="2:29" x14ac:dyDescent="0.25">
      <c r="B340" s="17" t="s">
        <v>390</v>
      </c>
      <c r="D340" s="17" t="s">
        <v>390</v>
      </c>
      <c r="G340" s="17" t="s">
        <v>443</v>
      </c>
      <c r="I340" s="38" t="s">
        <v>443</v>
      </c>
      <c r="J340" s="39">
        <v>459.8</v>
      </c>
      <c r="K340" s="40" t="s">
        <v>499</v>
      </c>
      <c r="L340" s="43" t="s">
        <v>492</v>
      </c>
      <c r="M340" s="42" t="s">
        <v>489</v>
      </c>
      <c r="N340" t="s">
        <v>500</v>
      </c>
      <c r="S340" s="45" t="s">
        <v>443</v>
      </c>
      <c r="T340" s="45" t="s">
        <v>53</v>
      </c>
    </row>
    <row r="341" spans="2:29" x14ac:dyDescent="0.25">
      <c r="B341" s="17" t="s">
        <v>391</v>
      </c>
      <c r="D341" s="17" t="s">
        <v>391</v>
      </c>
      <c r="G341" s="17" t="s">
        <v>444</v>
      </c>
      <c r="I341" s="38" t="s">
        <v>444</v>
      </c>
      <c r="J341" s="39">
        <v>114.3</v>
      </c>
      <c r="K341" s="40" t="s">
        <v>484</v>
      </c>
      <c r="L341" s="41" t="s">
        <v>492</v>
      </c>
      <c r="M341" s="42" t="s">
        <v>486</v>
      </c>
      <c r="N341" t="s">
        <v>0</v>
      </c>
      <c r="O341" t="s">
        <v>208</v>
      </c>
      <c r="S341" s="45" t="s">
        <v>444</v>
      </c>
      <c r="T341" s="45" t="s">
        <v>44</v>
      </c>
      <c r="U341" s="45" t="s">
        <v>30</v>
      </c>
    </row>
    <row r="342" spans="2:29" x14ac:dyDescent="0.25">
      <c r="B342" s="17" t="s">
        <v>392</v>
      </c>
      <c r="D342" s="17" t="s">
        <v>392</v>
      </c>
      <c r="G342" s="17" t="s">
        <v>445</v>
      </c>
      <c r="I342" s="38" t="s">
        <v>445</v>
      </c>
      <c r="J342" s="39">
        <v>146.1</v>
      </c>
      <c r="K342" s="40" t="s">
        <v>484</v>
      </c>
      <c r="L342" s="41" t="s">
        <v>491</v>
      </c>
      <c r="M342" s="42" t="s">
        <v>496</v>
      </c>
      <c r="N342" t="s">
        <v>500</v>
      </c>
      <c r="S342" s="45" t="s">
        <v>445</v>
      </c>
      <c r="T342" s="45" t="s">
        <v>48</v>
      </c>
    </row>
    <row r="343" spans="2:29" x14ac:dyDescent="0.25">
      <c r="B343" s="17" t="s">
        <v>393</v>
      </c>
      <c r="D343" s="17" t="s">
        <v>393</v>
      </c>
      <c r="E343" t="s">
        <v>482</v>
      </c>
      <c r="G343" s="17" t="s">
        <v>446</v>
      </c>
      <c r="I343" s="38" t="s">
        <v>446</v>
      </c>
      <c r="J343" s="39">
        <v>308.8</v>
      </c>
      <c r="K343" s="40" t="s">
        <v>487</v>
      </c>
      <c r="L343" s="41" t="s">
        <v>485</v>
      </c>
      <c r="M343" s="42" t="s">
        <v>496</v>
      </c>
      <c r="N343" t="s">
        <v>498</v>
      </c>
      <c r="S343" s="45" t="s">
        <v>446</v>
      </c>
      <c r="T343" s="45" t="s">
        <v>39</v>
      </c>
      <c r="W343" s="45" t="str">
        <f>""</f>
        <v/>
      </c>
    </row>
    <row r="344" spans="2:29" x14ac:dyDescent="0.25">
      <c r="B344" s="17" t="s">
        <v>394</v>
      </c>
      <c r="D344" s="17" t="s">
        <v>394</v>
      </c>
      <c r="G344" s="17" t="s">
        <v>447</v>
      </c>
      <c r="I344" s="38" t="s">
        <v>447</v>
      </c>
      <c r="J344" s="39">
        <v>93.5</v>
      </c>
      <c r="K344" s="40" t="s">
        <v>484</v>
      </c>
      <c r="L344" s="41" t="s">
        <v>495</v>
      </c>
      <c r="M344" s="42" t="s">
        <v>496</v>
      </c>
      <c r="N344" t="s">
        <v>0</v>
      </c>
      <c r="O344" t="s">
        <v>389</v>
      </c>
      <c r="S344" s="45" t="s">
        <v>447</v>
      </c>
      <c r="T344" s="45" t="s">
        <v>30</v>
      </c>
      <c r="AB344" s="45" t="str">
        <f>""</f>
        <v/>
      </c>
      <c r="AC344" s="45" t="str">
        <f>""</f>
        <v/>
      </c>
    </row>
    <row r="345" spans="2:29" x14ac:dyDescent="0.25">
      <c r="B345" s="17" t="s">
        <v>395</v>
      </c>
      <c r="D345" s="17" t="s">
        <v>395</v>
      </c>
      <c r="G345" s="17" t="s">
        <v>448</v>
      </c>
      <c r="I345" s="38" t="s">
        <v>448</v>
      </c>
      <c r="J345" s="39">
        <v>163.19999999999999</v>
      </c>
      <c r="K345" s="40" t="s">
        <v>484</v>
      </c>
      <c r="L345" s="41" t="s">
        <v>485</v>
      </c>
      <c r="M345" s="42" t="s">
        <v>496</v>
      </c>
      <c r="N345" t="s">
        <v>500</v>
      </c>
      <c r="S345" s="45" t="s">
        <v>448</v>
      </c>
      <c r="T345" s="45" t="s">
        <v>48</v>
      </c>
      <c r="AB345" s="45" t="str">
        <f>""</f>
        <v/>
      </c>
      <c r="AC345" s="45" t="str">
        <f>""</f>
        <v/>
      </c>
    </row>
    <row r="346" spans="2:29" x14ac:dyDescent="0.25">
      <c r="B346" s="17" t="s">
        <v>396</v>
      </c>
      <c r="D346" s="17" t="s">
        <v>396</v>
      </c>
      <c r="G346" s="17" t="s">
        <v>449</v>
      </c>
      <c r="I346" s="38" t="s">
        <v>449</v>
      </c>
      <c r="J346" s="39">
        <v>239.4</v>
      </c>
      <c r="K346" s="40" t="s">
        <v>501</v>
      </c>
      <c r="L346" s="41" t="s">
        <v>495</v>
      </c>
      <c r="M346" s="42" t="s">
        <v>496</v>
      </c>
      <c r="N346" t="s">
        <v>498</v>
      </c>
      <c r="S346" s="45" t="s">
        <v>449</v>
      </c>
      <c r="T346" s="45" t="s">
        <v>24</v>
      </c>
      <c r="AB346" s="45" t="str">
        <f>""</f>
        <v/>
      </c>
      <c r="AC346" s="45" t="str">
        <f>""</f>
        <v/>
      </c>
    </row>
    <row r="347" spans="2:29" x14ac:dyDescent="0.25">
      <c r="B347" s="17" t="s">
        <v>397</v>
      </c>
      <c r="D347" s="17" t="s">
        <v>397</v>
      </c>
      <c r="G347" s="17" t="s">
        <v>450</v>
      </c>
      <c r="I347" s="38" t="s">
        <v>450</v>
      </c>
      <c r="J347" s="39">
        <v>94.8</v>
      </c>
      <c r="K347" s="40" t="s">
        <v>501</v>
      </c>
      <c r="L347" s="41" t="s">
        <v>491</v>
      </c>
      <c r="M347" s="42" t="s">
        <v>486</v>
      </c>
      <c r="N347" t="s">
        <v>0</v>
      </c>
      <c r="O347" t="s">
        <v>16</v>
      </c>
      <c r="S347" s="45" t="s">
        <v>450</v>
      </c>
      <c r="T347" s="45" t="s">
        <v>16</v>
      </c>
    </row>
    <row r="348" spans="2:29" x14ac:dyDescent="0.25">
      <c r="B348" s="17" t="s">
        <v>398</v>
      </c>
      <c r="D348" s="17" t="s">
        <v>398</v>
      </c>
      <c r="G348" s="17" t="s">
        <v>16</v>
      </c>
      <c r="I348" s="42" t="s">
        <v>16</v>
      </c>
      <c r="J348" s="39">
        <v>557.4</v>
      </c>
      <c r="K348" s="40"/>
      <c r="L348" s="42" t="s">
        <v>486</v>
      </c>
      <c r="M348" s="42" t="s">
        <v>486</v>
      </c>
      <c r="N348" t="s">
        <v>502</v>
      </c>
      <c r="S348" s="45"/>
      <c r="T348" s="45"/>
    </row>
    <row r="349" spans="2:29" x14ac:dyDescent="0.25">
      <c r="B349" s="17" t="s">
        <v>399</v>
      </c>
      <c r="D349" s="17" t="s">
        <v>399</v>
      </c>
      <c r="G349" s="17" t="s">
        <v>451</v>
      </c>
      <c r="I349" s="38" t="s">
        <v>451</v>
      </c>
      <c r="J349" s="39">
        <v>103.2</v>
      </c>
      <c r="K349" s="40" t="s">
        <v>484</v>
      </c>
      <c r="L349" s="41" t="s">
        <v>485</v>
      </c>
      <c r="M349" s="42" t="s">
        <v>486</v>
      </c>
      <c r="N349" t="s">
        <v>0</v>
      </c>
      <c r="O349" t="s">
        <v>439</v>
      </c>
      <c r="S349" s="45" t="s">
        <v>451</v>
      </c>
      <c r="T349" s="45" t="s">
        <v>26</v>
      </c>
      <c r="AA349" s="45" t="str">
        <f>""</f>
        <v/>
      </c>
    </row>
    <row r="350" spans="2:29" x14ac:dyDescent="0.25">
      <c r="B350" s="17" t="s">
        <v>400</v>
      </c>
      <c r="D350" s="17" t="s">
        <v>400</v>
      </c>
      <c r="G350" s="17" t="s">
        <v>453</v>
      </c>
      <c r="I350" s="38" t="s">
        <v>453</v>
      </c>
      <c r="J350" s="39">
        <v>117</v>
      </c>
      <c r="K350" s="40" t="s">
        <v>501</v>
      </c>
      <c r="L350" s="41" t="s">
        <v>488</v>
      </c>
      <c r="M350" s="42" t="s">
        <v>486</v>
      </c>
      <c r="N350" t="s">
        <v>0</v>
      </c>
      <c r="O350" t="s">
        <v>16</v>
      </c>
      <c r="S350" s="45" t="s">
        <v>453</v>
      </c>
      <c r="T350" s="45" t="s">
        <v>16</v>
      </c>
    </row>
    <row r="351" spans="2:29" x14ac:dyDescent="0.25">
      <c r="B351" s="17" t="s">
        <v>401</v>
      </c>
      <c r="D351" s="17" t="s">
        <v>401</v>
      </c>
      <c r="G351" s="17" t="s">
        <v>454</v>
      </c>
      <c r="I351" s="38" t="s">
        <v>454</v>
      </c>
      <c r="J351" s="39">
        <v>164.8</v>
      </c>
      <c r="K351" s="40" t="s">
        <v>484</v>
      </c>
      <c r="L351" s="43" t="s">
        <v>486</v>
      </c>
      <c r="M351" s="42" t="s">
        <v>486</v>
      </c>
      <c r="N351" t="s">
        <v>0</v>
      </c>
      <c r="O351" t="s">
        <v>105</v>
      </c>
      <c r="S351" s="45" t="s">
        <v>454</v>
      </c>
      <c r="T351" s="45" t="s">
        <v>54</v>
      </c>
      <c r="X351" s="45" t="str">
        <f>""</f>
        <v/>
      </c>
      <c r="Y351" s="45" t="str">
        <f>""</f>
        <v/>
      </c>
    </row>
    <row r="352" spans="2:29" x14ac:dyDescent="0.25">
      <c r="B352" s="17" t="s">
        <v>402</v>
      </c>
      <c r="D352" s="17" t="s">
        <v>402</v>
      </c>
      <c r="G352" s="17" t="s">
        <v>455</v>
      </c>
      <c r="I352" s="38" t="s">
        <v>455</v>
      </c>
      <c r="J352" s="39">
        <v>111.4</v>
      </c>
      <c r="K352" s="40" t="s">
        <v>487</v>
      </c>
      <c r="L352" s="43" t="s">
        <v>486</v>
      </c>
      <c r="M352" s="42" t="s">
        <v>486</v>
      </c>
      <c r="N352" t="s">
        <v>0</v>
      </c>
      <c r="O352" t="s">
        <v>14</v>
      </c>
      <c r="S352" s="45" t="s">
        <v>455</v>
      </c>
      <c r="T352" s="45" t="s">
        <v>14</v>
      </c>
      <c r="Y352" s="45" t="str">
        <f>""</f>
        <v/>
      </c>
    </row>
    <row r="353" spans="2:24" x14ac:dyDescent="0.25">
      <c r="B353" s="17" t="s">
        <v>403</v>
      </c>
      <c r="D353" s="17" t="s">
        <v>403</v>
      </c>
      <c r="G353" s="17" t="s">
        <v>456</v>
      </c>
      <c r="I353" s="38" t="s">
        <v>456</v>
      </c>
      <c r="J353" s="39">
        <v>98.1</v>
      </c>
      <c r="K353" s="40" t="s">
        <v>501</v>
      </c>
      <c r="L353" s="43" t="s">
        <v>486</v>
      </c>
      <c r="M353" s="42" t="s">
        <v>486</v>
      </c>
      <c r="N353" t="s">
        <v>0</v>
      </c>
      <c r="O353" t="s">
        <v>16</v>
      </c>
      <c r="S353" s="45" t="s">
        <v>456</v>
      </c>
      <c r="T353" s="45" t="s">
        <v>31</v>
      </c>
      <c r="U353" s="45" t="s">
        <v>16</v>
      </c>
    </row>
    <row r="354" spans="2:24" x14ac:dyDescent="0.25">
      <c r="B354" s="17" t="s">
        <v>404</v>
      </c>
      <c r="D354" s="17" t="s">
        <v>404</v>
      </c>
      <c r="G354" s="17" t="s">
        <v>457</v>
      </c>
      <c r="I354" s="38" t="s">
        <v>457</v>
      </c>
      <c r="J354" s="39">
        <v>202.4</v>
      </c>
      <c r="K354" s="40" t="s">
        <v>497</v>
      </c>
      <c r="L354" s="41" t="s">
        <v>491</v>
      </c>
      <c r="M354" s="42" t="s">
        <v>496</v>
      </c>
      <c r="N354" t="s">
        <v>500</v>
      </c>
      <c r="S354" s="45" t="s">
        <v>457</v>
      </c>
      <c r="T354" s="45" t="s">
        <v>36</v>
      </c>
      <c r="U354" s="45" t="s">
        <v>509</v>
      </c>
      <c r="V354" s="45" t="str">
        <f>""</f>
        <v/>
      </c>
    </row>
    <row r="355" spans="2:24" x14ac:dyDescent="0.25">
      <c r="B355" s="17" t="s">
        <v>405</v>
      </c>
      <c r="D355" s="17" t="s">
        <v>405</v>
      </c>
      <c r="E355" t="s">
        <v>482</v>
      </c>
    </row>
    <row r="356" spans="2:24" x14ac:dyDescent="0.25">
      <c r="B356" s="17" t="s">
        <v>406</v>
      </c>
      <c r="D356" s="17" t="s">
        <v>406</v>
      </c>
      <c r="S356" s="45"/>
    </row>
    <row r="357" spans="2:24" x14ac:dyDescent="0.25">
      <c r="B357" s="17" t="s">
        <v>407</v>
      </c>
      <c r="D357" s="17" t="s">
        <v>407</v>
      </c>
      <c r="X357" s="45" t="str">
        <f>""</f>
        <v/>
      </c>
    </row>
    <row r="358" spans="2:24" x14ac:dyDescent="0.25">
      <c r="B358" s="17" t="s">
        <v>408</v>
      </c>
      <c r="D358" s="17" t="s">
        <v>408</v>
      </c>
    </row>
    <row r="359" spans="2:24" x14ac:dyDescent="0.25">
      <c r="B359" s="17" t="s">
        <v>409</v>
      </c>
      <c r="D359" s="17" t="s">
        <v>409</v>
      </c>
      <c r="U359" s="45" t="str">
        <f>""</f>
        <v/>
      </c>
    </row>
    <row r="360" spans="2:24" x14ac:dyDescent="0.25">
      <c r="B360" s="17" t="s">
        <v>410</v>
      </c>
      <c r="D360" s="17" t="s">
        <v>410</v>
      </c>
      <c r="E360" t="s">
        <v>482</v>
      </c>
    </row>
    <row r="361" spans="2:24" x14ac:dyDescent="0.25">
      <c r="B361" s="17" t="s">
        <v>411</v>
      </c>
      <c r="D361" s="17" t="s">
        <v>411</v>
      </c>
      <c r="W361" s="45" t="str">
        <f>""</f>
        <v/>
      </c>
    </row>
    <row r="362" spans="2:24" x14ac:dyDescent="0.25">
      <c r="B362" s="17" t="s">
        <v>412</v>
      </c>
      <c r="D362" s="17" t="s">
        <v>412</v>
      </c>
    </row>
    <row r="363" spans="2:24" x14ac:dyDescent="0.25">
      <c r="B363" s="17" t="s">
        <v>413</v>
      </c>
      <c r="D363" s="17" t="s">
        <v>413</v>
      </c>
    </row>
    <row r="364" spans="2:24" x14ac:dyDescent="0.25">
      <c r="B364" s="17" t="s">
        <v>414</v>
      </c>
      <c r="D364" s="17" t="s">
        <v>414</v>
      </c>
    </row>
    <row r="365" spans="2:24" x14ac:dyDescent="0.25">
      <c r="B365" s="17" t="s">
        <v>415</v>
      </c>
      <c r="D365" s="17" t="s">
        <v>415</v>
      </c>
    </row>
    <row r="366" spans="2:24" x14ac:dyDescent="0.25">
      <c r="B366" s="17" t="s">
        <v>416</v>
      </c>
      <c r="D366" s="17" t="s">
        <v>416</v>
      </c>
    </row>
    <row r="367" spans="2:24" x14ac:dyDescent="0.25">
      <c r="B367" s="17" t="s">
        <v>417</v>
      </c>
      <c r="D367" s="17" t="s">
        <v>417</v>
      </c>
    </row>
    <row r="368" spans="2:24" x14ac:dyDescent="0.25">
      <c r="B368" s="17" t="s">
        <v>418</v>
      </c>
      <c r="D368" s="17" t="s">
        <v>418</v>
      </c>
    </row>
    <row r="369" spans="2:22" x14ac:dyDescent="0.25">
      <c r="B369" s="17" t="s">
        <v>419</v>
      </c>
      <c r="D369" s="17" t="s">
        <v>419</v>
      </c>
    </row>
    <row r="370" spans="2:22" x14ac:dyDescent="0.25">
      <c r="B370" s="17" t="s">
        <v>420</v>
      </c>
      <c r="D370" s="17" t="s">
        <v>420</v>
      </c>
    </row>
    <row r="371" spans="2:22" x14ac:dyDescent="0.25">
      <c r="B371" s="17" t="s">
        <v>421</v>
      </c>
      <c r="D371" s="17" t="s">
        <v>421</v>
      </c>
    </row>
    <row r="372" spans="2:22" x14ac:dyDescent="0.25">
      <c r="B372" s="17" t="s">
        <v>422</v>
      </c>
      <c r="D372" s="17" t="s">
        <v>422</v>
      </c>
      <c r="V372" s="45" t="str">
        <f>""</f>
        <v/>
      </c>
    </row>
    <row r="373" spans="2:22" x14ac:dyDescent="0.25">
      <c r="B373" s="17" t="s">
        <v>423</v>
      </c>
      <c r="D373" s="17" t="s">
        <v>423</v>
      </c>
    </row>
    <row r="374" spans="2:22" x14ac:dyDescent="0.25">
      <c r="B374" s="17" t="s">
        <v>424</v>
      </c>
      <c r="D374" s="17" t="s">
        <v>424</v>
      </c>
    </row>
    <row r="375" spans="2:22" x14ac:dyDescent="0.25">
      <c r="B375" s="17" t="s">
        <v>425</v>
      </c>
      <c r="D375" s="17" t="s">
        <v>425</v>
      </c>
    </row>
    <row r="376" spans="2:22" x14ac:dyDescent="0.25">
      <c r="B376" s="17" t="s">
        <v>426</v>
      </c>
      <c r="D376" s="17" t="s">
        <v>426</v>
      </c>
    </row>
    <row r="377" spans="2:22" x14ac:dyDescent="0.25">
      <c r="B377" s="17" t="s">
        <v>427</v>
      </c>
      <c r="D377" s="17" t="s">
        <v>427</v>
      </c>
      <c r="U377" s="45" t="str">
        <f>""</f>
        <v/>
      </c>
    </row>
    <row r="378" spans="2:22" x14ac:dyDescent="0.25">
      <c r="B378" s="17" t="s">
        <v>428</v>
      </c>
      <c r="D378" s="17" t="s">
        <v>428</v>
      </c>
    </row>
    <row r="379" spans="2:22" x14ac:dyDescent="0.25">
      <c r="B379" s="17" t="s">
        <v>429</v>
      </c>
      <c r="D379" s="17" t="s">
        <v>429</v>
      </c>
    </row>
    <row r="380" spans="2:22" x14ac:dyDescent="0.25">
      <c r="B380" s="17" t="s">
        <v>430</v>
      </c>
      <c r="D380" s="17" t="s">
        <v>430</v>
      </c>
    </row>
    <row r="381" spans="2:22" x14ac:dyDescent="0.25">
      <c r="B381" s="17" t="s">
        <v>431</v>
      </c>
      <c r="D381" s="17" t="s">
        <v>431</v>
      </c>
    </row>
    <row r="382" spans="2:22" x14ac:dyDescent="0.25">
      <c r="B382" s="17" t="s">
        <v>432</v>
      </c>
      <c r="D382" s="17" t="s">
        <v>432</v>
      </c>
    </row>
    <row r="383" spans="2:22" x14ac:dyDescent="0.25">
      <c r="B383" s="17" t="s">
        <v>433</v>
      </c>
      <c r="D383" s="17" t="s">
        <v>433</v>
      </c>
      <c r="E383" t="s">
        <v>483</v>
      </c>
    </row>
    <row r="384" spans="2:22" x14ac:dyDescent="0.25">
      <c r="B384" s="17" t="s">
        <v>434</v>
      </c>
      <c r="D384" s="17" t="s">
        <v>434</v>
      </c>
      <c r="U384" s="45" t="str">
        <f>""</f>
        <v/>
      </c>
    </row>
    <row r="385" spans="2:21" x14ac:dyDescent="0.25">
      <c r="B385" s="17" t="s">
        <v>435</v>
      </c>
      <c r="D385" s="17" t="s">
        <v>435</v>
      </c>
      <c r="U385" s="45" t="str">
        <f>""</f>
        <v/>
      </c>
    </row>
    <row r="386" spans="2:21" x14ac:dyDescent="0.25">
      <c r="B386" s="17" t="s">
        <v>436</v>
      </c>
      <c r="D386" s="17" t="s">
        <v>436</v>
      </c>
      <c r="E386" t="s">
        <v>483</v>
      </c>
      <c r="U386" s="45" t="str">
        <f>""</f>
        <v/>
      </c>
    </row>
    <row r="387" spans="2:21" x14ac:dyDescent="0.25">
      <c r="B387" s="17" t="s">
        <v>437</v>
      </c>
      <c r="D387" s="17" t="s">
        <v>437</v>
      </c>
    </row>
    <row r="388" spans="2:21" x14ac:dyDescent="0.25">
      <c r="B388" s="17" t="s">
        <v>438</v>
      </c>
      <c r="D388" s="17" t="s">
        <v>438</v>
      </c>
    </row>
    <row r="389" spans="2:21" x14ac:dyDescent="0.25">
      <c r="B389" s="17" t="s">
        <v>439</v>
      </c>
      <c r="D389" s="17" t="s">
        <v>439</v>
      </c>
    </row>
    <row r="390" spans="2:21" x14ac:dyDescent="0.25">
      <c r="B390" s="17" t="s">
        <v>440</v>
      </c>
      <c r="D390" s="17" t="s">
        <v>440</v>
      </c>
    </row>
    <row r="391" spans="2:21" x14ac:dyDescent="0.25">
      <c r="B391" s="17" t="s">
        <v>441</v>
      </c>
      <c r="D391" s="17" t="s">
        <v>441</v>
      </c>
    </row>
    <row r="392" spans="2:21" x14ac:dyDescent="0.25">
      <c r="B392" s="17" t="s">
        <v>442</v>
      </c>
      <c r="D392" s="17" t="s">
        <v>442</v>
      </c>
    </row>
    <row r="393" spans="2:21" x14ac:dyDescent="0.25">
      <c r="B393" s="17" t="s">
        <v>443</v>
      </c>
      <c r="D393" s="17" t="s">
        <v>443</v>
      </c>
    </row>
    <row r="394" spans="2:21" x14ac:dyDescent="0.25">
      <c r="B394" s="17" t="s">
        <v>444</v>
      </c>
      <c r="D394" s="17" t="s">
        <v>444</v>
      </c>
    </row>
    <row r="395" spans="2:21" x14ac:dyDescent="0.25">
      <c r="B395" s="17" t="s">
        <v>445</v>
      </c>
      <c r="D395" s="17" t="s">
        <v>445</v>
      </c>
    </row>
    <row r="396" spans="2:21" x14ac:dyDescent="0.25">
      <c r="B396" s="17" t="s">
        <v>446</v>
      </c>
      <c r="D396" s="17" t="s">
        <v>446</v>
      </c>
    </row>
    <row r="397" spans="2:21" x14ac:dyDescent="0.25">
      <c r="B397" s="17" t="s">
        <v>447</v>
      </c>
      <c r="D397" s="17" t="s">
        <v>447</v>
      </c>
    </row>
    <row r="398" spans="2:21" x14ac:dyDescent="0.25">
      <c r="B398" s="17" t="s">
        <v>448</v>
      </c>
      <c r="D398" s="17" t="s">
        <v>448</v>
      </c>
    </row>
    <row r="399" spans="2:21" x14ac:dyDescent="0.25">
      <c r="B399" s="17" t="s">
        <v>449</v>
      </c>
      <c r="D399" s="17" t="s">
        <v>449</v>
      </c>
    </row>
    <row r="400" spans="2:21" x14ac:dyDescent="0.25">
      <c r="B400" s="17" t="s">
        <v>450</v>
      </c>
      <c r="D400" s="17" t="s">
        <v>450</v>
      </c>
    </row>
    <row r="401" spans="2:5" x14ac:dyDescent="0.25">
      <c r="B401" s="17" t="s">
        <v>16</v>
      </c>
      <c r="D401" s="17" t="s">
        <v>16</v>
      </c>
    </row>
    <row r="402" spans="2:5" x14ac:dyDescent="0.25">
      <c r="B402" s="17" t="s">
        <v>451</v>
      </c>
      <c r="D402" s="17" t="s">
        <v>451</v>
      </c>
    </row>
    <row r="403" spans="2:5" x14ac:dyDescent="0.25">
      <c r="B403" s="17" t="s">
        <v>452</v>
      </c>
      <c r="D403" s="17" t="s">
        <v>452</v>
      </c>
      <c r="E403" t="s">
        <v>482</v>
      </c>
    </row>
    <row r="404" spans="2:5" x14ac:dyDescent="0.25">
      <c r="B404" s="17" t="s">
        <v>453</v>
      </c>
      <c r="D404" s="17" t="s">
        <v>453</v>
      </c>
    </row>
    <row r="405" spans="2:5" x14ac:dyDescent="0.25">
      <c r="B405" s="17" t="s">
        <v>454</v>
      </c>
      <c r="D405" s="17" t="s">
        <v>454</v>
      </c>
    </row>
    <row r="406" spans="2:5" x14ac:dyDescent="0.25">
      <c r="B406" s="17" t="s">
        <v>455</v>
      </c>
      <c r="D406" s="17" t="s">
        <v>455</v>
      </c>
    </row>
    <row r="407" spans="2:5" x14ac:dyDescent="0.25">
      <c r="B407" s="17" t="s">
        <v>456</v>
      </c>
      <c r="D407" s="17" t="s">
        <v>456</v>
      </c>
    </row>
    <row r="408" spans="2:5" x14ac:dyDescent="0.25">
      <c r="B408" s="17" t="s">
        <v>457</v>
      </c>
      <c r="D408" s="17" t="s">
        <v>457</v>
      </c>
    </row>
  </sheetData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CalculationsforGraph</vt:lpstr>
      <vt:lpstr>Graph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RSN</dc:creator>
  <cp:lastModifiedBy>Ricky</cp:lastModifiedBy>
  <cp:lastPrinted>2012-02-06T11:34:00Z</cp:lastPrinted>
  <dcterms:created xsi:type="dcterms:W3CDTF">2011-08-19T12:30:45Z</dcterms:created>
  <dcterms:modified xsi:type="dcterms:W3CDTF">2013-03-05T11:48:11Z</dcterms:modified>
</cp:coreProperties>
</file>